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ELL\Documents\1 Courses\7th term\STAT4011 Statistics Project\1st project\"/>
    </mc:Choice>
  </mc:AlternateContent>
  <xr:revisionPtr revIDLastSave="0" documentId="13_ncr:1_{7F3EE0CD-2A56-4C66-BFF8-6AF7C4A8E6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luence of role" sheetId="11" r:id="rId1"/>
    <sheet name="prediction" sheetId="9" r:id="rId2"/>
    <sheet name="team score" sheetId="8" r:id="rId3"/>
    <sheet name="pivot table" sheetId="14" r:id="rId4"/>
    <sheet name="player's team&amp;role&amp;score" sheetId="1" r:id="rId5"/>
    <sheet name="raw data(team and role)" sheetId="2" r:id="rId6"/>
    <sheet name="raw data(player score)" sheetId="4" r:id="rId7"/>
  </sheets>
  <definedNames>
    <definedName name="_xlnm._FilterDatabase" localSheetId="4" hidden="1">'player''s team&amp;role&amp;score'!$A$1:$F$86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9" l="1"/>
  <c r="D4" i="4"/>
  <c r="D5" i="4"/>
  <c r="D6" i="4"/>
  <c r="D7" i="4"/>
  <c r="G72" i="2" s="1"/>
  <c r="D8" i="4"/>
  <c r="D9" i="4"/>
  <c r="G143" i="2" s="1"/>
  <c r="D10" i="4"/>
  <c r="G3" i="2" s="1"/>
  <c r="D11" i="4"/>
  <c r="G111" i="2" s="1"/>
  <c r="D12" i="4"/>
  <c r="D13" i="4"/>
  <c r="D14" i="4"/>
  <c r="D15" i="4"/>
  <c r="D16" i="4"/>
  <c r="D17" i="4"/>
  <c r="G101" i="2" s="1"/>
  <c r="D18" i="4"/>
  <c r="G7" i="2" s="1"/>
  <c r="D19" i="4"/>
  <c r="G46" i="2" s="1"/>
  <c r="D20" i="4"/>
  <c r="D21" i="4"/>
  <c r="D22" i="4"/>
  <c r="D23" i="4"/>
  <c r="D24" i="4"/>
  <c r="D25" i="4"/>
  <c r="G119" i="2" s="1"/>
  <c r="D26" i="4"/>
  <c r="G82" i="2" s="1"/>
  <c r="D27" i="4"/>
  <c r="G40" i="2" s="1"/>
  <c r="D28" i="4"/>
  <c r="D29" i="4"/>
  <c r="D30" i="4"/>
  <c r="D31" i="4"/>
  <c r="D32" i="4"/>
  <c r="D33" i="4"/>
  <c r="D34" i="4"/>
  <c r="G86" i="2" s="1"/>
  <c r="D35" i="4"/>
  <c r="G4" i="2" s="1"/>
  <c r="D36" i="4"/>
  <c r="D37" i="4"/>
  <c r="D38" i="4"/>
  <c r="D39" i="4"/>
  <c r="D40" i="4"/>
  <c r="D41" i="4"/>
  <c r="G23" i="2" s="1"/>
  <c r="D42" i="4"/>
  <c r="G48" i="2" s="1"/>
  <c r="D43" i="4"/>
  <c r="G43" i="2" s="1"/>
  <c r="D44" i="4"/>
  <c r="D45" i="4"/>
  <c r="D46" i="4"/>
  <c r="D47" i="4"/>
  <c r="G64" i="2" s="1"/>
  <c r="D48" i="4"/>
  <c r="D49" i="4"/>
  <c r="G99" i="2" s="1"/>
  <c r="D50" i="4"/>
  <c r="G62" i="2" s="1"/>
  <c r="D51" i="4"/>
  <c r="G55" i="2" s="1"/>
  <c r="D52" i="4"/>
  <c r="D53" i="4"/>
  <c r="D54" i="4"/>
  <c r="D55" i="4"/>
  <c r="G110" i="2" s="1"/>
  <c r="D56" i="4"/>
  <c r="D57" i="4"/>
  <c r="G17" i="2" s="1"/>
  <c r="D58" i="4"/>
  <c r="G97" i="2" s="1"/>
  <c r="D59" i="4"/>
  <c r="G90" i="2" s="1"/>
  <c r="D60" i="4"/>
  <c r="D61" i="4"/>
  <c r="D62" i="4"/>
  <c r="D63" i="4"/>
  <c r="D64" i="4"/>
  <c r="D65" i="4"/>
  <c r="D66" i="4"/>
  <c r="G57" i="2" s="1"/>
  <c r="D67" i="4"/>
  <c r="G109" i="2" s="1"/>
  <c r="D68" i="4"/>
  <c r="D69" i="4"/>
  <c r="D70" i="4"/>
  <c r="D71" i="4"/>
  <c r="D72" i="4"/>
  <c r="D73" i="4"/>
  <c r="G121" i="2" s="1"/>
  <c r="D74" i="4"/>
  <c r="G13" i="2" s="1"/>
  <c r="D75" i="4"/>
  <c r="G87" i="2" s="1"/>
  <c r="D76" i="4"/>
  <c r="D77" i="4"/>
  <c r="D78" i="4"/>
  <c r="D79" i="4"/>
  <c r="G39" i="2" s="1"/>
  <c r="D80" i="4"/>
  <c r="D81" i="4"/>
  <c r="D82" i="4"/>
  <c r="G118" i="2" s="1"/>
  <c r="D83" i="4"/>
  <c r="G24" i="2" s="1"/>
  <c r="D84" i="4"/>
  <c r="D85" i="4"/>
  <c r="D3" i="4"/>
  <c r="S29" i="9"/>
  <c r="F148" i="11"/>
  <c r="F147" i="11"/>
  <c r="F146" i="11"/>
  <c r="F145" i="11"/>
  <c r="F144" i="11"/>
  <c r="F143" i="11"/>
  <c r="E148" i="11"/>
  <c r="E147" i="11"/>
  <c r="E146" i="11"/>
  <c r="E145" i="11"/>
  <c r="E144" i="11"/>
  <c r="E143" i="11"/>
  <c r="F141" i="11"/>
  <c r="F140" i="11"/>
  <c r="F139" i="11"/>
  <c r="F138" i="11"/>
  <c r="F137" i="11"/>
  <c r="F136" i="11"/>
  <c r="E141" i="11"/>
  <c r="E140" i="11"/>
  <c r="E139" i="11"/>
  <c r="E138" i="11"/>
  <c r="E137" i="11"/>
  <c r="E136" i="11"/>
  <c r="F134" i="11"/>
  <c r="F133" i="11"/>
  <c r="F132" i="11"/>
  <c r="F131" i="11"/>
  <c r="F130" i="11"/>
  <c r="F129" i="11"/>
  <c r="E134" i="11"/>
  <c r="E133" i="11"/>
  <c r="E132" i="11"/>
  <c r="E131" i="11"/>
  <c r="E130" i="11"/>
  <c r="E129" i="11"/>
  <c r="F127" i="11"/>
  <c r="F126" i="11"/>
  <c r="F125" i="11"/>
  <c r="F124" i="11"/>
  <c r="F123" i="11"/>
  <c r="F122" i="11"/>
  <c r="E123" i="11"/>
  <c r="E124" i="11"/>
  <c r="E125" i="11"/>
  <c r="E126" i="11"/>
  <c r="E127" i="11"/>
  <c r="E122" i="11"/>
  <c r="Q149" i="11"/>
  <c r="F118" i="11"/>
  <c r="F117" i="11"/>
  <c r="F116" i="11"/>
  <c r="F115" i="11"/>
  <c r="F114" i="11"/>
  <c r="F113" i="11"/>
  <c r="E118" i="11"/>
  <c r="E117" i="11"/>
  <c r="E116" i="11"/>
  <c r="E115" i="11"/>
  <c r="E114" i="11"/>
  <c r="E113" i="11"/>
  <c r="F111" i="11"/>
  <c r="F110" i="11"/>
  <c r="F109" i="11"/>
  <c r="F108" i="11"/>
  <c r="F107" i="11"/>
  <c r="F106" i="11"/>
  <c r="E111" i="11"/>
  <c r="E110" i="11"/>
  <c r="E109" i="11"/>
  <c r="E108" i="11"/>
  <c r="E107" i="11"/>
  <c r="E106" i="11"/>
  <c r="F104" i="11"/>
  <c r="F103" i="11"/>
  <c r="F102" i="11"/>
  <c r="F101" i="11"/>
  <c r="F100" i="11"/>
  <c r="F99" i="11"/>
  <c r="E104" i="11"/>
  <c r="E103" i="11"/>
  <c r="E102" i="11"/>
  <c r="E101" i="11"/>
  <c r="E100" i="11"/>
  <c r="E99" i="11"/>
  <c r="F97" i="11"/>
  <c r="F96" i="11"/>
  <c r="F95" i="11"/>
  <c r="F94" i="11"/>
  <c r="F93" i="11"/>
  <c r="F92" i="11"/>
  <c r="E97" i="11"/>
  <c r="E93" i="11"/>
  <c r="E94" i="11"/>
  <c r="E95" i="11"/>
  <c r="E96" i="11"/>
  <c r="E92" i="11"/>
  <c r="Q119" i="11"/>
  <c r="F88" i="11"/>
  <c r="F87" i="11"/>
  <c r="F86" i="11"/>
  <c r="F85" i="11"/>
  <c r="F84" i="11"/>
  <c r="F83" i="11"/>
  <c r="E88" i="11"/>
  <c r="E87" i="11"/>
  <c r="E86" i="11"/>
  <c r="E85" i="11"/>
  <c r="E84" i="11"/>
  <c r="E83" i="11"/>
  <c r="F81" i="11"/>
  <c r="F80" i="11"/>
  <c r="F79" i="11"/>
  <c r="F78" i="11"/>
  <c r="F77" i="11"/>
  <c r="F76" i="11"/>
  <c r="E81" i="11"/>
  <c r="E80" i="11"/>
  <c r="E79" i="11"/>
  <c r="E78" i="11"/>
  <c r="E77" i="11"/>
  <c r="E76" i="11"/>
  <c r="F74" i="11"/>
  <c r="F73" i="11"/>
  <c r="F72" i="11"/>
  <c r="F71" i="11"/>
  <c r="F70" i="11"/>
  <c r="F69" i="11"/>
  <c r="E74" i="11"/>
  <c r="E73" i="11"/>
  <c r="E72" i="11"/>
  <c r="E71" i="11"/>
  <c r="E70" i="11"/>
  <c r="E69" i="11"/>
  <c r="F67" i="11"/>
  <c r="F66" i="11"/>
  <c r="F65" i="11"/>
  <c r="F64" i="11"/>
  <c r="F63" i="11"/>
  <c r="F62" i="11"/>
  <c r="E63" i="11"/>
  <c r="E64" i="11"/>
  <c r="E65" i="11"/>
  <c r="E66" i="11"/>
  <c r="E67" i="11"/>
  <c r="E62" i="11"/>
  <c r="Q89" i="11"/>
  <c r="F58" i="11"/>
  <c r="F57" i="11"/>
  <c r="F56" i="11"/>
  <c r="F55" i="11"/>
  <c r="F54" i="11"/>
  <c r="F53" i="11"/>
  <c r="E58" i="11"/>
  <c r="E57" i="11"/>
  <c r="E56" i="11"/>
  <c r="E55" i="11"/>
  <c r="E54" i="11"/>
  <c r="E53" i="11"/>
  <c r="F51" i="11"/>
  <c r="F50" i="11"/>
  <c r="F49" i="11"/>
  <c r="F48" i="11"/>
  <c r="F47" i="11"/>
  <c r="F46" i="11"/>
  <c r="E51" i="11"/>
  <c r="E50" i="11"/>
  <c r="E49" i="11"/>
  <c r="E48" i="11"/>
  <c r="E47" i="11"/>
  <c r="E46" i="11"/>
  <c r="F44" i="11"/>
  <c r="F43" i="11"/>
  <c r="F42" i="11"/>
  <c r="F41" i="11"/>
  <c r="F40" i="11"/>
  <c r="F39" i="11"/>
  <c r="E44" i="11"/>
  <c r="E43" i="11"/>
  <c r="E42" i="11"/>
  <c r="E41" i="11"/>
  <c r="E40" i="11"/>
  <c r="E39" i="11"/>
  <c r="F37" i="11"/>
  <c r="F36" i="11"/>
  <c r="F35" i="11"/>
  <c r="F34" i="11"/>
  <c r="F33" i="11"/>
  <c r="F32" i="11"/>
  <c r="E33" i="11"/>
  <c r="E34" i="11"/>
  <c r="E35" i="11"/>
  <c r="E36" i="11"/>
  <c r="E37" i="11"/>
  <c r="E32" i="11"/>
  <c r="Q59" i="11"/>
  <c r="Q29" i="11"/>
  <c r="G5" i="2"/>
  <c r="G6" i="2"/>
  <c r="G8" i="2"/>
  <c r="G9" i="2"/>
  <c r="G10" i="2"/>
  <c r="G11" i="2"/>
  <c r="G12" i="2"/>
  <c r="G14" i="2"/>
  <c r="G15" i="2"/>
  <c r="G16" i="2"/>
  <c r="G18" i="2"/>
  <c r="G19" i="2"/>
  <c r="G20" i="2"/>
  <c r="G21" i="2"/>
  <c r="G22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1" i="2"/>
  <c r="G42" i="2"/>
  <c r="G44" i="2"/>
  <c r="G45" i="2"/>
  <c r="G47" i="2"/>
  <c r="G49" i="2"/>
  <c r="G50" i="2"/>
  <c r="G51" i="2"/>
  <c r="G52" i="2"/>
  <c r="G53" i="2"/>
  <c r="G54" i="2"/>
  <c r="G56" i="2"/>
  <c r="G58" i="2"/>
  <c r="G59" i="2"/>
  <c r="G60" i="2"/>
  <c r="G61" i="2"/>
  <c r="G63" i="2"/>
  <c r="G65" i="2"/>
  <c r="G66" i="2"/>
  <c r="G67" i="2"/>
  <c r="G68" i="2"/>
  <c r="G69" i="2"/>
  <c r="G70" i="2"/>
  <c r="G71" i="2"/>
  <c r="G73" i="2"/>
  <c r="G74" i="2"/>
  <c r="G75" i="2"/>
  <c r="G76" i="2"/>
  <c r="G77" i="2"/>
  <c r="G78" i="2"/>
  <c r="G79" i="2"/>
  <c r="G80" i="2"/>
  <c r="G81" i="2"/>
  <c r="G83" i="2"/>
  <c r="G84" i="2"/>
  <c r="G85" i="2"/>
  <c r="G88" i="2"/>
  <c r="G89" i="2"/>
  <c r="G91" i="2"/>
  <c r="G92" i="2"/>
  <c r="G93" i="2"/>
  <c r="G94" i="2"/>
  <c r="G95" i="2"/>
  <c r="G96" i="2"/>
  <c r="G98" i="2"/>
  <c r="G100" i="2"/>
  <c r="G102" i="2"/>
  <c r="G103" i="2"/>
  <c r="G104" i="2"/>
  <c r="G105" i="2"/>
  <c r="G106" i="2"/>
  <c r="G107" i="2"/>
  <c r="G108" i="2"/>
  <c r="G112" i="2"/>
  <c r="G113" i="2"/>
  <c r="G114" i="2"/>
  <c r="G115" i="2"/>
  <c r="G116" i="2"/>
  <c r="G117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6" i="2"/>
  <c r="G137" i="2"/>
  <c r="G138" i="2"/>
  <c r="G139" i="2"/>
  <c r="G140" i="2"/>
  <c r="G141" i="2"/>
  <c r="G142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2" i="2"/>
  <c r="F3" i="2"/>
  <c r="H6" i="11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2" i="2"/>
  <c r="H27" i="11" s="1"/>
  <c r="F28" i="11"/>
  <c r="E28" i="11"/>
  <c r="F27" i="11"/>
  <c r="E27" i="11"/>
  <c r="F26" i="11"/>
  <c r="E26" i="11"/>
  <c r="F25" i="11"/>
  <c r="E25" i="11"/>
  <c r="F24" i="11"/>
  <c r="E24" i="11"/>
  <c r="F23" i="11"/>
  <c r="E23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3" i="11"/>
  <c r="F4" i="11"/>
  <c r="F5" i="11"/>
  <c r="F6" i="11"/>
  <c r="F7" i="11"/>
  <c r="F2" i="11"/>
  <c r="E3" i="11"/>
  <c r="E4" i="11"/>
  <c r="E5" i="11"/>
  <c r="E6" i="11"/>
  <c r="E7" i="11"/>
  <c r="E2" i="11"/>
  <c r="AA5" i="9"/>
  <c r="AA7" i="9"/>
  <c r="AA8" i="9"/>
  <c r="AA9" i="9"/>
  <c r="AA4" i="9"/>
  <c r="J2" i="9"/>
  <c r="J28" i="9"/>
  <c r="J27" i="9"/>
  <c r="J26" i="9"/>
  <c r="J25" i="9"/>
  <c r="J24" i="9"/>
  <c r="J23" i="9"/>
  <c r="J21" i="9"/>
  <c r="J20" i="9"/>
  <c r="J19" i="9"/>
  <c r="J18" i="9"/>
  <c r="J17" i="9"/>
  <c r="J16" i="9"/>
  <c r="J14" i="9"/>
  <c r="J13" i="9"/>
  <c r="J12" i="9"/>
  <c r="J11" i="9"/>
  <c r="J10" i="9"/>
  <c r="J9" i="9"/>
  <c r="I28" i="9"/>
  <c r="I27" i="9"/>
  <c r="I26" i="9"/>
  <c r="I25" i="9"/>
  <c r="I24" i="9"/>
  <c r="I23" i="9"/>
  <c r="I21" i="9"/>
  <c r="I20" i="9"/>
  <c r="I19" i="9"/>
  <c r="I18" i="9"/>
  <c r="I17" i="9"/>
  <c r="I16" i="9"/>
  <c r="I14" i="9"/>
  <c r="I13" i="9"/>
  <c r="I12" i="9"/>
  <c r="I11" i="9"/>
  <c r="I10" i="9"/>
  <c r="I9" i="9"/>
  <c r="J3" i="9"/>
  <c r="J4" i="9"/>
  <c r="J5" i="9"/>
  <c r="J6" i="9"/>
  <c r="J7" i="9"/>
  <c r="I3" i="9"/>
  <c r="I4" i="9"/>
  <c r="I5" i="9"/>
  <c r="I6" i="9"/>
  <c r="I7" i="9"/>
  <c r="I2" i="9"/>
  <c r="E69" i="1"/>
  <c r="F69" i="1" s="1"/>
  <c r="E68" i="1"/>
  <c r="F68" i="1" s="1"/>
  <c r="E67" i="1"/>
  <c r="F67" i="1" s="1"/>
  <c r="E66" i="1"/>
  <c r="F66" i="1" s="1"/>
  <c r="C85" i="1"/>
  <c r="C84" i="1"/>
  <c r="C83" i="1"/>
  <c r="C82" i="1"/>
  <c r="C79" i="1"/>
  <c r="C80" i="1"/>
  <c r="C73" i="1"/>
  <c r="C70" i="1"/>
  <c r="C78" i="1"/>
  <c r="C81" i="1"/>
  <c r="C71" i="1"/>
  <c r="C72" i="1"/>
  <c r="C77" i="1"/>
  <c r="C75" i="1"/>
  <c r="C61" i="1"/>
  <c r="C64" i="1"/>
  <c r="C59" i="1"/>
  <c r="C60" i="1"/>
  <c r="C57" i="1"/>
  <c r="C58" i="1"/>
  <c r="C56" i="1"/>
  <c r="C74" i="1"/>
  <c r="C53" i="1"/>
  <c r="C54" i="1"/>
  <c r="C51" i="1"/>
  <c r="C55" i="1"/>
  <c r="C49" i="1"/>
  <c r="C50" i="1"/>
  <c r="C76" i="1"/>
  <c r="C52" i="1"/>
  <c r="C48" i="1"/>
  <c r="C45" i="1"/>
  <c r="C44" i="1"/>
  <c r="C46" i="1"/>
  <c r="C47" i="1"/>
  <c r="C42" i="1"/>
  <c r="C38" i="1"/>
  <c r="C36" i="1"/>
  <c r="C39" i="1"/>
  <c r="C40" i="1"/>
  <c r="C43" i="1"/>
  <c r="C35" i="1"/>
  <c r="C34" i="1"/>
  <c r="C33" i="1"/>
  <c r="C37" i="1"/>
  <c r="C32" i="1"/>
  <c r="C24" i="1"/>
  <c r="C28" i="1"/>
  <c r="C23" i="1"/>
  <c r="C30" i="1"/>
  <c r="C27" i="1"/>
  <c r="C29" i="1"/>
  <c r="C20" i="1"/>
  <c r="C25" i="1"/>
  <c r="C63" i="1"/>
  <c r="C14" i="1"/>
  <c r="C22" i="1"/>
  <c r="C31" i="1"/>
  <c r="C21" i="1"/>
  <c r="C41" i="1"/>
  <c r="C18" i="1"/>
  <c r="C26" i="1"/>
  <c r="C12" i="1"/>
  <c r="C15" i="1"/>
  <c r="C17" i="1"/>
  <c r="C19" i="1"/>
  <c r="C8" i="1"/>
  <c r="C9" i="1"/>
  <c r="C16" i="1"/>
  <c r="C13" i="1"/>
  <c r="C11" i="1"/>
  <c r="C5" i="1"/>
  <c r="C10" i="1"/>
  <c r="C7" i="1"/>
  <c r="C6" i="1"/>
  <c r="C62" i="1"/>
  <c r="C4" i="1"/>
  <c r="C3" i="1"/>
  <c r="C2" i="1"/>
  <c r="C86" i="1"/>
  <c r="E85" i="1"/>
  <c r="F85" i="1" s="1"/>
  <c r="E84" i="1"/>
  <c r="F84" i="1" s="1"/>
  <c r="E83" i="1"/>
  <c r="F83" i="1" s="1"/>
  <c r="E82" i="1"/>
  <c r="F82" i="1" s="1"/>
  <c r="E79" i="1"/>
  <c r="F79" i="1" s="1"/>
  <c r="E80" i="1"/>
  <c r="F80" i="1" s="1"/>
  <c r="E73" i="1"/>
  <c r="F73" i="1" s="1"/>
  <c r="E65" i="1"/>
  <c r="F65" i="1" s="1"/>
  <c r="E70" i="1"/>
  <c r="F70" i="1" s="1"/>
  <c r="E78" i="1"/>
  <c r="F78" i="1" s="1"/>
  <c r="E81" i="1"/>
  <c r="F81" i="1" s="1"/>
  <c r="E71" i="1"/>
  <c r="F71" i="1" s="1"/>
  <c r="E72" i="1"/>
  <c r="F72" i="1" s="1"/>
  <c r="E77" i="1"/>
  <c r="F77" i="1" s="1"/>
  <c r="E75" i="1"/>
  <c r="F75" i="1" s="1"/>
  <c r="E61" i="1"/>
  <c r="F61" i="1" s="1"/>
  <c r="E64" i="1"/>
  <c r="F64" i="1" s="1"/>
  <c r="E59" i="1"/>
  <c r="F59" i="1" s="1"/>
  <c r="E60" i="1"/>
  <c r="F60" i="1" s="1"/>
  <c r="E57" i="1"/>
  <c r="F57" i="1" s="1"/>
  <c r="E58" i="1"/>
  <c r="F58" i="1" s="1"/>
  <c r="E56" i="1"/>
  <c r="F56" i="1" s="1"/>
  <c r="E74" i="1"/>
  <c r="F74" i="1" s="1"/>
  <c r="E53" i="1"/>
  <c r="F53" i="1" s="1"/>
  <c r="E54" i="1"/>
  <c r="F54" i="1" s="1"/>
  <c r="E51" i="1"/>
  <c r="F51" i="1" s="1"/>
  <c r="E55" i="1"/>
  <c r="F55" i="1" s="1"/>
  <c r="E49" i="1"/>
  <c r="F49" i="1" s="1"/>
  <c r="E50" i="1"/>
  <c r="F50" i="1" s="1"/>
  <c r="E76" i="1"/>
  <c r="F76" i="1" s="1"/>
  <c r="E52" i="1"/>
  <c r="F52" i="1" s="1"/>
  <c r="E48" i="1"/>
  <c r="F48" i="1" s="1"/>
  <c r="E45" i="1"/>
  <c r="F45" i="1" s="1"/>
  <c r="E44" i="1"/>
  <c r="F44" i="1" s="1"/>
  <c r="E46" i="1"/>
  <c r="F46" i="1" s="1"/>
  <c r="E47" i="1"/>
  <c r="F47" i="1" s="1"/>
  <c r="E42" i="1"/>
  <c r="F42" i="1" s="1"/>
  <c r="E38" i="1"/>
  <c r="F38" i="1" s="1"/>
  <c r="E36" i="1"/>
  <c r="F36" i="1" s="1"/>
  <c r="E39" i="1"/>
  <c r="F39" i="1" s="1"/>
  <c r="E40" i="1"/>
  <c r="F40" i="1" s="1"/>
  <c r="E43" i="1"/>
  <c r="F43" i="1" s="1"/>
  <c r="E35" i="1"/>
  <c r="F35" i="1" s="1"/>
  <c r="E34" i="1"/>
  <c r="F34" i="1" s="1"/>
  <c r="E33" i="1"/>
  <c r="F33" i="1" s="1"/>
  <c r="E37" i="1"/>
  <c r="F37" i="1" s="1"/>
  <c r="E32" i="1"/>
  <c r="F32" i="1" s="1"/>
  <c r="E24" i="1"/>
  <c r="F24" i="1" s="1"/>
  <c r="E28" i="1"/>
  <c r="F28" i="1" s="1"/>
  <c r="E23" i="1"/>
  <c r="F23" i="1" s="1"/>
  <c r="E30" i="1"/>
  <c r="F30" i="1" s="1"/>
  <c r="E27" i="1"/>
  <c r="F27" i="1" s="1"/>
  <c r="E29" i="1"/>
  <c r="F29" i="1" s="1"/>
  <c r="E20" i="1"/>
  <c r="F20" i="1" s="1"/>
  <c r="E25" i="1"/>
  <c r="F25" i="1" s="1"/>
  <c r="E63" i="1"/>
  <c r="E14" i="1"/>
  <c r="F14" i="1" s="1"/>
  <c r="E22" i="1"/>
  <c r="F22" i="1" s="1"/>
  <c r="E31" i="1"/>
  <c r="F31" i="1" s="1"/>
  <c r="E21" i="1"/>
  <c r="F21" i="1" s="1"/>
  <c r="E41" i="1"/>
  <c r="F41" i="1" s="1"/>
  <c r="E18" i="1"/>
  <c r="F18" i="1" s="1"/>
  <c r="E26" i="1"/>
  <c r="F26" i="1" s="1"/>
  <c r="E12" i="1"/>
  <c r="F12" i="1" s="1"/>
  <c r="E15" i="1"/>
  <c r="F15" i="1" s="1"/>
  <c r="E17" i="1"/>
  <c r="F17" i="1" s="1"/>
  <c r="E19" i="1"/>
  <c r="F19" i="1" s="1"/>
  <c r="E8" i="1"/>
  <c r="F8" i="1" s="1"/>
  <c r="E9" i="1"/>
  <c r="F9" i="1" s="1"/>
  <c r="E16" i="1"/>
  <c r="F16" i="1" s="1"/>
  <c r="E13" i="1"/>
  <c r="F13" i="1" s="1"/>
  <c r="E11" i="1"/>
  <c r="F11" i="1" s="1"/>
  <c r="E5" i="1"/>
  <c r="F5" i="1" s="1"/>
  <c r="E10" i="1"/>
  <c r="F10" i="1" s="1"/>
  <c r="E7" i="1"/>
  <c r="F7" i="1" s="1"/>
  <c r="E6" i="1"/>
  <c r="F6" i="1" s="1"/>
  <c r="E62" i="1"/>
  <c r="F62" i="1" s="1"/>
  <c r="E4" i="1"/>
  <c r="F4" i="1" s="1"/>
  <c r="E3" i="1"/>
  <c r="F3" i="1" s="1"/>
  <c r="E2" i="1"/>
  <c r="F2" i="1" s="1"/>
  <c r="E86" i="1"/>
  <c r="F86" i="1" s="1"/>
  <c r="B85" i="1"/>
  <c r="B84" i="1"/>
  <c r="B83" i="1"/>
  <c r="B82" i="1"/>
  <c r="B79" i="1"/>
  <c r="B80" i="1"/>
  <c r="B73" i="1"/>
  <c r="B70" i="1"/>
  <c r="B78" i="1"/>
  <c r="B81" i="1"/>
  <c r="B71" i="1"/>
  <c r="B72" i="1"/>
  <c r="B77" i="1"/>
  <c r="B75" i="1"/>
  <c r="B61" i="1"/>
  <c r="B64" i="1"/>
  <c r="B59" i="1"/>
  <c r="B60" i="1"/>
  <c r="B57" i="1"/>
  <c r="B58" i="1"/>
  <c r="B56" i="1"/>
  <c r="B74" i="1"/>
  <c r="B53" i="1"/>
  <c r="B54" i="1"/>
  <c r="B51" i="1"/>
  <c r="B55" i="1"/>
  <c r="B49" i="1"/>
  <c r="B50" i="1"/>
  <c r="B76" i="1"/>
  <c r="B52" i="1"/>
  <c r="B48" i="1"/>
  <c r="B45" i="1"/>
  <c r="B44" i="1"/>
  <c r="B46" i="1"/>
  <c r="B47" i="1"/>
  <c r="B42" i="1"/>
  <c r="B38" i="1"/>
  <c r="B36" i="1"/>
  <c r="B39" i="1"/>
  <c r="B40" i="1"/>
  <c r="B43" i="1"/>
  <c r="B35" i="1"/>
  <c r="B34" i="1"/>
  <c r="B33" i="1"/>
  <c r="B37" i="1"/>
  <c r="B32" i="1"/>
  <c r="B24" i="1"/>
  <c r="B28" i="1"/>
  <c r="B23" i="1"/>
  <c r="B30" i="1"/>
  <c r="B27" i="1"/>
  <c r="B29" i="1"/>
  <c r="B20" i="1"/>
  <c r="B25" i="1"/>
  <c r="B63" i="1"/>
  <c r="B14" i="1"/>
  <c r="B22" i="1"/>
  <c r="B31" i="1"/>
  <c r="B21" i="1"/>
  <c r="B41" i="1"/>
  <c r="B18" i="1"/>
  <c r="B26" i="1"/>
  <c r="B12" i="1"/>
  <c r="B15" i="1"/>
  <c r="B17" i="1"/>
  <c r="B19" i="1"/>
  <c r="B8" i="1"/>
  <c r="B9" i="1"/>
  <c r="B16" i="1"/>
  <c r="B13" i="1"/>
  <c r="B11" i="1"/>
  <c r="B5" i="1"/>
  <c r="B10" i="1"/>
  <c r="B7" i="1"/>
  <c r="B6" i="1"/>
  <c r="B62" i="1"/>
  <c r="B4" i="1"/>
  <c r="B3" i="1"/>
  <c r="B2" i="1"/>
  <c r="B86" i="1"/>
  <c r="H24" i="11" l="1"/>
  <c r="H101" i="11"/>
  <c r="G101" i="11"/>
  <c r="H118" i="11"/>
  <c r="H84" i="11"/>
  <c r="G18" i="11"/>
  <c r="H70" i="11"/>
  <c r="H144" i="11"/>
  <c r="H37" i="11"/>
  <c r="G28" i="11"/>
  <c r="G25" i="11"/>
  <c r="G37" i="11"/>
  <c r="H10" i="11"/>
  <c r="G14" i="11"/>
  <c r="G20" i="11"/>
  <c r="H21" i="11"/>
  <c r="H12" i="11"/>
  <c r="H23" i="11"/>
  <c r="H28" i="11"/>
  <c r="G133" i="11"/>
  <c r="H109" i="11"/>
  <c r="G55" i="11"/>
  <c r="H106" i="11"/>
  <c r="H143" i="11"/>
  <c r="H145" i="11"/>
  <c r="G42" i="11"/>
  <c r="G123" i="11"/>
  <c r="H62" i="11"/>
  <c r="H85" i="11"/>
  <c r="H54" i="11"/>
  <c r="G48" i="11"/>
  <c r="H69" i="11"/>
  <c r="G64" i="11"/>
  <c r="G32" i="11"/>
  <c r="H16" i="11"/>
  <c r="H25" i="11"/>
  <c r="H50" i="11"/>
  <c r="H132" i="11"/>
  <c r="H55" i="11"/>
  <c r="I55" i="11" s="1"/>
  <c r="G69" i="11"/>
  <c r="I69" i="11" s="1"/>
  <c r="H100" i="11"/>
  <c r="H63" i="11"/>
  <c r="G2" i="11"/>
  <c r="H18" i="11"/>
  <c r="G26" i="11"/>
  <c r="G138" i="11"/>
  <c r="G11" i="11"/>
  <c r="G106" i="11"/>
  <c r="G84" i="11"/>
  <c r="H124" i="11"/>
  <c r="G118" i="11"/>
  <c r="H7" i="11"/>
  <c r="G19" i="11"/>
  <c r="H26" i="11"/>
  <c r="G139" i="11"/>
  <c r="H131" i="11"/>
  <c r="G56" i="11"/>
  <c r="G78" i="11"/>
  <c r="G144" i="11"/>
  <c r="H42" i="11"/>
  <c r="G27" i="11"/>
  <c r="H74" i="11"/>
  <c r="G114" i="11"/>
  <c r="H78" i="11"/>
  <c r="G86" i="11"/>
  <c r="H77" i="11"/>
  <c r="H32" i="11"/>
  <c r="H4" i="11"/>
  <c r="H20" i="11"/>
  <c r="H110" i="11"/>
  <c r="G117" i="11"/>
  <c r="G127" i="11"/>
  <c r="H137" i="11"/>
  <c r="G131" i="11"/>
  <c r="H46" i="11"/>
  <c r="H94" i="11"/>
  <c r="H138" i="11"/>
  <c r="H64" i="11"/>
  <c r="H93" i="11"/>
  <c r="H99" i="11"/>
  <c r="G126" i="11"/>
  <c r="G3" i="11"/>
  <c r="G4" i="11"/>
  <c r="H14" i="11"/>
  <c r="H13" i="11"/>
  <c r="H11" i="11"/>
  <c r="H2" i="11"/>
  <c r="I2" i="11" s="1"/>
  <c r="G5" i="11"/>
  <c r="G6" i="11"/>
  <c r="I6" i="11" s="1"/>
  <c r="G21" i="11"/>
  <c r="H19" i="11"/>
  <c r="H17" i="11"/>
  <c r="G9" i="11"/>
  <c r="G10" i="11"/>
  <c r="G135" i="2"/>
  <c r="H3" i="11"/>
  <c r="G7" i="11"/>
  <c r="I7" i="11" s="1"/>
  <c r="H5" i="11"/>
  <c r="H9" i="11"/>
  <c r="G13" i="11"/>
  <c r="G12" i="11"/>
  <c r="G17" i="11"/>
  <c r="I17" i="11" s="1"/>
  <c r="G16" i="11"/>
  <c r="I16" i="11" s="1"/>
  <c r="N16" i="11" s="1"/>
  <c r="K7" i="9"/>
  <c r="Q7" i="9" s="1"/>
  <c r="K10" i="9"/>
  <c r="P10" i="9" s="1"/>
  <c r="K28" i="9"/>
  <c r="P28" i="9" s="1"/>
  <c r="K5" i="9"/>
  <c r="P5" i="9" s="1"/>
  <c r="H134" i="11"/>
  <c r="H34" i="11"/>
  <c r="G44" i="11"/>
  <c r="H79" i="11"/>
  <c r="G95" i="11"/>
  <c r="G96" i="11"/>
  <c r="G39" i="11"/>
  <c r="G40" i="11"/>
  <c r="G46" i="11"/>
  <c r="H139" i="11"/>
  <c r="G23" i="11"/>
  <c r="G47" i="11"/>
  <c r="G49" i="11"/>
  <c r="G146" i="11"/>
  <c r="H41" i="11"/>
  <c r="G50" i="11"/>
  <c r="I50" i="11" s="1"/>
  <c r="H102" i="11"/>
  <c r="G24" i="11"/>
  <c r="I24" i="11" s="1"/>
  <c r="H39" i="11"/>
  <c r="H56" i="11"/>
  <c r="G107" i="11"/>
  <c r="H58" i="11"/>
  <c r="G79" i="11"/>
  <c r="H81" i="11"/>
  <c r="G113" i="11"/>
  <c r="H40" i="11"/>
  <c r="G65" i="11"/>
  <c r="H127" i="11"/>
  <c r="I127" i="11" s="1"/>
  <c r="N127" i="11" s="1"/>
  <c r="H33" i="11"/>
  <c r="H71" i="11"/>
  <c r="H86" i="11"/>
  <c r="H126" i="11"/>
  <c r="G34" i="11"/>
  <c r="G57" i="11"/>
  <c r="G33" i="11"/>
  <c r="I33" i="11" s="1"/>
  <c r="M33" i="11" s="1"/>
  <c r="G51" i="11"/>
  <c r="H65" i="11"/>
  <c r="G72" i="11"/>
  <c r="H80" i="11"/>
  <c r="H87" i="11"/>
  <c r="G80" i="11"/>
  <c r="G83" i="11"/>
  <c r="H96" i="11"/>
  <c r="G102" i="11"/>
  <c r="H107" i="11"/>
  <c r="G92" i="11"/>
  <c r="H129" i="11"/>
  <c r="G134" i="11"/>
  <c r="G140" i="11"/>
  <c r="H146" i="11"/>
  <c r="H141" i="11"/>
  <c r="I42" i="11"/>
  <c r="N42" i="11" s="1"/>
  <c r="G53" i="11"/>
  <c r="G41" i="11"/>
  <c r="I41" i="11" s="1"/>
  <c r="M41" i="11" s="1"/>
  <c r="H43" i="11"/>
  <c r="H57" i="11"/>
  <c r="G66" i="11"/>
  <c r="G73" i="11"/>
  <c r="G81" i="11"/>
  <c r="G88" i="11"/>
  <c r="G63" i="11"/>
  <c r="I63" i="11" s="1"/>
  <c r="G70" i="11"/>
  <c r="I70" i="11" s="1"/>
  <c r="M70" i="11" s="1"/>
  <c r="H72" i="11"/>
  <c r="I72" i="11" s="1"/>
  <c r="N72" i="11" s="1"/>
  <c r="H97" i="11"/>
  <c r="G103" i="11"/>
  <c r="G108" i="11"/>
  <c r="H115" i="11"/>
  <c r="H95" i="11"/>
  <c r="H123" i="11"/>
  <c r="I123" i="11" s="1"/>
  <c r="H130" i="11"/>
  <c r="G136" i="11"/>
  <c r="H140" i="11"/>
  <c r="G147" i="11"/>
  <c r="G124" i="11"/>
  <c r="G129" i="11"/>
  <c r="I27" i="11"/>
  <c r="H35" i="11"/>
  <c r="G54" i="11"/>
  <c r="I54" i="11" s="1"/>
  <c r="M54" i="11" s="1"/>
  <c r="H44" i="11"/>
  <c r="I44" i="11" s="1"/>
  <c r="N44" i="11" s="1"/>
  <c r="H47" i="11"/>
  <c r="H66" i="11"/>
  <c r="H83" i="11"/>
  <c r="H88" i="11"/>
  <c r="G71" i="11"/>
  <c r="H73" i="11"/>
  <c r="I73" i="11" s="1"/>
  <c r="N73" i="11" s="1"/>
  <c r="H76" i="11"/>
  <c r="G85" i="11"/>
  <c r="I85" i="11" s="1"/>
  <c r="G99" i="11"/>
  <c r="H103" i="11"/>
  <c r="H108" i="11"/>
  <c r="G116" i="11"/>
  <c r="H113" i="11"/>
  <c r="I113" i="11" s="1"/>
  <c r="H136" i="11"/>
  <c r="G143" i="11"/>
  <c r="I143" i="11" s="1"/>
  <c r="M143" i="11" s="1"/>
  <c r="H147" i="11"/>
  <c r="G130" i="11"/>
  <c r="G141" i="11"/>
  <c r="G43" i="11"/>
  <c r="H48" i="11"/>
  <c r="H67" i="11"/>
  <c r="G104" i="11"/>
  <c r="G109" i="11"/>
  <c r="I109" i="11" s="1"/>
  <c r="N109" i="11" s="1"/>
  <c r="H116" i="11"/>
  <c r="G94" i="11"/>
  <c r="I94" i="11" s="1"/>
  <c r="H111" i="11"/>
  <c r="H114" i="11"/>
  <c r="H125" i="11"/>
  <c r="G148" i="11"/>
  <c r="H122" i="11"/>
  <c r="H133" i="11"/>
  <c r="I133" i="11" s="1"/>
  <c r="G145" i="11"/>
  <c r="I145" i="11" s="1"/>
  <c r="H49" i="11"/>
  <c r="G58" i="11"/>
  <c r="G77" i="11"/>
  <c r="I77" i="11" s="1"/>
  <c r="N77" i="11" s="1"/>
  <c r="G62" i="11"/>
  <c r="I62" i="11" s="1"/>
  <c r="N62" i="11" s="1"/>
  <c r="G76" i="11"/>
  <c r="G87" i="11"/>
  <c r="I87" i="11" s="1"/>
  <c r="H104" i="11"/>
  <c r="G93" i="11"/>
  <c r="G125" i="11"/>
  <c r="G132" i="11"/>
  <c r="I132" i="11" s="1"/>
  <c r="N132" i="11" s="1"/>
  <c r="H148" i="11"/>
  <c r="G36" i="11"/>
  <c r="H36" i="11"/>
  <c r="H53" i="11"/>
  <c r="G67" i="11"/>
  <c r="G74" i="11"/>
  <c r="I74" i="11" s="1"/>
  <c r="G110" i="11"/>
  <c r="I110" i="11" s="1"/>
  <c r="G97" i="11"/>
  <c r="G100" i="11"/>
  <c r="G111" i="11"/>
  <c r="G122" i="11"/>
  <c r="G35" i="11"/>
  <c r="I35" i="11" s="1"/>
  <c r="H51" i="11"/>
  <c r="H92" i="11"/>
  <c r="I92" i="11" s="1"/>
  <c r="G115" i="11"/>
  <c r="H117" i="11"/>
  <c r="G137" i="11"/>
  <c r="I144" i="11"/>
  <c r="N144" i="11" s="1"/>
  <c r="I138" i="11"/>
  <c r="N138" i="11" s="1"/>
  <c r="I124" i="11"/>
  <c r="N124" i="11" s="1"/>
  <c r="I126" i="11"/>
  <c r="I118" i="11"/>
  <c r="M118" i="11" s="1"/>
  <c r="I101" i="11"/>
  <c r="M101" i="11" s="1"/>
  <c r="I108" i="11"/>
  <c r="I78" i="11"/>
  <c r="M78" i="11" s="1"/>
  <c r="I65" i="11"/>
  <c r="I84" i="11"/>
  <c r="I46" i="11"/>
  <c r="M46" i="11" s="1"/>
  <c r="I40" i="11"/>
  <c r="N40" i="11" s="1"/>
  <c r="I34" i="11"/>
  <c r="M34" i="11" s="1"/>
  <c r="I37" i="11"/>
  <c r="M37" i="11" s="1"/>
  <c r="I32" i="11"/>
  <c r="M32" i="11" s="1"/>
  <c r="N54" i="11"/>
  <c r="I11" i="11"/>
  <c r="I18" i="11"/>
  <c r="I23" i="11"/>
  <c r="I4" i="11"/>
  <c r="I3" i="11"/>
  <c r="I21" i="11"/>
  <c r="I26" i="11"/>
  <c r="I14" i="11"/>
  <c r="I19" i="11"/>
  <c r="I28" i="11"/>
  <c r="I5" i="11"/>
  <c r="I10" i="11"/>
  <c r="I20" i="11"/>
  <c r="I25" i="11"/>
  <c r="K2" i="9"/>
  <c r="O2" i="9" s="1"/>
  <c r="K19" i="9"/>
  <c r="P19" i="9" s="1"/>
  <c r="O28" i="9"/>
  <c r="K16" i="9"/>
  <c r="K13" i="9"/>
  <c r="K6" i="9"/>
  <c r="K17" i="9"/>
  <c r="K26" i="9"/>
  <c r="Q26" i="9" s="1"/>
  <c r="K11" i="9"/>
  <c r="K20" i="9"/>
  <c r="K12" i="9"/>
  <c r="K21" i="9"/>
  <c r="K25" i="9"/>
  <c r="Q25" i="9" s="1"/>
  <c r="K23" i="9"/>
  <c r="Q23" i="9" s="1"/>
  <c r="K4" i="9"/>
  <c r="K3" i="9"/>
  <c r="K14" i="9"/>
  <c r="K24" i="9"/>
  <c r="K9" i="9"/>
  <c r="K18" i="9"/>
  <c r="K27" i="9"/>
  <c r="I64" i="11" l="1"/>
  <c r="I12" i="11"/>
  <c r="M12" i="11" s="1"/>
  <c r="I86" i="11"/>
  <c r="M86" i="11" s="1"/>
  <c r="I71" i="11"/>
  <c r="M71" i="11" s="1"/>
  <c r="I56" i="11"/>
  <c r="I79" i="11"/>
  <c r="N79" i="11" s="1"/>
  <c r="I114" i="11"/>
  <c r="M114" i="11" s="1"/>
  <c r="I106" i="11"/>
  <c r="M106" i="11" s="1"/>
  <c r="I137" i="11"/>
  <c r="M137" i="11" s="1"/>
  <c r="I100" i="11"/>
  <c r="N100" i="11" s="1"/>
  <c r="I58" i="11"/>
  <c r="I95" i="11"/>
  <c r="I131" i="11"/>
  <c r="N131" i="11" s="1"/>
  <c r="I48" i="11"/>
  <c r="M48" i="11" s="1"/>
  <c r="I139" i="11"/>
  <c r="N139" i="11" s="1"/>
  <c r="I117" i="11"/>
  <c r="M117" i="11" s="1"/>
  <c r="M42" i="11"/>
  <c r="I93" i="11"/>
  <c r="N93" i="11" s="1"/>
  <c r="N69" i="11"/>
  <c r="M69" i="11"/>
  <c r="I99" i="11"/>
  <c r="I141" i="11"/>
  <c r="O141" i="11" s="1"/>
  <c r="I115" i="11"/>
  <c r="N115" i="11" s="1"/>
  <c r="I102" i="11"/>
  <c r="I76" i="11"/>
  <c r="N76" i="11" s="1"/>
  <c r="I96" i="11"/>
  <c r="M96" i="11" s="1"/>
  <c r="O10" i="9"/>
  <c r="I146" i="11"/>
  <c r="N146" i="11" s="1"/>
  <c r="I88" i="11"/>
  <c r="N88" i="11" s="1"/>
  <c r="I107" i="11"/>
  <c r="M107" i="11" s="1"/>
  <c r="I49" i="11"/>
  <c r="N49" i="11" s="1"/>
  <c r="I140" i="11"/>
  <c r="N140" i="11" s="1"/>
  <c r="I43" i="11"/>
  <c r="N43" i="11" s="1"/>
  <c r="I81" i="11"/>
  <c r="N81" i="11" s="1"/>
  <c r="I134" i="11"/>
  <c r="N134" i="11" s="1"/>
  <c r="I13" i="11"/>
  <c r="N13" i="11" s="1"/>
  <c r="I51" i="11"/>
  <c r="M51" i="11" s="1"/>
  <c r="I9" i="11"/>
  <c r="N9" i="11" s="1"/>
  <c r="I136" i="11"/>
  <c r="M136" i="11" s="1"/>
  <c r="I66" i="11"/>
  <c r="N66" i="11" s="1"/>
  <c r="N70" i="11"/>
  <c r="I125" i="11"/>
  <c r="O125" i="11" s="1"/>
  <c r="I130" i="11"/>
  <c r="N130" i="11" s="1"/>
  <c r="I47" i="11"/>
  <c r="N47" i="11" s="1"/>
  <c r="I80" i="11"/>
  <c r="N80" i="11" s="1"/>
  <c r="I122" i="11"/>
  <c r="N122" i="11" s="1"/>
  <c r="M16" i="11"/>
  <c r="I103" i="11"/>
  <c r="M103" i="11" s="1"/>
  <c r="I111" i="11"/>
  <c r="N111" i="11" s="1"/>
  <c r="N32" i="11"/>
  <c r="M40" i="11"/>
  <c r="I104" i="11"/>
  <c r="N104" i="11" s="1"/>
  <c r="N78" i="11"/>
  <c r="I36" i="11"/>
  <c r="N36" i="11" s="1"/>
  <c r="I148" i="11"/>
  <c r="M148" i="11" s="1"/>
  <c r="I67" i="11"/>
  <c r="O67" i="11" s="1"/>
  <c r="I53" i="11"/>
  <c r="N53" i="11" s="1"/>
  <c r="I129" i="11"/>
  <c r="M129" i="11" s="1"/>
  <c r="N137" i="11"/>
  <c r="N37" i="11"/>
  <c r="I97" i="11"/>
  <c r="M97" i="11" s="1"/>
  <c r="M72" i="11"/>
  <c r="O143" i="11"/>
  <c r="P7" i="9"/>
  <c r="O7" i="9"/>
  <c r="Q5" i="9"/>
  <c r="O5" i="9"/>
  <c r="O19" i="9"/>
  <c r="N106" i="11"/>
  <c r="N143" i="11"/>
  <c r="I116" i="11"/>
  <c r="M116" i="11" s="1"/>
  <c r="O86" i="11"/>
  <c r="M56" i="11"/>
  <c r="O56" i="11"/>
  <c r="N56" i="11"/>
  <c r="O37" i="11"/>
  <c r="I39" i="11"/>
  <c r="I83" i="11"/>
  <c r="N83" i="11" s="1"/>
  <c r="I57" i="11"/>
  <c r="M57" i="11" s="1"/>
  <c r="M92" i="11"/>
  <c r="N92" i="11"/>
  <c r="M145" i="11"/>
  <c r="O145" i="11"/>
  <c r="N145" i="11"/>
  <c r="M140" i="11"/>
  <c r="N123" i="11"/>
  <c r="M123" i="11"/>
  <c r="N6" i="11"/>
  <c r="M6" i="11"/>
  <c r="N12" i="11"/>
  <c r="N3" i="11"/>
  <c r="M3" i="11"/>
  <c r="N41" i="11"/>
  <c r="M109" i="11"/>
  <c r="M28" i="11"/>
  <c r="N28" i="11"/>
  <c r="N2" i="11"/>
  <c r="M2" i="11"/>
  <c r="M25" i="11"/>
  <c r="O25" i="11"/>
  <c r="N25" i="11"/>
  <c r="N27" i="11"/>
  <c r="M27" i="11"/>
  <c r="M24" i="11"/>
  <c r="N24" i="11"/>
  <c r="N19" i="11"/>
  <c r="M19" i="11"/>
  <c r="N17" i="11"/>
  <c r="M17" i="11"/>
  <c r="N4" i="11"/>
  <c r="M4" i="11"/>
  <c r="N20" i="11"/>
  <c r="M20" i="11"/>
  <c r="O23" i="11"/>
  <c r="M23" i="11"/>
  <c r="N23" i="11"/>
  <c r="O7" i="11"/>
  <c r="N7" i="11"/>
  <c r="M7" i="11"/>
  <c r="N14" i="11"/>
  <c r="M14" i="11"/>
  <c r="N18" i="11"/>
  <c r="M18" i="11"/>
  <c r="N118" i="11"/>
  <c r="N101" i="11"/>
  <c r="N10" i="11"/>
  <c r="M10" i="11"/>
  <c r="N26" i="11"/>
  <c r="O26" i="11"/>
  <c r="M26" i="11"/>
  <c r="N11" i="11"/>
  <c r="M11" i="11"/>
  <c r="N117" i="11"/>
  <c r="N5" i="11"/>
  <c r="M5" i="11"/>
  <c r="O5" i="11"/>
  <c r="O21" i="11"/>
  <c r="N21" i="11"/>
  <c r="M21" i="11"/>
  <c r="M144" i="11"/>
  <c r="I147" i="11"/>
  <c r="M138" i="11"/>
  <c r="M132" i="11"/>
  <c r="O127" i="11"/>
  <c r="M127" i="11"/>
  <c r="M124" i="11"/>
  <c r="N126" i="11"/>
  <c r="M126" i="11"/>
  <c r="N136" i="11"/>
  <c r="M133" i="11"/>
  <c r="N133" i="11"/>
  <c r="M94" i="11"/>
  <c r="N94" i="11"/>
  <c r="N114" i="11"/>
  <c r="M113" i="11"/>
  <c r="O113" i="11"/>
  <c r="N113" i="11"/>
  <c r="N108" i="11"/>
  <c r="M108" i="11"/>
  <c r="M110" i="11"/>
  <c r="N110" i="11"/>
  <c r="N95" i="11"/>
  <c r="M95" i="11"/>
  <c r="O95" i="11"/>
  <c r="N102" i="11"/>
  <c r="M102" i="11"/>
  <c r="M77" i="11"/>
  <c r="M73" i="11"/>
  <c r="M62" i="11"/>
  <c r="N63" i="11"/>
  <c r="M63" i="11"/>
  <c r="N71" i="11"/>
  <c r="M79" i="11"/>
  <c r="M65" i="11"/>
  <c r="O65" i="11"/>
  <c r="N65" i="11"/>
  <c r="N64" i="11"/>
  <c r="M64" i="11"/>
  <c r="N74" i="11"/>
  <c r="M74" i="11"/>
  <c r="M87" i="11"/>
  <c r="N87" i="11"/>
  <c r="M85" i="11"/>
  <c r="O85" i="11"/>
  <c r="N85" i="11"/>
  <c r="N84" i="11"/>
  <c r="M84" i="11"/>
  <c r="N46" i="11"/>
  <c r="M44" i="11"/>
  <c r="N34" i="11"/>
  <c r="N33" i="11"/>
  <c r="M50" i="11"/>
  <c r="N50" i="11"/>
  <c r="M58" i="11"/>
  <c r="N58" i="11"/>
  <c r="M55" i="11"/>
  <c r="N55" i="11"/>
  <c r="O55" i="11"/>
  <c r="O35" i="11"/>
  <c r="N35" i="11"/>
  <c r="M35" i="11"/>
  <c r="P2" i="9"/>
  <c r="O24" i="9"/>
  <c r="P24" i="9"/>
  <c r="O12" i="9"/>
  <c r="P12" i="9"/>
  <c r="O20" i="9"/>
  <c r="P20" i="9"/>
  <c r="O17" i="9"/>
  <c r="P17" i="9"/>
  <c r="O13" i="9"/>
  <c r="P13" i="9"/>
  <c r="P9" i="9"/>
  <c r="O9" i="9"/>
  <c r="O21" i="9"/>
  <c r="Q21" i="9"/>
  <c r="P21" i="9"/>
  <c r="O14" i="9"/>
  <c r="P14" i="9"/>
  <c r="O23" i="9"/>
  <c r="P23" i="9"/>
  <c r="O16" i="9"/>
  <c r="P16" i="9"/>
  <c r="O11" i="9"/>
  <c r="P11" i="9"/>
  <c r="P27" i="9"/>
  <c r="O27" i="9"/>
  <c r="P18" i="9"/>
  <c r="O18" i="9"/>
  <c r="O25" i="9"/>
  <c r="P25" i="9"/>
  <c r="O26" i="9"/>
  <c r="P26" i="9"/>
  <c r="P6" i="9"/>
  <c r="O6" i="9"/>
  <c r="P3" i="9"/>
  <c r="O3" i="9"/>
  <c r="P4" i="9"/>
  <c r="O4" i="9"/>
  <c r="N86" i="11" l="1"/>
  <c r="M146" i="11"/>
  <c r="O115" i="11"/>
  <c r="M115" i="11"/>
  <c r="M125" i="11"/>
  <c r="M100" i="11"/>
  <c r="M93" i="11"/>
  <c r="N48" i="11"/>
  <c r="M131" i="11"/>
  <c r="M139" i="11"/>
  <c r="M141" i="11"/>
  <c r="N141" i="11"/>
  <c r="M134" i="11"/>
  <c r="N51" i="11"/>
  <c r="M88" i="11"/>
  <c r="N107" i="11"/>
  <c r="O51" i="11"/>
  <c r="O146" i="11"/>
  <c r="O149" i="11" s="1"/>
  <c r="M76" i="11"/>
  <c r="N99" i="11"/>
  <c r="M99" i="11"/>
  <c r="O81" i="11"/>
  <c r="M104" i="11"/>
  <c r="N96" i="11"/>
  <c r="N125" i="11"/>
  <c r="N103" i="11"/>
  <c r="M43" i="11"/>
  <c r="M80" i="11"/>
  <c r="M122" i="11"/>
  <c r="M9" i="11"/>
  <c r="M66" i="11"/>
  <c r="O111" i="11"/>
  <c r="M130" i="11"/>
  <c r="M81" i="11"/>
  <c r="M49" i="11"/>
  <c r="M13" i="11"/>
  <c r="M47" i="11"/>
  <c r="O53" i="11"/>
  <c r="M67" i="11"/>
  <c r="M111" i="11"/>
  <c r="P111" i="11" s="1"/>
  <c r="R111" i="11" s="1"/>
  <c r="N67" i="11"/>
  <c r="N89" i="11" s="1"/>
  <c r="N148" i="11"/>
  <c r="N57" i="11"/>
  <c r="M36" i="11"/>
  <c r="P37" i="11" s="1"/>
  <c r="R37" i="11" s="1"/>
  <c r="M53" i="11"/>
  <c r="N97" i="11"/>
  <c r="O97" i="11"/>
  <c r="O116" i="11"/>
  <c r="N129" i="11"/>
  <c r="M83" i="11"/>
  <c r="O83" i="11"/>
  <c r="N116" i="11"/>
  <c r="N39" i="11"/>
  <c r="M39" i="11"/>
  <c r="P74" i="11"/>
  <c r="R74" i="11" s="1"/>
  <c r="N29" i="11"/>
  <c r="O29" i="11"/>
  <c r="M147" i="11"/>
  <c r="N147" i="11"/>
  <c r="P7" i="11"/>
  <c r="R7" i="11" s="1"/>
  <c r="R28" i="9"/>
  <c r="T28" i="9" s="1"/>
  <c r="R14" i="9"/>
  <c r="T14" i="9" s="1"/>
  <c r="R7" i="9"/>
  <c r="R21" i="9"/>
  <c r="T21" i="9" s="1"/>
  <c r="P28" i="11"/>
  <c r="R28" i="11" s="1"/>
  <c r="P21" i="11"/>
  <c r="R21" i="11" s="1"/>
  <c r="P67" i="11" l="1"/>
  <c r="P141" i="11"/>
  <c r="R141" i="11" s="1"/>
  <c r="P134" i="11"/>
  <c r="R134" i="11" s="1"/>
  <c r="P127" i="11"/>
  <c r="R127" i="11" s="1"/>
  <c r="O89" i="11"/>
  <c r="P81" i="11"/>
  <c r="R81" i="11" s="1"/>
  <c r="P104" i="11"/>
  <c r="R104" i="11" s="1"/>
  <c r="M149" i="11"/>
  <c r="P14" i="11"/>
  <c r="P29" i="11" s="1"/>
  <c r="R29" i="11" s="1"/>
  <c r="P58" i="11"/>
  <c r="R58" i="11" s="1"/>
  <c r="O59" i="11"/>
  <c r="P51" i="11"/>
  <c r="R51" i="11" s="1"/>
  <c r="M29" i="11"/>
  <c r="M119" i="11"/>
  <c r="P88" i="11"/>
  <c r="R88" i="11" s="1"/>
  <c r="M89" i="11"/>
  <c r="O119" i="11"/>
  <c r="N119" i="11"/>
  <c r="M59" i="11"/>
  <c r="P97" i="11"/>
  <c r="R97" i="11" s="1"/>
  <c r="P118" i="11"/>
  <c r="R118" i="11" s="1"/>
  <c r="N149" i="11"/>
  <c r="P44" i="11"/>
  <c r="R44" i="11" s="1"/>
  <c r="N59" i="11"/>
  <c r="P148" i="11"/>
  <c r="R148" i="11" s="1"/>
  <c r="T7" i="9"/>
  <c r="R29" i="9"/>
  <c r="T29" i="9" s="1"/>
  <c r="R67" i="11"/>
  <c r="R14" i="11" l="1"/>
  <c r="P89" i="11"/>
  <c r="R89" i="11" s="1"/>
  <c r="P119" i="11"/>
  <c r="R119" i="11" s="1"/>
  <c r="P59" i="11"/>
  <c r="R59" i="11" s="1"/>
  <c r="P149" i="11"/>
  <c r="R149" i="11" s="1"/>
</calcChain>
</file>

<file path=xl/sharedStrings.xml><?xml version="1.0" encoding="utf-8"?>
<sst xmlns="http://schemas.openxmlformats.org/spreadsheetml/2006/main" count="1872" uniqueCount="208">
  <si>
    <t>Perkz</t>
  </si>
  <si>
    <t>BeryL</t>
  </si>
  <si>
    <t>Huhi</t>
  </si>
  <si>
    <t>Ssumday</t>
  </si>
  <si>
    <t>Larssen</t>
  </si>
  <si>
    <t>Humanoid</t>
  </si>
  <si>
    <t>Blaber</t>
  </si>
  <si>
    <t>Bwipo</t>
  </si>
  <si>
    <t>Noob</t>
  </si>
  <si>
    <t>CoreJJ</t>
  </si>
  <si>
    <t>Fudge</t>
  </si>
  <si>
    <t>Aria</t>
  </si>
  <si>
    <t>Santorin</t>
  </si>
  <si>
    <t>Adam</t>
  </si>
  <si>
    <t>Steal</t>
  </si>
  <si>
    <t>FBI</t>
  </si>
  <si>
    <t>Doinb</t>
  </si>
  <si>
    <t>Willer</t>
  </si>
  <si>
    <t>Lwx</t>
  </si>
  <si>
    <t>icon</t>
  </si>
  <si>
    <t>Rascal</t>
  </si>
  <si>
    <t>DuDu</t>
  </si>
  <si>
    <t>Flandre</t>
  </si>
  <si>
    <t>Tarzan</t>
  </si>
  <si>
    <t>Hylissang</t>
  </si>
  <si>
    <t>Hanabi</t>
  </si>
  <si>
    <t>Zven</t>
  </si>
  <si>
    <t>Clid</t>
  </si>
  <si>
    <t>Cryin</t>
  </si>
  <si>
    <t>Ming</t>
  </si>
  <si>
    <t>Life</t>
  </si>
  <si>
    <t>Upset</t>
  </si>
  <si>
    <t>River</t>
  </si>
  <si>
    <t>Jiejie</t>
  </si>
  <si>
    <t>Viper</t>
  </si>
  <si>
    <t>Elyoya</t>
  </si>
  <si>
    <t>Alphari</t>
  </si>
  <si>
    <t>Carzzy</t>
  </si>
  <si>
    <t>Canyon</t>
  </si>
  <si>
    <t>Iwandy</t>
  </si>
  <si>
    <t>xiaolaohu</t>
  </si>
  <si>
    <t>Crisp</t>
  </si>
  <si>
    <t>Ruler</t>
  </si>
  <si>
    <t>Faker</t>
  </si>
  <si>
    <t>Ghost</t>
  </si>
  <si>
    <t>Khan</t>
  </si>
  <si>
    <t>Jensen</t>
  </si>
  <si>
    <t>Unified</t>
  </si>
  <si>
    <t>Armut</t>
  </si>
  <si>
    <t>Scout</t>
  </si>
  <si>
    <t>Nuguri</t>
  </si>
  <si>
    <t>Light</t>
  </si>
  <si>
    <t>GALA</t>
  </si>
  <si>
    <t>Ale</t>
  </si>
  <si>
    <t>Maple</t>
  </si>
  <si>
    <t>Keria</t>
  </si>
  <si>
    <t>Gumayusi</t>
  </si>
  <si>
    <t>Hans-sama</t>
  </si>
  <si>
    <t>Abbedagge</t>
  </si>
  <si>
    <t>Oner</t>
  </si>
  <si>
    <t>Kaiser</t>
  </si>
  <si>
    <t>Odoamne</t>
  </si>
  <si>
    <t>Morgan</t>
  </si>
  <si>
    <t>Evi</t>
  </si>
  <si>
    <t>Deft</t>
  </si>
  <si>
    <t>Chovy</t>
  </si>
  <si>
    <t>Meiko</t>
  </si>
  <si>
    <t>Bdd</t>
  </si>
  <si>
    <t>Nisqy</t>
  </si>
  <si>
    <t>Closer</t>
  </si>
  <si>
    <t>Wei</t>
  </si>
  <si>
    <t>Xiaohu</t>
  </si>
  <si>
    <t>Trymbi</t>
  </si>
  <si>
    <t>Gaeng</t>
  </si>
  <si>
    <t>yoHan</t>
  </si>
  <si>
    <t>Kaiwing</t>
  </si>
  <si>
    <t>ShowMaker</t>
  </si>
  <si>
    <t>Vulcan</t>
  </si>
  <si>
    <t>Vsta</t>
  </si>
  <si>
    <t>Tactical</t>
  </si>
  <si>
    <t>Inspired</t>
  </si>
  <si>
    <t>Canna</t>
  </si>
  <si>
    <t>Tian</t>
  </si>
  <si>
    <t>Yutapon</t>
  </si>
  <si>
    <t>SE</t>
    <phoneticPr fontId="1" type="noConversion"/>
  </si>
  <si>
    <t>MAD</t>
  </si>
  <si>
    <t>Top</t>
  </si>
  <si>
    <t>C9</t>
  </si>
  <si>
    <t>Jungle</t>
  </si>
  <si>
    <t>RGE</t>
  </si>
  <si>
    <t>ADC</t>
  </si>
  <si>
    <t>T1</t>
  </si>
  <si>
    <t>TL</t>
  </si>
  <si>
    <t>Support</t>
  </si>
  <si>
    <t>RED</t>
  </si>
  <si>
    <t>JoJo</t>
  </si>
  <si>
    <t>DK</t>
  </si>
  <si>
    <t>UOL</t>
  </si>
  <si>
    <t>SaNTaS</t>
  </si>
  <si>
    <t>FNC</t>
  </si>
  <si>
    <t>EDG</t>
  </si>
  <si>
    <t>BOSS</t>
  </si>
  <si>
    <t>Mid</t>
  </si>
  <si>
    <t>RNG</t>
  </si>
  <si>
    <t>FPX</t>
  </si>
  <si>
    <t>TitaN</t>
  </si>
  <si>
    <t>PCE</t>
  </si>
  <si>
    <t>Vizicsacsi</t>
  </si>
  <si>
    <t>LNG</t>
  </si>
  <si>
    <t>AHaHaCiK</t>
  </si>
  <si>
    <t>GS</t>
  </si>
  <si>
    <t>Crazy</t>
  </si>
  <si>
    <t>PSG</t>
  </si>
  <si>
    <t>Nomanz</t>
  </si>
  <si>
    <t>GEN</t>
  </si>
  <si>
    <t>Grevthar</t>
  </si>
  <si>
    <t>BYG</t>
  </si>
  <si>
    <t>Maoan</t>
  </si>
  <si>
    <t>Zergsting</t>
  </si>
  <si>
    <t>Bolulu</t>
  </si>
  <si>
    <t>Mojito</t>
  </si>
  <si>
    <t>Argonavt</t>
  </si>
  <si>
    <t>Avenger</t>
  </si>
  <si>
    <t>Aegis</t>
  </si>
  <si>
    <t>INF</t>
  </si>
  <si>
    <t>Ackerman</t>
  </si>
  <si>
    <t>Guigo</t>
  </si>
  <si>
    <t>Cody</t>
  </si>
  <si>
    <t>HLE</t>
  </si>
  <si>
    <t>Violet</t>
  </si>
  <si>
    <t>Halo</t>
  </si>
  <si>
    <t>HuSha</t>
  </si>
  <si>
    <t>Aladoric</t>
  </si>
  <si>
    <t>Liang</t>
  </si>
  <si>
    <t>Buggax</t>
  </si>
  <si>
    <t>Doggo</t>
  </si>
  <si>
    <t>DFM</t>
  </si>
  <si>
    <t>Kino</t>
  </si>
  <si>
    <t>Alive</t>
  </si>
  <si>
    <t>SolidSnake</t>
  </si>
  <si>
    <t>Babip</t>
  </si>
  <si>
    <t>WhiteLotus</t>
  </si>
  <si>
    <t>Tally</t>
  </si>
  <si>
    <t>行标签</t>
  </si>
  <si>
    <t>总计</t>
  </si>
  <si>
    <t>100T</t>
  </si>
  <si>
    <t>score</t>
    <phoneticPr fontId="1" type="noConversion"/>
  </si>
  <si>
    <t>DK</t>
    <phoneticPr fontId="1" type="noConversion"/>
  </si>
  <si>
    <t>FPX</t>
    <phoneticPr fontId="1" type="noConversion"/>
  </si>
  <si>
    <t>RGE</t>
    <phoneticPr fontId="1" type="noConversion"/>
  </si>
  <si>
    <t>C</t>
    <phoneticPr fontId="1" type="noConversion"/>
  </si>
  <si>
    <t>100T</t>
    <phoneticPr fontId="1" type="noConversion"/>
  </si>
  <si>
    <t>T1</t>
    <phoneticPr fontId="1" type="noConversion"/>
  </si>
  <si>
    <t>DFM</t>
    <phoneticPr fontId="1" type="noConversion"/>
  </si>
  <si>
    <t>HLE</t>
    <phoneticPr fontId="1" type="noConversion"/>
  </si>
  <si>
    <t>LNG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</si>
  <si>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</si>
  <si>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</si>
  <si>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</si>
  <si>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EDG</t>
    <phoneticPr fontId="1" type="noConversion"/>
  </si>
  <si>
    <t>TOF1</t>
    <phoneticPr fontId="1" type="noConversion"/>
  </si>
  <si>
    <t>TOF2</t>
    <phoneticPr fontId="1" type="noConversion"/>
  </si>
  <si>
    <t>TOF3</t>
    <phoneticPr fontId="1" type="noConversion"/>
  </si>
  <si>
    <t>Game2</t>
    <phoneticPr fontId="1" type="noConversion"/>
  </si>
  <si>
    <t>Game1</t>
    <phoneticPr fontId="1" type="noConversion"/>
  </si>
  <si>
    <t>Game3</t>
    <phoneticPr fontId="1" type="noConversion"/>
  </si>
  <si>
    <t>Team1</t>
  </si>
  <si>
    <t>Team1</t>
    <phoneticPr fontId="1" type="noConversion"/>
  </si>
  <si>
    <t>Team2</t>
  </si>
  <si>
    <t>Team2</t>
    <phoneticPr fontId="1" type="noConversion"/>
  </si>
  <si>
    <t>Estimate</t>
    <phoneticPr fontId="1" type="noConversion"/>
  </si>
  <si>
    <t>-</t>
    <phoneticPr fontId="1" type="noConversion"/>
  </si>
  <si>
    <t>PSG</t>
    <phoneticPr fontId="1" type="noConversion"/>
  </si>
  <si>
    <t>FNC</t>
    <phoneticPr fontId="1" type="noConversion"/>
  </si>
  <si>
    <t>RNG</t>
    <phoneticPr fontId="1" type="noConversion"/>
  </si>
  <si>
    <t>MAD</t>
    <phoneticPr fontId="1" type="noConversion"/>
  </si>
  <si>
    <t>GEN</t>
    <phoneticPr fontId="1" type="noConversion"/>
  </si>
  <si>
    <t>TL</t>
    <phoneticPr fontId="1" type="noConversion"/>
  </si>
  <si>
    <t>Score2</t>
  </si>
  <si>
    <t>Score2</t>
    <phoneticPr fontId="1" type="noConversion"/>
  </si>
  <si>
    <t>Score1</t>
  </si>
  <si>
    <t>Score1</t>
    <phoneticPr fontId="1" type="noConversion"/>
  </si>
  <si>
    <t>Top</t>
    <phoneticPr fontId="1" type="noConversion"/>
  </si>
  <si>
    <t>Jungle</t>
    <phoneticPr fontId="1" type="noConversion"/>
  </si>
  <si>
    <t>ADC</t>
    <phoneticPr fontId="1" type="noConversion"/>
  </si>
  <si>
    <t>Support</t>
    <phoneticPr fontId="1" type="noConversion"/>
  </si>
  <si>
    <t>P(1&gt;2)</t>
    <phoneticPr fontId="1" type="noConversion"/>
  </si>
  <si>
    <t>Role1</t>
    <phoneticPr fontId="1" type="noConversion"/>
  </si>
  <si>
    <t>Role2</t>
    <phoneticPr fontId="1" type="noConversion"/>
  </si>
  <si>
    <t>role&amp;team</t>
    <phoneticPr fontId="1" type="noConversion"/>
  </si>
  <si>
    <t>sum</t>
    <phoneticPr fontId="1" type="noConversion"/>
  </si>
  <si>
    <t>Accuracy</t>
    <phoneticPr fontId="1" type="noConversion"/>
  </si>
  <si>
    <t>Mid</t>
    <phoneticPr fontId="1" type="noConversion"/>
  </si>
  <si>
    <t>Total num</t>
    <phoneticPr fontId="1" type="noConversion"/>
  </si>
  <si>
    <t>Right num</t>
    <phoneticPr fontId="1" type="noConversion"/>
  </si>
  <si>
    <t>ability</t>
    <phoneticPr fontId="1" type="noConversion"/>
  </si>
  <si>
    <t>se</t>
    <phoneticPr fontId="1" type="noConversion"/>
  </si>
  <si>
    <t>Standardized score</t>
    <phoneticPr fontId="1" type="noConversion"/>
  </si>
  <si>
    <t>Player</t>
    <phoneticPr fontId="1" type="noConversion"/>
  </si>
  <si>
    <t>Team</t>
    <phoneticPr fontId="1" type="noConversion"/>
  </si>
  <si>
    <t>Role</t>
    <phoneticPr fontId="1" type="noConversion"/>
  </si>
  <si>
    <t>Latent score</t>
    <phoneticPr fontId="1" type="noConversion"/>
  </si>
  <si>
    <t>Score</t>
    <phoneticPr fontId="1" type="noConversion"/>
  </si>
  <si>
    <t>求和项:Standardized score</t>
  </si>
  <si>
    <t>team</t>
    <phoneticPr fontId="1" type="noConversion"/>
  </si>
  <si>
    <t>role</t>
    <phoneticPr fontId="1" type="noConversion"/>
  </si>
  <si>
    <t>player</t>
    <phoneticPr fontId="1" type="noConversion"/>
  </si>
  <si>
    <t>Correct 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</si>
</sst>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%"/>
    <numFmt numFmtId="178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191919"/>
      <name val="Arial"/>
      <family val="2"/>
    </font>
    <font>
      <b/>
      <sz val="11"/>
      <color theme="1"/>
      <name val="等线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76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 of</a:t>
            </a:r>
            <a:r>
              <a:rPr lang="en-US" altLang="zh-CN" baseline="0"/>
              <a:t> teams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score'!$B$1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 score'!$A$2:$A$18</c:f>
              <c:strCache>
                <c:ptCount val="17"/>
                <c:pt idx="0">
                  <c:v>T1</c:v>
                </c:pt>
                <c:pt idx="1">
                  <c:v>RNG</c:v>
                </c:pt>
                <c:pt idx="2">
                  <c:v>FPX</c:v>
                </c:pt>
                <c:pt idx="3">
                  <c:v>HLE</c:v>
                </c:pt>
                <c:pt idx="4">
                  <c:v>EDG</c:v>
                </c:pt>
                <c:pt idx="5">
                  <c:v>PSG</c:v>
                </c:pt>
                <c:pt idx="6">
                  <c:v>GEN</c:v>
                </c:pt>
                <c:pt idx="7">
                  <c:v>LNG</c:v>
                </c:pt>
                <c:pt idx="8">
                  <c:v>DK</c:v>
                </c:pt>
                <c:pt idx="9">
                  <c:v>TL</c:v>
                </c:pt>
                <c:pt idx="10">
                  <c:v>MAD</c:v>
                </c:pt>
                <c:pt idx="11">
                  <c:v>DFM</c:v>
                </c:pt>
                <c:pt idx="12">
                  <c:v>RGE</c:v>
                </c:pt>
                <c:pt idx="13">
                  <c:v>Noob</c:v>
                </c:pt>
                <c:pt idx="14">
                  <c:v>FNC</c:v>
                </c:pt>
                <c:pt idx="15">
                  <c:v>C9</c:v>
                </c:pt>
                <c:pt idx="16">
                  <c:v>100T</c:v>
                </c:pt>
              </c:strCache>
            </c:strRef>
          </c:cat>
          <c:val>
            <c:numRef>
              <c:f>'team score'!$B$2:$B$18</c:f>
              <c:numCache>
                <c:formatCode>0.0_ </c:formatCode>
                <c:ptCount val="17"/>
                <c:pt idx="0">
                  <c:v>14.954952971783655</c:v>
                </c:pt>
                <c:pt idx="1">
                  <c:v>14.028114339524382</c:v>
                </c:pt>
                <c:pt idx="2">
                  <c:v>13.510627645545938</c:v>
                </c:pt>
                <c:pt idx="3">
                  <c:v>12.916750281887262</c:v>
                </c:pt>
                <c:pt idx="4">
                  <c:v>12.337956237157121</c:v>
                </c:pt>
                <c:pt idx="5">
                  <c:v>11.811931511181585</c:v>
                </c:pt>
                <c:pt idx="6">
                  <c:v>11.497801065263836</c:v>
                </c:pt>
                <c:pt idx="7">
                  <c:v>11.409367850049023</c:v>
                </c:pt>
                <c:pt idx="8">
                  <c:v>11.1053741439602</c:v>
                </c:pt>
                <c:pt idx="9">
                  <c:v>11.088826800535095</c:v>
                </c:pt>
                <c:pt idx="10">
                  <c:v>10.674381605552806</c:v>
                </c:pt>
                <c:pt idx="11">
                  <c:v>9.3777719265378163</c:v>
                </c:pt>
                <c:pt idx="12">
                  <c:v>9.0706127632981097</c:v>
                </c:pt>
                <c:pt idx="13">
                  <c:v>9.0448943762713174</c:v>
                </c:pt>
                <c:pt idx="14">
                  <c:v>7.340140389366602</c:v>
                </c:pt>
                <c:pt idx="15">
                  <c:v>7.1905334009993407</c:v>
                </c:pt>
                <c:pt idx="16">
                  <c:v>6.5268215084717554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3-4A42-BAB7-870325B7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166928"/>
        <c:axId val="748162128"/>
      </c:barChart>
      <c:catAx>
        <c:axId val="7481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2128"/>
        <c:crosses val="autoZero"/>
        <c:auto val="1"/>
        <c:lblAlgn val="ctr"/>
        <c:lblOffset val="100"/>
        <c:noMultiLvlLbl val="0"/>
      </c:catAx>
      <c:valAx>
        <c:axId val="748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[player result.xlsx]pivot table!数据透视表1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table'!$A$2:$A$19</c:f>
              <c:strCache>
                <c:ptCount val="17"/>
                <c:pt idx="0">
                  <c:v>T1</c:v>
                </c:pt>
                <c:pt idx="1">
                  <c:v>RNG</c:v>
                </c:pt>
                <c:pt idx="2">
                  <c:v>FPX</c:v>
                </c:pt>
                <c:pt idx="3">
                  <c:v>HLE</c:v>
                </c:pt>
                <c:pt idx="4">
                  <c:v>EDG</c:v>
                </c:pt>
                <c:pt idx="5">
                  <c:v>PSG</c:v>
                </c:pt>
                <c:pt idx="6">
                  <c:v>GEN</c:v>
                </c:pt>
                <c:pt idx="7">
                  <c:v>LNG</c:v>
                </c:pt>
                <c:pt idx="8">
                  <c:v>DK</c:v>
                </c:pt>
                <c:pt idx="9">
                  <c:v>TL</c:v>
                </c:pt>
                <c:pt idx="10">
                  <c:v>MAD</c:v>
                </c:pt>
                <c:pt idx="11">
                  <c:v>DFM</c:v>
                </c:pt>
                <c:pt idx="12">
                  <c:v>RGE</c:v>
                </c:pt>
                <c:pt idx="13">
                  <c:v>Noob</c:v>
                </c:pt>
                <c:pt idx="14">
                  <c:v>FNC</c:v>
                </c:pt>
                <c:pt idx="15">
                  <c:v>C9</c:v>
                </c:pt>
                <c:pt idx="16">
                  <c:v>100T</c:v>
                </c:pt>
              </c:strCache>
            </c:strRef>
          </c:cat>
          <c:val>
            <c:numRef>
              <c:f>'pivot table'!$B$2:$B$19</c:f>
              <c:numCache>
                <c:formatCode>General</c:formatCode>
                <c:ptCount val="17"/>
                <c:pt idx="0">
                  <c:v>14.954952971783655</c:v>
                </c:pt>
                <c:pt idx="1">
                  <c:v>14.028114339524382</c:v>
                </c:pt>
                <c:pt idx="2">
                  <c:v>13.510627645545938</c:v>
                </c:pt>
                <c:pt idx="3">
                  <c:v>12.916750281887262</c:v>
                </c:pt>
                <c:pt idx="4">
                  <c:v>12.337956237157121</c:v>
                </c:pt>
                <c:pt idx="5">
                  <c:v>11.811931511181585</c:v>
                </c:pt>
                <c:pt idx="6">
                  <c:v>11.497801065263836</c:v>
                </c:pt>
                <c:pt idx="7">
                  <c:v>11.409367850049023</c:v>
                </c:pt>
                <c:pt idx="8">
                  <c:v>11.1053741439602</c:v>
                </c:pt>
                <c:pt idx="9">
                  <c:v>11.088826800535095</c:v>
                </c:pt>
                <c:pt idx="10">
                  <c:v>10.674381605552806</c:v>
                </c:pt>
                <c:pt idx="11">
                  <c:v>9.3777719265378163</c:v>
                </c:pt>
                <c:pt idx="12">
                  <c:v>9.0706127632981097</c:v>
                </c:pt>
                <c:pt idx="13">
                  <c:v>9.0448943762713174</c:v>
                </c:pt>
                <c:pt idx="14">
                  <c:v>7.340140389366602</c:v>
                </c:pt>
                <c:pt idx="15">
                  <c:v>7.1905334009993407</c:v>
                </c:pt>
                <c:pt idx="16">
                  <c:v>6.5268215084717554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9-47A7-A41A-2F82CF23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2440"/>
        <c:axId val="509716920"/>
      </c:barChart>
      <c:catAx>
        <c:axId val="5097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16920"/>
        <c:crosses val="autoZero"/>
        <c:auto val="1"/>
        <c:lblAlgn val="ctr"/>
        <c:lblOffset val="100"/>
        <c:noMultiLvlLbl val="0"/>
      </c:catAx>
      <c:valAx>
        <c:axId val="5097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</xdr:row>
      <xdr:rowOff>114300</xdr:rowOff>
    </xdr:from>
    <xdr:to>
      <xdr:col>10</xdr:col>
      <xdr:colOff>129540</xdr:colOff>
      <xdr:row>17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EC618F-3EE3-4C0B-BC18-86A91223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B203D7-9838-4829-92D4-CA567F36C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491.831356481482" createdVersion="7" refreshedVersion="7" minRefreshableVersion="3" recordCount="85" xr:uid="{01F3DF79-F6C7-4F9F-B602-FF722BAA1B0B}">
  <cacheSource type="worksheet">
    <worksheetSource ref="A1:F86" sheet="player's team&amp;role&amp;score"/>
  </cacheSource>
  <cacheFields count="6">
    <cacheField name="Player" numFmtId="0">
      <sharedItems/>
    </cacheField>
    <cacheField name="Team" numFmtId="0">
      <sharedItems count="17">
        <s v="DFM"/>
        <s v="FPX"/>
        <s v="T1"/>
        <s v="DK"/>
        <s v="TL"/>
        <s v="HLE"/>
        <s v="RNG"/>
        <s v="C9"/>
        <s v="PSG"/>
        <s v="EDG"/>
        <s v="GEN"/>
        <s v="RGE"/>
        <s v="FNC"/>
        <s v="100T"/>
        <s v="MAD"/>
        <s v="LNG"/>
        <s v="Noob"/>
      </sharedItems>
    </cacheField>
    <cacheField name="Role" numFmtId="0">
      <sharedItems/>
    </cacheField>
    <cacheField name="Latent score" numFmtId="176">
      <sharedItems containsSemiMixedTypes="0" containsString="0" containsNumber="1" minValue="0.23422991000000001" maxValue="2.9906312349999999"/>
    </cacheField>
    <cacheField name="SE" numFmtId="176">
      <sharedItems containsSemiMixedTypes="0" containsString="0" containsNumber="1" minValue="0" maxValue="2.3269032159999998"/>
    </cacheField>
    <cacheField name="Standardized score" numFmtId="176">
      <sharedItems containsSemiMixedTypes="0" containsString="0" containsNumber="1" minValue="0.2521643621430853" maxValue="4.5204670319722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Yutapon"/>
    <x v="0"/>
    <s v="ADC"/>
    <n v="2.9906312349999999"/>
    <n v="1.000947378"/>
    <n v="2.9878006583878576"/>
  </r>
  <r>
    <s v="Tian"/>
    <x v="1"/>
    <s v="Jungle"/>
    <n v="1.6510073940000001"/>
    <n v="0.36522938500000002"/>
    <n v="4.5204670319722497"/>
  </r>
  <r>
    <s v="Canna"/>
    <x v="2"/>
    <s v="Top"/>
    <n v="1.5578521919999999"/>
    <n v="0.38010675999999999"/>
    <n v="4.0984595801453256"/>
  </r>
  <r>
    <s v="ShowMaker"/>
    <x v="3"/>
    <s v="Mid"/>
    <n v="1.351871627"/>
    <n v="0.36044743899999998"/>
    <n v="3.750537472954552"/>
  </r>
  <r>
    <s v="Tactical"/>
    <x v="4"/>
    <s v="ADC"/>
    <n v="1.4271684"/>
    <n v="0.40658786499999999"/>
    <n v="3.5101106620582492"/>
  </r>
  <r>
    <s v="Vsta"/>
    <x v="5"/>
    <s v="Support"/>
    <n v="1.388682382"/>
    <n v="0.39260536299999998"/>
    <n v="3.5370947849227421"/>
  </r>
  <r>
    <s v="Wei"/>
    <x v="6"/>
    <s v="Jungle"/>
    <n v="1.2224572339999999"/>
    <n v="0.34186765699999999"/>
    <n v="3.5758200840859304"/>
  </r>
  <r>
    <s v="Xiaohu"/>
    <x v="6"/>
    <s v="Top"/>
    <n v="1.2320547319999999"/>
    <n v="0.34916064099999999"/>
    <n v="3.5286185993684205"/>
  </r>
  <r>
    <s v="Vulcan"/>
    <x v="7"/>
    <s v="Support"/>
    <n v="1.3735810310000001"/>
    <n v="0.455337836"/>
    <n v="3.0166195786989247"/>
  </r>
  <r>
    <s v="Kaiwing"/>
    <x v="8"/>
    <s v="Support"/>
    <n v="1.3313942459999999"/>
    <n v="0.462399318"/>
    <n v="2.8793170624875355"/>
  </r>
  <r>
    <s v="Meiko"/>
    <x v="9"/>
    <s v="Support"/>
    <n v="1.0947489319999999"/>
    <n v="0.33503169500000002"/>
    <n v="3.2675981059045767"/>
  </r>
  <r>
    <s v="Gaeng"/>
    <x v="0"/>
    <s v="Support"/>
    <n v="1.263522129"/>
    <n v="0.46254730199999999"/>
    <n v="2.7316603589225994"/>
  </r>
  <r>
    <s v="Oner"/>
    <x v="2"/>
    <s v="Jungle"/>
    <n v="1.0320856620000001"/>
    <n v="0.32907402899999999"/>
    <n v="3.1363327733164872"/>
  </r>
  <r>
    <s v="Bdd"/>
    <x v="10"/>
    <s v="Mid"/>
    <n v="1.094905045"/>
    <n v="0.38724388500000001"/>
    <n v="2.8274301736230125"/>
  </r>
  <r>
    <s v="Trymbi"/>
    <x v="11"/>
    <s v="Support"/>
    <n v="1.2348458330000001"/>
    <n v="0.492782057"/>
    <n v="2.5058660628140528"/>
  </r>
  <r>
    <s v="Nisqy"/>
    <x v="12"/>
    <s v="Mid"/>
    <n v="1.104353776"/>
    <n v="0.39503255300000001"/>
    <n v="2.7956019513156423"/>
  </r>
  <r>
    <s v="Deft"/>
    <x v="5"/>
    <s v="ADC"/>
    <n v="1.086559311"/>
    <n v="0.39189197199999998"/>
    <n v="2.7725990544149246"/>
  </r>
  <r>
    <s v="Closer"/>
    <x v="13"/>
    <s v="Jungle"/>
    <n v="1.1089528120000001"/>
    <n v="0.42294590700000001"/>
    <n v="2.6219731498666565"/>
  </r>
  <r>
    <s v="Gumayusi"/>
    <x v="2"/>
    <s v="ADC"/>
    <n v="0.98258755799999997"/>
    <n v="0.33205475400000001"/>
    <n v="2.959113056396717"/>
  </r>
  <r>
    <s v="Morgan"/>
    <x v="5"/>
    <s v="Top"/>
    <n v="1.0586913529999999"/>
    <n v="0.39586373800000002"/>
    <n v="2.6743832570994415"/>
  </r>
  <r>
    <s v="Kaiser"/>
    <x v="14"/>
    <s v="Support"/>
    <n v="1.0375632530000001"/>
    <n v="0.38191941099999999"/>
    <n v="2.7167073029445996"/>
  </r>
  <r>
    <s v="GALA"/>
    <x v="6"/>
    <s v="ADC"/>
    <n v="0.95382317999999999"/>
    <n v="0.33504012399999999"/>
    <n v="2.8468923919094538"/>
  </r>
  <r>
    <s v="Nuguri"/>
    <x v="1"/>
    <s v="Top"/>
    <n v="0.92275749699999998"/>
    <n v="0.32229240399999998"/>
    <n v="2.8631065626976429"/>
  </r>
  <r>
    <s v="Hans-sama"/>
    <x v="11"/>
    <s v="ADC"/>
    <n v="0.996263703"/>
    <n v="0.37789678700000001"/>
    <n v="2.6363381147244311"/>
  </r>
  <r>
    <s v="Chovy"/>
    <x v="5"/>
    <s v="Mid"/>
    <n v="1.094632735"/>
    <n v="0.45960664899999998"/>
    <n v="2.3816729748833554"/>
  </r>
  <r>
    <s v="Maple"/>
    <x v="8"/>
    <s v="Mid"/>
    <n v="0.97779887099999996"/>
    <n v="0.38205696500000003"/>
    <n v="2.5593012576017293"/>
  </r>
  <r>
    <s v="Light"/>
    <x v="15"/>
    <s v="ADC"/>
    <n v="0.92639844299999996"/>
    <n v="0.34984864700000001"/>
    <n v="2.6479977868829656"/>
  </r>
  <r>
    <s v="Keria"/>
    <x v="2"/>
    <s v="Support"/>
    <n v="0.98071324699999995"/>
    <n v="0.40330004200000003"/>
    <n v="2.4317211625780093"/>
  </r>
  <r>
    <s v="Ale"/>
    <x v="15"/>
    <s v="Top"/>
    <n v="0.96123122400000005"/>
    <n v="0.38926362399999997"/>
    <n v="2.4693579485351553"/>
  </r>
  <r>
    <s v="Odoamne"/>
    <x v="11"/>
    <s v="Top"/>
    <n v="1.051602186"/>
    <n v="0.46976774500000001"/>
    <n v="2.2385576642772693"/>
  </r>
  <r>
    <s v="Scout"/>
    <x v="9"/>
    <s v="Mid"/>
    <n v="0.91956197200000001"/>
    <n v="0.36569875800000001"/>
    <n v="2.5145340307663826"/>
  </r>
  <r>
    <s v="Unified"/>
    <x v="8"/>
    <s v="ADC"/>
    <n v="0.91568518899999995"/>
    <n v="0.37649082699999997"/>
    <n v="2.4321580323655536"/>
  </r>
  <r>
    <s v="Jensen"/>
    <x v="4"/>
    <s v="Mid"/>
    <n v="0.91057607600000001"/>
    <n v="0.37381281500000002"/>
    <n v="2.4359145525816177"/>
  </r>
  <r>
    <s v="Khan"/>
    <x v="3"/>
    <s v="Top"/>
    <n v="0.87278056100000001"/>
    <n v="0.35279896500000002"/>
    <n v="2.4738750608296143"/>
  </r>
  <r>
    <s v="Crisp"/>
    <x v="1"/>
    <s v="Support"/>
    <n v="0.83700303600000003"/>
    <n v="0.33381665900000002"/>
    <n v="2.5073734741320983"/>
  </r>
  <r>
    <s v="Armut"/>
    <x v="14"/>
    <s v="Top"/>
    <n v="0.91774218699999999"/>
    <n v="0.40531261299999999"/>
    <n v="2.2642823281692444"/>
  </r>
  <r>
    <s v="Iwandy"/>
    <x v="15"/>
    <s v="Support"/>
    <n v="0.81625013999999996"/>
    <n v="0.32337744099999999"/>
    <n v="2.5241406372561404"/>
  </r>
  <r>
    <s v="Ruler"/>
    <x v="10"/>
    <s v="ADC"/>
    <n v="0.84450698599999996"/>
    <n v="0.35131442499999999"/>
    <n v="2.4038494462617068"/>
  </r>
  <r>
    <s v="Faker"/>
    <x v="2"/>
    <s v="Mid"/>
    <n v="0.85196676500000001"/>
    <n v="0.36575671199999998"/>
    <n v="2.3293263993471158"/>
  </r>
  <r>
    <s v="Evi"/>
    <x v="0"/>
    <s v="Top"/>
    <n v="1.0841617809999999"/>
    <n v="0.59426879799999999"/>
    <n v="1.8243626194892366"/>
  </r>
  <r>
    <s v="Canyon"/>
    <x v="3"/>
    <s v="Jungle"/>
    <n v="0.81004666199999997"/>
    <n v="0.33267320299999997"/>
    <n v="2.4349621631532492"/>
  </r>
  <r>
    <s v="Ghost"/>
    <x v="3"/>
    <s v="ADC"/>
    <n v="0.86272071100000003"/>
    <n v="0.39324775000000001"/>
    <n v="2.1938350848796975"/>
  </r>
  <r>
    <s v="Elyoya"/>
    <x v="14"/>
    <s v="Jungle"/>
    <n v="0.79924530000000005"/>
    <n v="0.34074734099999998"/>
    <n v="2.3455657721478747"/>
  </r>
  <r>
    <s v="Viper"/>
    <x v="9"/>
    <s v="ADC"/>
    <n v="0.78958978899999999"/>
    <n v="0.34131224799999998"/>
    <n v="2.313394241275514"/>
  </r>
  <r>
    <s v="Alphari"/>
    <x v="4"/>
    <s v="Top"/>
    <n v="0.79961652999999999"/>
    <n v="0.35185175899999999"/>
    <n v="2.2725949481468986"/>
  </r>
  <r>
    <s v="Carzzy"/>
    <x v="14"/>
    <s v="ADC"/>
    <n v="0.79982171300000005"/>
    <n v="0.352613544"/>
    <n v="2.2682671344013947"/>
  </r>
  <r>
    <s v="Jiejie"/>
    <x v="9"/>
    <s v="Jungle"/>
    <n v="0.77324036500000004"/>
    <n v="0.33049656799999999"/>
    <n v="2.3396320563304611"/>
  </r>
  <r>
    <s v="Ming"/>
    <x v="6"/>
    <s v="Support"/>
    <n v="0.74054585399999995"/>
    <n v="0.34609517000000001"/>
    <n v="2.1397173904507247"/>
  </r>
  <r>
    <s v="Life"/>
    <x v="10"/>
    <s v="Support"/>
    <n v="0.75873246900000002"/>
    <n v="0.365644258"/>
    <n v="2.0750564309422304"/>
  </r>
  <r>
    <s v="Clid"/>
    <x v="10"/>
    <s v="Jungle"/>
    <n v="0.72643487100000004"/>
    <n v="0.33616870399999998"/>
    <n v="2.1609235552158954"/>
  </r>
  <r>
    <s v="River"/>
    <x v="8"/>
    <s v="Jungle"/>
    <n v="0.76353365399999995"/>
    <n v="0.39433678799999999"/>
    <n v="1.9362475864159039"/>
  </r>
  <r>
    <s v="Hanabi"/>
    <x v="8"/>
    <s v="Top"/>
    <n v="0.72216339900000004"/>
    <n v="0.36019785100000001"/>
    <n v="2.0049075723108634"/>
  </r>
  <r>
    <s v="Zven"/>
    <x v="7"/>
    <s v="ADC"/>
    <n v="0.72438880800000005"/>
    <n v="0.36654419700000002"/>
    <n v="1.9762659289897311"/>
  </r>
  <r>
    <s v="Cryin"/>
    <x v="6"/>
    <s v="Mid"/>
    <n v="0.72778494299999996"/>
    <n v="0.37571512299999998"/>
    <n v="1.9370658737098534"/>
  </r>
  <r>
    <s v="Tarzan"/>
    <x v="15"/>
    <s v="Jungle"/>
    <n v="0.68477217899999998"/>
    <n v="0.34635655300000001"/>
    <n v="1.9770729702348087"/>
  </r>
  <r>
    <s v="Rascal"/>
    <x v="10"/>
    <s v="Top"/>
    <n v="0.66655010000000003"/>
    <n v="0.32826224599999998"/>
    <n v="2.0305414592209914"/>
  </r>
  <r>
    <s v="Flandre"/>
    <x v="9"/>
    <s v="Top"/>
    <n v="0.68312968799999996"/>
    <n v="0.35901328399999999"/>
    <n v="1.9027978028801853"/>
  </r>
  <r>
    <s v="Lwx"/>
    <x v="1"/>
    <s v="ADC"/>
    <n v="0.63686766800000005"/>
    <n v="0.34413150199999998"/>
    <n v="1.8506520452172963"/>
  </r>
  <r>
    <s v="icon"/>
    <x v="15"/>
    <s v="Mid"/>
    <n v="0.63948560300000001"/>
    <n v="0.35709522900000001"/>
    <n v="1.7907985071399539"/>
  </r>
  <r>
    <s v="Doinb"/>
    <x v="1"/>
    <s v="Mid"/>
    <n v="0.582219877"/>
    <n v="0.32911842099999999"/>
    <n v="1.7690285315266507"/>
  </r>
  <r>
    <s v="Inspired"/>
    <x v="11"/>
    <s v="Jungle"/>
    <n v="1.5459174069999999"/>
    <n v="2.3269032159999998"/>
    <n v="0.66436687025490793"/>
  </r>
  <r>
    <s v="Abbedagge"/>
    <x v="13"/>
    <s v="Mid"/>
    <n v="1"/>
    <n v="0"/>
    <n v="1"/>
  </r>
  <r>
    <s v="Willer"/>
    <x v="5"/>
    <s v="Jungle"/>
    <n v="0.61139372999999997"/>
    <n v="0.39419319600000002"/>
    <n v="1.5510002105668002"/>
  </r>
  <r>
    <s v="Noob"/>
    <x v="16"/>
    <s v="ADC"/>
    <n v="0.51530580199999998"/>
    <n v="0.28486004399999998"/>
    <n v="1.8089788752542635"/>
  </r>
  <r>
    <s v="Noob"/>
    <x v="16"/>
    <s v="Top"/>
    <n v="0.51530580199999998"/>
    <n v="0.28486004399999998"/>
    <n v="1.8089788752542635"/>
  </r>
  <r>
    <s v="Noob"/>
    <x v="16"/>
    <s v="Support"/>
    <n v="0.51530580199999998"/>
    <n v="0.28486004399999998"/>
    <n v="1.8089788752542635"/>
  </r>
  <r>
    <s v="Noob"/>
    <x v="16"/>
    <s v="Mid"/>
    <n v="0.51530580199999998"/>
    <n v="0.28486004399999998"/>
    <n v="1.8089788752542635"/>
  </r>
  <r>
    <s v="Noob"/>
    <x v="16"/>
    <s v="Jungle"/>
    <n v="0.51530580199999998"/>
    <n v="0.28486004399999998"/>
    <n v="1.8089788752542635"/>
  </r>
  <r>
    <s v="CoreJJ"/>
    <x v="4"/>
    <s v="Support"/>
    <n v="0.52646053800000003"/>
    <n v="0.35198438199999998"/>
    <n v="1.4956928912828866"/>
  </r>
  <r>
    <s v="Santorin"/>
    <x v="4"/>
    <s v="Jungle"/>
    <n v="0.54836587000000003"/>
    <n v="0.398952627"/>
    <n v="1.374513746465442"/>
  </r>
  <r>
    <s v="Adam"/>
    <x v="12"/>
    <s v="Top"/>
    <n v="0.55254347199999998"/>
    <n v="0.41456826299999999"/>
    <n v="1.3328166222892948"/>
  </r>
  <r>
    <s v="Bwipo"/>
    <x v="12"/>
    <s v="Jungle"/>
    <n v="0.50787543899999998"/>
    <n v="0.35290792500000001"/>
    <n v="1.4391159932155106"/>
  </r>
  <r>
    <s v="Hylissang"/>
    <x v="12"/>
    <s v="Support"/>
    <n v="0.716587906"/>
    <n v="0.73535671899999999"/>
    <n v="0.97447658732822429"/>
  </r>
  <r>
    <s v="FBI"/>
    <x v="13"/>
    <s v="ADC"/>
    <n v="0.58128566500000001"/>
    <n v="0.49597228599999998"/>
    <n v="1.172012391434307"/>
  </r>
  <r>
    <s v="Upset"/>
    <x v="12"/>
    <s v="ADC"/>
    <n v="0.76015271299999998"/>
    <n v="0.95241807899999997"/>
    <n v="0.79812923521793"/>
  </r>
  <r>
    <s v="Steal"/>
    <x v="0"/>
    <s v="Jungle"/>
    <n v="0.55422172300000005"/>
    <n v="0.527367523"/>
    <n v="1.0509212244380093"/>
  </r>
  <r>
    <s v="Fudge"/>
    <x v="7"/>
    <s v="Top"/>
    <n v="0.53318589299999997"/>
    <n v="0.56644961500000002"/>
    <n v="0.94127682124031442"/>
  </r>
  <r>
    <s v="Humanoid"/>
    <x v="14"/>
    <s v="Mid"/>
    <n v="0.44367856"/>
    <n v="0.41098127299999998"/>
    <n v="1.0795590678896945"/>
  </r>
  <r>
    <s v="Blaber"/>
    <x v="7"/>
    <s v="Jungle"/>
    <n v="0.44977674099999998"/>
    <n v="0.45653523099999999"/>
    <n v="0.98519612607947882"/>
  </r>
  <r>
    <s v="Aria"/>
    <x v="0"/>
    <s v="Mid"/>
    <n v="0.54502416200000003"/>
    <n v="0.69604766699999998"/>
    <n v="0.78302706530011268"/>
  </r>
  <r>
    <s v="Larssen"/>
    <x v="11"/>
    <s v="Mid"/>
    <n v="0.41293524799999998"/>
    <n v="0.40267349600000002"/>
    <n v="1.025484051227449"/>
  </r>
  <r>
    <s v="Ssumday"/>
    <x v="13"/>
    <s v="Top"/>
    <n v="0.38920874500000002"/>
    <n v="0.38520581999999998"/>
    <n v="1.0103916524418037"/>
  </r>
  <r>
    <s v="Huhi"/>
    <x v="13"/>
    <s v="Support"/>
    <n v="0.37523518"/>
    <n v="0.519396682"/>
    <n v="0.72244431472898785"/>
  </r>
  <r>
    <s v="BeryL"/>
    <x v="3"/>
    <s v="Support"/>
    <n v="0.30918348099999998"/>
    <n v="1.2261188629999999"/>
    <n v="0.2521643621430853"/>
  </r>
  <r>
    <s v="Perkz"/>
    <x v="7"/>
    <s v="Mid"/>
    <n v="0.23422991000000001"/>
    <n v="0.86375940500000004"/>
    <n v="0.27117494599089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2E248-3EBD-488C-9200-AAE2C3BB6820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B19" firstHeaderRow="1" firstDataRow="1" firstDataCol="1"/>
  <pivotFields count="6">
    <pivotField showAll="0"/>
    <pivotField axis="axisRow" showAll="0" sortType="descending">
      <items count="18">
        <item x="13"/>
        <item x="7"/>
        <item x="0"/>
        <item x="3"/>
        <item x="9"/>
        <item x="12"/>
        <item x="1"/>
        <item x="10"/>
        <item x="5"/>
        <item x="15"/>
        <item x="14"/>
        <item x="16"/>
        <item x="8"/>
        <item x="11"/>
        <item x="6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76" showAll="0"/>
    <pivotField numFmtId="176" showAll="0"/>
    <pivotField dataField="1" numFmtId="176" showAll="0"/>
  </pivotFields>
  <rowFields count="1">
    <field x="1"/>
  </rowFields>
  <rowItems count="18">
    <i>
      <x v="15"/>
    </i>
    <i>
      <x v="14"/>
    </i>
    <i>
      <x v="6"/>
    </i>
    <i>
      <x v="8"/>
    </i>
    <i>
      <x v="4"/>
    </i>
    <i>
      <x v="12"/>
    </i>
    <i>
      <x v="7"/>
    </i>
    <i>
      <x v="9"/>
    </i>
    <i>
      <x v="3"/>
    </i>
    <i>
      <x v="16"/>
    </i>
    <i>
      <x v="10"/>
    </i>
    <i>
      <x v="2"/>
    </i>
    <i>
      <x v="13"/>
    </i>
    <i>
      <x v="11"/>
    </i>
    <i>
      <x v="5"/>
    </i>
    <i>
      <x v="1"/>
    </i>
    <i>
      <x/>
    </i>
    <i t="grand">
      <x/>
    </i>
  </rowItems>
  <colItems count="1">
    <i/>
  </colItems>
  <dataFields count="1">
    <dataField name="求和项:Standardized scor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786E-6EC8-4693-BF5F-99A2C1251844}">
  <dimension ref="A1:R149"/>
  <sheetViews>
    <sheetView tabSelected="1" topLeftCell="A109" zoomScale="85" zoomScaleNormal="85" workbookViewId="0">
      <selection activeCell="G2" sqref="G2"/>
    </sheetView>
  </sheetViews>
  <sheetFormatPr defaultRowHeight="13.8" x14ac:dyDescent="0.25"/>
  <cols>
    <col min="2" max="2" width="4.88671875" style="14" customWidth="1"/>
    <col min="3" max="4" width="7.6640625" style="14" bestFit="1" customWidth="1"/>
    <col min="5" max="5" width="14.88671875" style="14" bestFit="1" customWidth="1"/>
    <col min="6" max="6" width="14.77734375" style="14" bestFit="1" customWidth="1"/>
    <col min="7" max="8" width="7.77734375" style="14" bestFit="1" customWidth="1"/>
    <col min="9" max="9" width="9.44140625" style="14" bestFit="1" customWidth="1"/>
    <col min="10" max="11" width="8" style="14" bestFit="1" customWidth="1"/>
    <col min="12" max="12" width="8.44140625" style="14" bestFit="1" customWidth="1"/>
    <col min="13" max="15" width="6.77734375" bestFit="1" customWidth="1"/>
  </cols>
  <sheetData>
    <row r="1" spans="1:18" x14ac:dyDescent="0.25">
      <c r="A1" s="29" t="s">
        <v>182</v>
      </c>
      <c r="B1" s="26" t="s">
        <v>156</v>
      </c>
      <c r="C1" s="9" t="s">
        <v>167</v>
      </c>
      <c r="D1" s="9" t="s">
        <v>169</v>
      </c>
      <c r="E1" s="9" t="s">
        <v>187</v>
      </c>
      <c r="F1" s="9" t="s">
        <v>188</v>
      </c>
      <c r="G1" s="9" t="s">
        <v>181</v>
      </c>
      <c r="H1" s="9" t="s">
        <v>179</v>
      </c>
      <c r="I1" s="9" t="s">
        <v>170</v>
      </c>
      <c r="J1" s="9" t="s">
        <v>164</v>
      </c>
      <c r="K1" s="9" t="s">
        <v>163</v>
      </c>
      <c r="L1" s="9" t="s">
        <v>165</v>
      </c>
      <c r="M1" s="9" t="s">
        <v>160</v>
      </c>
      <c r="N1" s="9" t="s">
        <v>161</v>
      </c>
      <c r="O1" s="9" t="s">
        <v>162</v>
      </c>
      <c r="P1" s="9" t="s">
        <v>194</v>
      </c>
      <c r="Q1" s="9" t="s">
        <v>193</v>
      </c>
      <c r="R1" s="9" t="s">
        <v>191</v>
      </c>
    </row>
    <row r="2" spans="1:18" x14ac:dyDescent="0.25">
      <c r="A2" s="30"/>
      <c r="B2" s="27"/>
      <c r="C2" s="10" t="s">
        <v>147</v>
      </c>
      <c r="D2" s="8" t="s">
        <v>148</v>
      </c>
      <c r="E2" s="8" t="str">
        <f>$A$1&amp;C2</f>
        <v>TopDK</v>
      </c>
      <c r="F2" s="8" t="str">
        <f>$A$1&amp;D2</f>
        <v>TopFPX</v>
      </c>
      <c r="G2" s="11">
        <f>VLOOKUP(E2,'raw data(team and role)'!F:G,2,FALSE)</f>
        <v>2.4738750608296143</v>
      </c>
      <c r="H2" s="11">
        <f>VLOOKUP(F2,'raw data(team and role)'!F:G,2,FALSE)</f>
        <v>2.8631065626976429</v>
      </c>
      <c r="I2" s="8">
        <f>IF(G2&gt;H2,1,0)</f>
        <v>0</v>
      </c>
      <c r="J2" s="8">
        <v>1</v>
      </c>
      <c r="K2" s="8">
        <v>1</v>
      </c>
      <c r="L2" s="8" t="s">
        <v>171</v>
      </c>
      <c r="M2" s="8">
        <f>IF(J2=$I2,1,0)</f>
        <v>0</v>
      </c>
      <c r="N2" s="8">
        <f>IF(K2=$I2,1,0)</f>
        <v>0</v>
      </c>
      <c r="O2" s="8"/>
      <c r="P2" s="8"/>
      <c r="Q2" s="8"/>
      <c r="R2" s="8"/>
    </row>
    <row r="3" spans="1:18" x14ac:dyDescent="0.25">
      <c r="A3" s="30"/>
      <c r="B3" s="27"/>
      <c r="C3" s="10" t="s">
        <v>147</v>
      </c>
      <c r="D3" s="8" t="s">
        <v>149</v>
      </c>
      <c r="E3" s="8" t="str">
        <f t="shared" ref="E3:E7" si="0">$A$1&amp;C3</f>
        <v>TopDK</v>
      </c>
      <c r="F3" s="8" t="str">
        <f t="shared" ref="F3:F7" si="1">$A$1&amp;D3</f>
        <v>TopRGE</v>
      </c>
      <c r="G3" s="11">
        <f>VLOOKUP(E3,'raw data(team and role)'!F:G,2,FALSE)</f>
        <v>2.4738750608296143</v>
      </c>
      <c r="H3" s="11">
        <f>VLOOKUP(F3,'raw data(team and role)'!F:G,2,FALSE)</f>
        <v>2.2385576642772693</v>
      </c>
      <c r="I3" s="8">
        <f t="shared" ref="I3:I7" si="2">IF(G3&gt;H3,1,0)</f>
        <v>1</v>
      </c>
      <c r="J3" s="8">
        <v>1</v>
      </c>
      <c r="K3" s="8">
        <v>1</v>
      </c>
      <c r="L3" s="8" t="s">
        <v>171</v>
      </c>
      <c r="M3" s="8">
        <f t="shared" ref="M3:M7" si="3">IF(J3=$I3,1,0)</f>
        <v>1</v>
      </c>
      <c r="N3" s="8">
        <f t="shared" ref="N3:O7" si="4">IF(K3=$I3,1,0)</f>
        <v>1</v>
      </c>
      <c r="O3" s="8"/>
      <c r="P3" s="8"/>
      <c r="Q3" s="8"/>
      <c r="R3" s="8"/>
    </row>
    <row r="4" spans="1:18" x14ac:dyDescent="0.25">
      <c r="A4" s="30"/>
      <c r="B4" s="27"/>
      <c r="C4" s="10" t="s">
        <v>147</v>
      </c>
      <c r="D4" s="8" t="s">
        <v>87</v>
      </c>
      <c r="E4" s="8" t="str">
        <f t="shared" si="0"/>
        <v>TopDK</v>
      </c>
      <c r="F4" s="8" t="str">
        <f t="shared" si="1"/>
        <v>TopC9</v>
      </c>
      <c r="G4" s="11">
        <f>VLOOKUP(E4,'raw data(team and role)'!F:G,2,FALSE)</f>
        <v>2.4738750608296143</v>
      </c>
      <c r="H4" s="11">
        <f>VLOOKUP(F4,'raw data(team and role)'!F:G,2,FALSE)</f>
        <v>0.94127682124031442</v>
      </c>
      <c r="I4" s="8">
        <f t="shared" si="2"/>
        <v>1</v>
      </c>
      <c r="J4" s="8">
        <v>1</v>
      </c>
      <c r="K4" s="8">
        <v>1</v>
      </c>
      <c r="L4" s="8" t="s">
        <v>171</v>
      </c>
      <c r="M4" s="8">
        <f t="shared" si="3"/>
        <v>1</v>
      </c>
      <c r="N4" s="8">
        <f t="shared" si="4"/>
        <v>1</v>
      </c>
      <c r="O4" s="8"/>
      <c r="P4" s="8"/>
      <c r="Q4" s="8"/>
      <c r="R4" s="8"/>
    </row>
    <row r="5" spans="1:18" x14ac:dyDescent="0.25">
      <c r="A5" s="30"/>
      <c r="B5" s="27"/>
      <c r="C5" s="8" t="s">
        <v>148</v>
      </c>
      <c r="D5" s="8" t="s">
        <v>149</v>
      </c>
      <c r="E5" s="8" t="str">
        <f t="shared" si="0"/>
        <v>TopFPX</v>
      </c>
      <c r="F5" s="8" t="str">
        <f t="shared" si="1"/>
        <v>TopRGE</v>
      </c>
      <c r="G5" s="11">
        <f>VLOOKUP(E5,'raw data(team and role)'!F:G,2,FALSE)</f>
        <v>2.8631065626976429</v>
      </c>
      <c r="H5" s="11">
        <f>VLOOKUP(F5,'raw data(team and role)'!F:G,2,FALSE)</f>
        <v>2.2385576642772693</v>
      </c>
      <c r="I5" s="8">
        <f t="shared" si="2"/>
        <v>1</v>
      </c>
      <c r="J5" s="8">
        <v>1</v>
      </c>
      <c r="K5" s="8">
        <v>0</v>
      </c>
      <c r="L5" s="8">
        <v>0</v>
      </c>
      <c r="M5" s="8">
        <f t="shared" si="3"/>
        <v>1</v>
      </c>
      <c r="N5" s="8">
        <f t="shared" si="4"/>
        <v>0</v>
      </c>
      <c r="O5" s="8">
        <f t="shared" si="4"/>
        <v>0</v>
      </c>
      <c r="P5" s="8"/>
      <c r="Q5" s="8"/>
      <c r="R5" s="8"/>
    </row>
    <row r="6" spans="1:18" x14ac:dyDescent="0.25">
      <c r="A6" s="30"/>
      <c r="B6" s="27"/>
      <c r="C6" s="8" t="s">
        <v>148</v>
      </c>
      <c r="D6" s="8" t="s">
        <v>87</v>
      </c>
      <c r="E6" s="8" t="str">
        <f t="shared" si="0"/>
        <v>TopFPX</v>
      </c>
      <c r="F6" s="8" t="str">
        <f t="shared" si="1"/>
        <v>TopC9</v>
      </c>
      <c r="G6" s="11">
        <f>VLOOKUP(E6,'raw data(team and role)'!F:G,2,FALSE)</f>
        <v>2.8631065626976429</v>
      </c>
      <c r="H6" s="11">
        <f>VLOOKUP(F6,'raw data(team and role)'!F:G,2,FALSE)</f>
        <v>0.94127682124031442</v>
      </c>
      <c r="I6" s="8">
        <f t="shared" si="2"/>
        <v>1</v>
      </c>
      <c r="J6" s="8">
        <v>1</v>
      </c>
      <c r="K6" s="8">
        <v>0</v>
      </c>
      <c r="L6" s="8" t="s">
        <v>171</v>
      </c>
      <c r="M6" s="8">
        <f t="shared" si="3"/>
        <v>1</v>
      </c>
      <c r="N6" s="8">
        <f t="shared" si="4"/>
        <v>0</v>
      </c>
      <c r="O6" s="8"/>
      <c r="P6" s="8"/>
      <c r="Q6" s="8"/>
      <c r="R6" s="8"/>
    </row>
    <row r="7" spans="1:18" x14ac:dyDescent="0.25">
      <c r="A7" s="30"/>
      <c r="B7" s="28"/>
      <c r="C7" s="8" t="s">
        <v>149</v>
      </c>
      <c r="D7" s="8" t="s">
        <v>87</v>
      </c>
      <c r="E7" s="8" t="str">
        <f t="shared" si="0"/>
        <v>TopRGE</v>
      </c>
      <c r="F7" s="8" t="str">
        <f t="shared" si="1"/>
        <v>TopC9</v>
      </c>
      <c r="G7" s="11">
        <f>VLOOKUP(E7,'raw data(team and role)'!F:G,2,FALSE)</f>
        <v>2.2385576642772693</v>
      </c>
      <c r="H7" s="11">
        <f>VLOOKUP(F7,'raw data(team and role)'!F:G,2,FALSE)</f>
        <v>0.94127682124031442</v>
      </c>
      <c r="I7" s="8">
        <f t="shared" si="2"/>
        <v>1</v>
      </c>
      <c r="J7" s="8">
        <v>1</v>
      </c>
      <c r="K7" s="8">
        <v>0</v>
      </c>
      <c r="L7" s="8">
        <v>0</v>
      </c>
      <c r="M7" s="8">
        <f t="shared" si="3"/>
        <v>1</v>
      </c>
      <c r="N7" s="8">
        <f t="shared" si="4"/>
        <v>0</v>
      </c>
      <c r="O7" s="8">
        <f t="shared" si="4"/>
        <v>0</v>
      </c>
      <c r="P7" s="8">
        <f>SUM(M2:O7)</f>
        <v>7</v>
      </c>
      <c r="Q7" s="8">
        <v>14</v>
      </c>
      <c r="R7" s="19">
        <f>P7/Q7</f>
        <v>0.5</v>
      </c>
    </row>
    <row r="8" spans="1:18" x14ac:dyDescent="0.25">
      <c r="A8" s="30"/>
      <c r="B8" s="26" t="s">
        <v>157</v>
      </c>
      <c r="C8" s="9" t="s">
        <v>167</v>
      </c>
      <c r="D8" s="9" t="s">
        <v>169</v>
      </c>
      <c r="E8" s="9" t="s">
        <v>187</v>
      </c>
      <c r="F8" s="9" t="s">
        <v>188</v>
      </c>
      <c r="G8" s="9" t="s">
        <v>181</v>
      </c>
      <c r="H8" s="9" t="s">
        <v>179</v>
      </c>
      <c r="I8" s="9" t="s">
        <v>170</v>
      </c>
      <c r="J8" s="9" t="s">
        <v>164</v>
      </c>
      <c r="K8" s="9" t="s">
        <v>163</v>
      </c>
      <c r="L8" s="9" t="s">
        <v>165</v>
      </c>
      <c r="M8" s="8"/>
      <c r="N8" s="8"/>
      <c r="O8" s="8"/>
      <c r="P8" s="8"/>
      <c r="Q8" s="8"/>
      <c r="R8" s="8"/>
    </row>
    <row r="9" spans="1:18" x14ac:dyDescent="0.25">
      <c r="A9" s="30"/>
      <c r="B9" s="27"/>
      <c r="C9" s="10" t="s">
        <v>159</v>
      </c>
      <c r="D9" s="8" t="s">
        <v>151</v>
      </c>
      <c r="E9" s="8" t="str">
        <f>$A$1&amp;C9</f>
        <v>TopEDG</v>
      </c>
      <c r="F9" s="8" t="str">
        <f>$A$1&amp;D9</f>
        <v>Top100T</v>
      </c>
      <c r="G9" s="11">
        <f>VLOOKUP(E9,'raw data(team and role)'!F:G,2,FALSE)</f>
        <v>1.9027978028801853</v>
      </c>
      <c r="H9" s="11">
        <f>VLOOKUP(F9,'raw data(team and role)'!F:G,2,FALSE)</f>
        <v>1.0103916524418037</v>
      </c>
      <c r="I9" s="8">
        <f>IF(G9&gt;H9,1,0)</f>
        <v>1</v>
      </c>
      <c r="J9" s="8">
        <v>1</v>
      </c>
      <c r="K9" s="8">
        <v>0</v>
      </c>
      <c r="L9" s="8" t="s">
        <v>171</v>
      </c>
      <c r="M9" s="8">
        <f>IF(J9=$I9,1,0)</f>
        <v>1</v>
      </c>
      <c r="N9" s="8">
        <f>IF(K9=$I9,1,0)</f>
        <v>0</v>
      </c>
      <c r="O9" s="8"/>
      <c r="P9" s="8"/>
      <c r="Q9" s="8"/>
      <c r="R9" s="8"/>
    </row>
    <row r="10" spans="1:18" x14ac:dyDescent="0.25">
      <c r="A10" s="30"/>
      <c r="B10" s="27"/>
      <c r="C10" s="10" t="s">
        <v>159</v>
      </c>
      <c r="D10" s="8" t="s">
        <v>152</v>
      </c>
      <c r="E10" s="8" t="str">
        <f t="shared" ref="E10:E14" si="5">$A$1&amp;C10</f>
        <v>TopEDG</v>
      </c>
      <c r="F10" s="8" t="str">
        <f t="shared" ref="F10:F14" si="6">$A$1&amp;D10</f>
        <v>TopT1</v>
      </c>
      <c r="G10" s="11">
        <f>VLOOKUP(E10,'raw data(team and role)'!F:G,2,FALSE)</f>
        <v>1.9027978028801853</v>
      </c>
      <c r="H10" s="11">
        <f>VLOOKUP(F10,'raw data(team and role)'!F:G,2,FALSE)</f>
        <v>4.0984595801453256</v>
      </c>
      <c r="I10" s="8">
        <f t="shared" ref="I10:I14" si="7">IF(G10&gt;H10,1,0)</f>
        <v>0</v>
      </c>
      <c r="J10" s="8">
        <v>1</v>
      </c>
      <c r="K10" s="8">
        <v>0</v>
      </c>
      <c r="L10" s="8" t="s">
        <v>171</v>
      </c>
      <c r="M10" s="8">
        <f t="shared" ref="M10:M14" si="8">IF(J10=$I10,1,0)</f>
        <v>0</v>
      </c>
      <c r="N10" s="8">
        <f t="shared" ref="N10:N14" si="9">IF(K10=$I10,1,0)</f>
        <v>1</v>
      </c>
      <c r="O10" s="8"/>
      <c r="P10" s="8"/>
      <c r="Q10" s="8"/>
      <c r="R10" s="8"/>
    </row>
    <row r="11" spans="1:18" x14ac:dyDescent="0.25">
      <c r="A11" s="30"/>
      <c r="B11" s="27"/>
      <c r="C11" s="10" t="s">
        <v>159</v>
      </c>
      <c r="D11" s="8" t="s">
        <v>153</v>
      </c>
      <c r="E11" s="8" t="str">
        <f t="shared" si="5"/>
        <v>TopEDG</v>
      </c>
      <c r="F11" s="8" t="str">
        <f t="shared" si="6"/>
        <v>TopDFM</v>
      </c>
      <c r="G11" s="11">
        <f>VLOOKUP(E11,'raw data(team and role)'!F:G,2,FALSE)</f>
        <v>1.9027978028801853</v>
      </c>
      <c r="H11" s="11">
        <f>VLOOKUP(F11,'raw data(team and role)'!F:G,2,FALSE)</f>
        <v>1.8243626194892366</v>
      </c>
      <c r="I11" s="8">
        <f t="shared" si="7"/>
        <v>1</v>
      </c>
      <c r="J11" s="8">
        <v>1</v>
      </c>
      <c r="K11" s="8">
        <v>1</v>
      </c>
      <c r="L11" s="8" t="s">
        <v>171</v>
      </c>
      <c r="M11" s="8">
        <f t="shared" si="8"/>
        <v>1</v>
      </c>
      <c r="N11" s="8">
        <f t="shared" si="9"/>
        <v>1</v>
      </c>
      <c r="O11" s="8"/>
      <c r="P11" s="8"/>
      <c r="Q11" s="8"/>
      <c r="R11" s="8"/>
    </row>
    <row r="12" spans="1:18" x14ac:dyDescent="0.25">
      <c r="A12" s="30"/>
      <c r="B12" s="27"/>
      <c r="C12" s="8" t="s">
        <v>151</v>
      </c>
      <c r="D12" s="8" t="s">
        <v>152</v>
      </c>
      <c r="E12" s="8" t="str">
        <f t="shared" si="5"/>
        <v>Top100T</v>
      </c>
      <c r="F12" s="8" t="str">
        <f t="shared" si="6"/>
        <v>TopT1</v>
      </c>
      <c r="G12" s="11">
        <f>VLOOKUP(E12,'raw data(team and role)'!F:G,2,FALSE)</f>
        <v>1.0103916524418037</v>
      </c>
      <c r="H12" s="11">
        <f>VLOOKUP(F12,'raw data(team and role)'!F:G,2,FALSE)</f>
        <v>4.0984595801453256</v>
      </c>
      <c r="I12" s="8">
        <f t="shared" si="7"/>
        <v>0</v>
      </c>
      <c r="J12" s="8">
        <v>0</v>
      </c>
      <c r="K12" s="8">
        <v>0</v>
      </c>
      <c r="L12" s="8" t="s">
        <v>171</v>
      </c>
      <c r="M12" s="8">
        <f t="shared" si="8"/>
        <v>1</v>
      </c>
      <c r="N12" s="8">
        <f t="shared" si="9"/>
        <v>1</v>
      </c>
      <c r="O12" s="8"/>
      <c r="P12" s="8"/>
      <c r="Q12" s="8"/>
      <c r="R12" s="8"/>
    </row>
    <row r="13" spans="1:18" x14ac:dyDescent="0.25">
      <c r="A13" s="30"/>
      <c r="B13" s="27"/>
      <c r="C13" s="8" t="s">
        <v>151</v>
      </c>
      <c r="D13" s="8" t="s">
        <v>153</v>
      </c>
      <c r="E13" s="8" t="str">
        <f t="shared" si="5"/>
        <v>Top100T</v>
      </c>
      <c r="F13" s="8" t="str">
        <f t="shared" si="6"/>
        <v>TopDFM</v>
      </c>
      <c r="G13" s="11">
        <f>VLOOKUP(E13,'raw data(team and role)'!F:G,2,FALSE)</f>
        <v>1.0103916524418037</v>
      </c>
      <c r="H13" s="11">
        <f>VLOOKUP(F13,'raw data(team and role)'!F:G,2,FALSE)</f>
        <v>1.8243626194892366</v>
      </c>
      <c r="I13" s="8">
        <f t="shared" si="7"/>
        <v>0</v>
      </c>
      <c r="J13" s="8">
        <v>1</v>
      </c>
      <c r="K13" s="8">
        <v>1</v>
      </c>
      <c r="L13" s="8" t="s">
        <v>171</v>
      </c>
      <c r="M13" s="8">
        <f t="shared" si="8"/>
        <v>0</v>
      </c>
      <c r="N13" s="8">
        <f t="shared" si="9"/>
        <v>0</v>
      </c>
      <c r="O13" s="8"/>
      <c r="P13" s="8"/>
      <c r="Q13" s="8"/>
      <c r="R13" s="8"/>
    </row>
    <row r="14" spans="1:18" x14ac:dyDescent="0.25">
      <c r="A14" s="30"/>
      <c r="B14" s="28"/>
      <c r="C14" s="8" t="s">
        <v>152</v>
      </c>
      <c r="D14" s="8" t="s">
        <v>153</v>
      </c>
      <c r="E14" s="8" t="str">
        <f t="shared" si="5"/>
        <v>TopT1</v>
      </c>
      <c r="F14" s="8" t="str">
        <f t="shared" si="6"/>
        <v>TopDFM</v>
      </c>
      <c r="G14" s="11">
        <f>VLOOKUP(E14,'raw data(team and role)'!F:G,2,FALSE)</f>
        <v>4.0984595801453256</v>
      </c>
      <c r="H14" s="11">
        <f>VLOOKUP(F14,'raw data(team and role)'!F:G,2,FALSE)</f>
        <v>1.8243626194892366</v>
      </c>
      <c r="I14" s="8">
        <f t="shared" si="7"/>
        <v>1</v>
      </c>
      <c r="J14" s="8">
        <v>1</v>
      </c>
      <c r="K14" s="8">
        <v>1</v>
      </c>
      <c r="L14" s="8" t="s">
        <v>171</v>
      </c>
      <c r="M14" s="8">
        <f t="shared" si="8"/>
        <v>1</v>
      </c>
      <c r="N14" s="8">
        <f t="shared" si="9"/>
        <v>1</v>
      </c>
      <c r="O14" s="8"/>
      <c r="P14" s="8">
        <f>SUM(M9:O14)</f>
        <v>8</v>
      </c>
      <c r="Q14" s="8">
        <v>12</v>
      </c>
      <c r="R14" s="19">
        <f>P14/Q14</f>
        <v>0.66666666666666663</v>
      </c>
    </row>
    <row r="15" spans="1:18" x14ac:dyDescent="0.25">
      <c r="A15" s="30"/>
      <c r="B15" s="26" t="s">
        <v>150</v>
      </c>
      <c r="C15" s="9" t="s">
        <v>167</v>
      </c>
      <c r="D15" s="9" t="s">
        <v>169</v>
      </c>
      <c r="E15" s="9" t="s">
        <v>187</v>
      </c>
      <c r="F15" s="9" t="s">
        <v>188</v>
      </c>
      <c r="G15" s="9" t="s">
        <v>181</v>
      </c>
      <c r="H15" s="9" t="s">
        <v>179</v>
      </c>
      <c r="I15" s="9" t="s">
        <v>170</v>
      </c>
      <c r="J15" s="9" t="s">
        <v>164</v>
      </c>
      <c r="K15" s="9" t="s">
        <v>163</v>
      </c>
      <c r="L15" s="9" t="s">
        <v>165</v>
      </c>
      <c r="M15" s="8"/>
      <c r="N15" s="8"/>
      <c r="O15" s="8"/>
      <c r="P15" s="8"/>
      <c r="Q15" s="8"/>
      <c r="R15" s="8"/>
    </row>
    <row r="16" spans="1:18" x14ac:dyDescent="0.25">
      <c r="A16" s="30"/>
      <c r="B16" s="27"/>
      <c r="C16" s="10" t="s">
        <v>172</v>
      </c>
      <c r="D16" s="8" t="s">
        <v>173</v>
      </c>
      <c r="E16" s="8" t="str">
        <f>$A$1&amp;C16</f>
        <v>TopPSG</v>
      </c>
      <c r="F16" s="8" t="str">
        <f>$A$1&amp;D16</f>
        <v>TopFNC</v>
      </c>
      <c r="G16" s="11">
        <f>VLOOKUP(E16,'raw data(team and role)'!F:G,2,FALSE)</f>
        <v>2.0049075723108634</v>
      </c>
      <c r="H16" s="11">
        <f>VLOOKUP(F16,'raw data(team and role)'!F:G,2,FALSE)</f>
        <v>1.3328166222892948</v>
      </c>
      <c r="I16" s="8">
        <f>IF(G16&gt;H16,1,0)</f>
        <v>1</v>
      </c>
      <c r="J16" s="8">
        <v>1</v>
      </c>
      <c r="K16" s="8">
        <v>1</v>
      </c>
      <c r="L16" s="8" t="s">
        <v>171</v>
      </c>
      <c r="M16" s="8">
        <f>IF(J16=$I16,1,0)</f>
        <v>1</v>
      </c>
      <c r="N16" s="8">
        <f>IF(K16=$I16,1,0)</f>
        <v>1</v>
      </c>
      <c r="O16" s="8"/>
      <c r="P16" s="8"/>
      <c r="Q16" s="8"/>
      <c r="R16" s="8"/>
    </row>
    <row r="17" spans="1:18" x14ac:dyDescent="0.25">
      <c r="A17" s="30"/>
      <c r="B17" s="27"/>
      <c r="C17" s="10" t="s">
        <v>172</v>
      </c>
      <c r="D17" s="8" t="s">
        <v>174</v>
      </c>
      <c r="E17" s="8" t="str">
        <f t="shared" ref="E17:E21" si="10">$A$1&amp;C17</f>
        <v>TopPSG</v>
      </c>
      <c r="F17" s="8" t="str">
        <f t="shared" ref="F17:F21" si="11">$A$1&amp;D17</f>
        <v>TopRNG</v>
      </c>
      <c r="G17" s="11">
        <f>VLOOKUP(E17,'raw data(team and role)'!F:G,2,FALSE)</f>
        <v>2.0049075723108634</v>
      </c>
      <c r="H17" s="11">
        <f>VLOOKUP(F17,'raw data(team and role)'!F:G,2,FALSE)</f>
        <v>3.5286185993684205</v>
      </c>
      <c r="I17" s="8">
        <f t="shared" ref="I17:I21" si="12">IF(G17&gt;H17,1,0)</f>
        <v>0</v>
      </c>
      <c r="J17" s="8">
        <v>0</v>
      </c>
      <c r="K17" s="8">
        <v>0</v>
      </c>
      <c r="L17" s="8" t="s">
        <v>171</v>
      </c>
      <c r="M17" s="8">
        <f t="shared" ref="M17:M21" si="13">IF(J17=$I17,1,0)</f>
        <v>1</v>
      </c>
      <c r="N17" s="8">
        <f t="shared" ref="N17:O26" si="14">IF(K17=$I17,1,0)</f>
        <v>1</v>
      </c>
      <c r="O17" s="8"/>
      <c r="P17" s="8"/>
      <c r="Q17" s="8"/>
      <c r="R17" s="8"/>
    </row>
    <row r="18" spans="1:18" x14ac:dyDescent="0.25">
      <c r="A18" s="30"/>
      <c r="B18" s="27"/>
      <c r="C18" s="10" t="s">
        <v>172</v>
      </c>
      <c r="D18" s="8" t="s">
        <v>154</v>
      </c>
      <c r="E18" s="8" t="str">
        <f t="shared" si="10"/>
        <v>TopPSG</v>
      </c>
      <c r="F18" s="8" t="str">
        <f t="shared" si="11"/>
        <v>TopHLE</v>
      </c>
      <c r="G18" s="11">
        <f>VLOOKUP(E18,'raw data(team and role)'!F:G,2,FALSE)</f>
        <v>2.0049075723108634</v>
      </c>
      <c r="H18" s="11">
        <f>VLOOKUP(F18,'raw data(team and role)'!F:G,2,FALSE)</f>
        <v>1.934643726195777</v>
      </c>
      <c r="I18" s="8">
        <f t="shared" si="12"/>
        <v>1</v>
      </c>
      <c r="J18" s="8">
        <v>1</v>
      </c>
      <c r="K18" s="8">
        <v>0</v>
      </c>
      <c r="L18" s="8" t="s">
        <v>171</v>
      </c>
      <c r="M18" s="8">
        <f t="shared" si="13"/>
        <v>1</v>
      </c>
      <c r="N18" s="8">
        <f t="shared" si="14"/>
        <v>0</v>
      </c>
      <c r="O18" s="8"/>
      <c r="P18" s="8"/>
      <c r="Q18" s="8"/>
      <c r="R18" s="8"/>
    </row>
    <row r="19" spans="1:18" x14ac:dyDescent="0.25">
      <c r="A19" s="30"/>
      <c r="B19" s="27"/>
      <c r="C19" s="8" t="s">
        <v>173</v>
      </c>
      <c r="D19" s="8" t="s">
        <v>174</v>
      </c>
      <c r="E19" s="8" t="str">
        <f t="shared" si="10"/>
        <v>TopFNC</v>
      </c>
      <c r="F19" s="8" t="str">
        <f t="shared" si="11"/>
        <v>TopRNG</v>
      </c>
      <c r="G19" s="11">
        <f>VLOOKUP(E19,'raw data(team and role)'!F:G,2,FALSE)</f>
        <v>1.3328166222892948</v>
      </c>
      <c r="H19" s="11">
        <f>VLOOKUP(F19,'raw data(team and role)'!F:G,2,FALSE)</f>
        <v>3.5286185993684205</v>
      </c>
      <c r="I19" s="8">
        <f t="shared" si="12"/>
        <v>0</v>
      </c>
      <c r="J19" s="8">
        <v>0</v>
      </c>
      <c r="K19" s="8">
        <v>1</v>
      </c>
      <c r="L19" s="8" t="s">
        <v>171</v>
      </c>
      <c r="M19" s="8">
        <f t="shared" si="13"/>
        <v>1</v>
      </c>
      <c r="N19" s="8">
        <f t="shared" si="14"/>
        <v>0</v>
      </c>
      <c r="O19" s="8"/>
      <c r="P19" s="8"/>
      <c r="Q19" s="8"/>
      <c r="R19" s="8"/>
    </row>
    <row r="20" spans="1:18" x14ac:dyDescent="0.25">
      <c r="A20" s="30"/>
      <c r="B20" s="27"/>
      <c r="C20" s="8" t="s">
        <v>173</v>
      </c>
      <c r="D20" s="8" t="s">
        <v>154</v>
      </c>
      <c r="E20" s="8" t="str">
        <f t="shared" si="10"/>
        <v>TopFNC</v>
      </c>
      <c r="F20" s="8" t="str">
        <f t="shared" si="11"/>
        <v>TopHLE</v>
      </c>
      <c r="G20" s="11">
        <f>VLOOKUP(E20,'raw data(team and role)'!F:G,2,FALSE)</f>
        <v>1.3328166222892948</v>
      </c>
      <c r="H20" s="11">
        <f>VLOOKUP(F20,'raw data(team and role)'!F:G,2,FALSE)</f>
        <v>1.934643726195777</v>
      </c>
      <c r="I20" s="8">
        <f t="shared" si="12"/>
        <v>0</v>
      </c>
      <c r="J20" s="8">
        <v>0</v>
      </c>
      <c r="K20" s="8">
        <v>0</v>
      </c>
      <c r="L20" s="8" t="s">
        <v>171</v>
      </c>
      <c r="M20" s="8">
        <f t="shared" si="13"/>
        <v>1</v>
      </c>
      <c r="N20" s="8">
        <f t="shared" si="14"/>
        <v>1</v>
      </c>
      <c r="O20" s="8"/>
      <c r="P20" s="8"/>
      <c r="Q20" s="8"/>
      <c r="R20" s="8"/>
    </row>
    <row r="21" spans="1:18" x14ac:dyDescent="0.25">
      <c r="A21" s="30"/>
      <c r="B21" s="28"/>
      <c r="C21" s="8" t="s">
        <v>174</v>
      </c>
      <c r="D21" s="8" t="s">
        <v>154</v>
      </c>
      <c r="E21" s="8" t="str">
        <f t="shared" si="10"/>
        <v>TopRNG</v>
      </c>
      <c r="F21" s="8" t="str">
        <f t="shared" si="11"/>
        <v>TopHLE</v>
      </c>
      <c r="G21" s="11">
        <f>VLOOKUP(E21,'raw data(team and role)'!F:G,2,FALSE)</f>
        <v>3.5286185993684205</v>
      </c>
      <c r="H21" s="11">
        <f>VLOOKUP(F21,'raw data(team and role)'!F:G,2,FALSE)</f>
        <v>1.934643726195777</v>
      </c>
      <c r="I21" s="8">
        <f t="shared" si="12"/>
        <v>1</v>
      </c>
      <c r="J21" s="8">
        <v>1</v>
      </c>
      <c r="K21" s="8">
        <v>0</v>
      </c>
      <c r="L21" s="8">
        <v>1</v>
      </c>
      <c r="M21" s="8">
        <f t="shared" si="13"/>
        <v>1</v>
      </c>
      <c r="N21" s="8">
        <f t="shared" si="14"/>
        <v>0</v>
      </c>
      <c r="O21" s="8">
        <f t="shared" si="14"/>
        <v>1</v>
      </c>
      <c r="P21" s="8">
        <f>SUM(M16:O21)</f>
        <v>10</v>
      </c>
      <c r="Q21" s="8">
        <v>13</v>
      </c>
      <c r="R21" s="19">
        <f>P21/Q21</f>
        <v>0.76923076923076927</v>
      </c>
    </row>
    <row r="22" spans="1:18" x14ac:dyDescent="0.25">
      <c r="A22" s="30"/>
      <c r="B22" s="26" t="s">
        <v>158</v>
      </c>
      <c r="C22" s="9" t="s">
        <v>167</v>
      </c>
      <c r="D22" s="9" t="s">
        <v>169</v>
      </c>
      <c r="E22" s="9" t="s">
        <v>187</v>
      </c>
      <c r="F22" s="9" t="s">
        <v>188</v>
      </c>
      <c r="G22" s="9" t="s">
        <v>181</v>
      </c>
      <c r="H22" s="9" t="s">
        <v>179</v>
      </c>
      <c r="I22" s="9" t="s">
        <v>170</v>
      </c>
      <c r="J22" s="9" t="s">
        <v>164</v>
      </c>
      <c r="K22" s="9" t="s">
        <v>163</v>
      </c>
      <c r="L22" s="9" t="s">
        <v>165</v>
      </c>
      <c r="M22" s="8"/>
      <c r="N22" s="8"/>
      <c r="O22" s="8"/>
      <c r="P22" s="8"/>
      <c r="Q22" s="8"/>
      <c r="R22" s="8"/>
    </row>
    <row r="23" spans="1:18" x14ac:dyDescent="0.25">
      <c r="A23" s="30"/>
      <c r="B23" s="27"/>
      <c r="C23" s="10" t="s">
        <v>175</v>
      </c>
      <c r="D23" s="8" t="s">
        <v>176</v>
      </c>
      <c r="E23" s="8" t="str">
        <f>$A$1&amp;C23</f>
        <v>TopMAD</v>
      </c>
      <c r="F23" s="8" t="str">
        <f>$A$1&amp;D23</f>
        <v>TopGEN</v>
      </c>
      <c r="G23" s="11">
        <f>VLOOKUP(E23,'raw data(team and role)'!F:G,2,FALSE)</f>
        <v>2.2642823281692444</v>
      </c>
      <c r="H23" s="11">
        <f>VLOOKUP(F23,'raw data(team and role)'!F:G,2,FALSE)</f>
        <v>2.0305414592209914</v>
      </c>
      <c r="I23" s="8">
        <f>IF(G23&gt;H23,1,0)</f>
        <v>1</v>
      </c>
      <c r="J23" s="8">
        <v>1</v>
      </c>
      <c r="K23" s="8">
        <v>0</v>
      </c>
      <c r="L23" s="8">
        <v>0</v>
      </c>
      <c r="M23" s="8">
        <f>IF(J23=$I23,1,0)</f>
        <v>1</v>
      </c>
      <c r="N23" s="8">
        <f>IF(K23=$I23,1,0)</f>
        <v>0</v>
      </c>
      <c r="O23" s="8">
        <f t="shared" si="14"/>
        <v>0</v>
      </c>
      <c r="P23" s="8"/>
      <c r="Q23" s="8"/>
      <c r="R23" s="8"/>
    </row>
    <row r="24" spans="1:18" x14ac:dyDescent="0.25">
      <c r="A24" s="30"/>
      <c r="B24" s="27"/>
      <c r="C24" s="10" t="s">
        <v>175</v>
      </c>
      <c r="D24" s="8" t="s">
        <v>177</v>
      </c>
      <c r="E24" s="8" t="str">
        <f t="shared" ref="E24:E28" si="15">$A$1&amp;C24</f>
        <v>TopMAD</v>
      </c>
      <c r="F24" s="8" t="str">
        <f t="shared" ref="F24:F28" si="16">$A$1&amp;D24</f>
        <v>TopTL</v>
      </c>
      <c r="G24" s="11">
        <f>VLOOKUP(E24,'raw data(team and role)'!F:G,2,FALSE)</f>
        <v>2.2642823281692444</v>
      </c>
      <c r="H24" s="11">
        <f>VLOOKUP(F24,'raw data(team and role)'!F:G,2,FALSE)</f>
        <v>2.2725949481468986</v>
      </c>
      <c r="I24" s="8">
        <f t="shared" ref="I24:I28" si="17">IF(G24&gt;H24,1,0)</f>
        <v>0</v>
      </c>
      <c r="J24" s="8">
        <v>0</v>
      </c>
      <c r="K24" s="8">
        <v>1</v>
      </c>
      <c r="L24" s="8" t="s">
        <v>171</v>
      </c>
      <c r="M24" s="8">
        <f t="shared" ref="M24:M28" si="18">IF(J24=$I24,1,0)</f>
        <v>1</v>
      </c>
      <c r="N24" s="8">
        <f t="shared" ref="N24:N28" si="19">IF(K24=$I24,1,0)</f>
        <v>0</v>
      </c>
      <c r="O24" s="8"/>
      <c r="P24" s="8"/>
      <c r="Q24" s="8"/>
      <c r="R24" s="8"/>
    </row>
    <row r="25" spans="1:18" x14ac:dyDescent="0.25">
      <c r="A25" s="30"/>
      <c r="B25" s="27"/>
      <c r="C25" s="10" t="s">
        <v>175</v>
      </c>
      <c r="D25" s="8" t="s">
        <v>155</v>
      </c>
      <c r="E25" s="8" t="str">
        <f t="shared" si="15"/>
        <v>TopMAD</v>
      </c>
      <c r="F25" s="8" t="str">
        <f t="shared" si="16"/>
        <v>TopLNG</v>
      </c>
      <c r="G25" s="11">
        <f>VLOOKUP(E25,'raw data(team and role)'!F:G,2,FALSE)</f>
        <v>2.2642823281692444</v>
      </c>
      <c r="H25" s="11">
        <f>VLOOKUP(F25,'raw data(team and role)'!F:G,2,FALSE)</f>
        <v>2.4693579485351553</v>
      </c>
      <c r="I25" s="8">
        <f t="shared" si="17"/>
        <v>0</v>
      </c>
      <c r="J25" s="8">
        <v>0</v>
      </c>
      <c r="K25" s="8">
        <v>1</v>
      </c>
      <c r="L25" s="8">
        <v>1</v>
      </c>
      <c r="M25" s="8">
        <f t="shared" si="18"/>
        <v>1</v>
      </c>
      <c r="N25" s="8">
        <f t="shared" si="19"/>
        <v>0</v>
      </c>
      <c r="O25" s="8">
        <f t="shared" si="14"/>
        <v>0</v>
      </c>
      <c r="P25" s="8"/>
      <c r="Q25" s="8"/>
      <c r="R25" s="8"/>
    </row>
    <row r="26" spans="1:18" x14ac:dyDescent="0.25">
      <c r="A26" s="30"/>
      <c r="B26" s="27"/>
      <c r="C26" s="8" t="s">
        <v>176</v>
      </c>
      <c r="D26" s="8" t="s">
        <v>177</v>
      </c>
      <c r="E26" s="8" t="str">
        <f t="shared" si="15"/>
        <v>TopGEN</v>
      </c>
      <c r="F26" s="8" t="str">
        <f t="shared" si="16"/>
        <v>TopTL</v>
      </c>
      <c r="G26" s="11">
        <f>VLOOKUP(E26,'raw data(team and role)'!F:G,2,FALSE)</f>
        <v>2.0305414592209914</v>
      </c>
      <c r="H26" s="11">
        <f>VLOOKUP(F26,'raw data(team and role)'!F:G,2,FALSE)</f>
        <v>2.2725949481468986</v>
      </c>
      <c r="I26" s="8">
        <f t="shared" si="17"/>
        <v>0</v>
      </c>
      <c r="J26" s="8">
        <v>1</v>
      </c>
      <c r="K26" s="8">
        <v>0</v>
      </c>
      <c r="L26" s="8">
        <v>1</v>
      </c>
      <c r="M26" s="8">
        <f t="shared" si="18"/>
        <v>0</v>
      </c>
      <c r="N26" s="8">
        <f t="shared" si="19"/>
        <v>1</v>
      </c>
      <c r="O26" s="8">
        <f t="shared" si="14"/>
        <v>0</v>
      </c>
      <c r="P26" s="8"/>
      <c r="Q26" s="8"/>
      <c r="R26" s="8"/>
    </row>
    <row r="27" spans="1:18" x14ac:dyDescent="0.25">
      <c r="A27" s="30"/>
      <c r="B27" s="27"/>
      <c r="C27" s="8" t="s">
        <v>176</v>
      </c>
      <c r="D27" s="8" t="s">
        <v>155</v>
      </c>
      <c r="E27" s="8" t="str">
        <f t="shared" si="15"/>
        <v>TopGEN</v>
      </c>
      <c r="F27" s="8" t="str">
        <f t="shared" si="16"/>
        <v>TopLNG</v>
      </c>
      <c r="G27" s="11">
        <f>VLOOKUP(E27,'raw data(team and role)'!F:G,2,FALSE)</f>
        <v>2.0305414592209914</v>
      </c>
      <c r="H27" s="11">
        <f>VLOOKUP(F27,'raw data(team and role)'!F:G,2,FALSE)</f>
        <v>2.4693579485351553</v>
      </c>
      <c r="I27" s="8">
        <f t="shared" si="17"/>
        <v>0</v>
      </c>
      <c r="J27" s="8">
        <v>1</v>
      </c>
      <c r="K27" s="8">
        <v>0</v>
      </c>
      <c r="L27" s="8" t="s">
        <v>171</v>
      </c>
      <c r="M27" s="8">
        <f t="shared" si="18"/>
        <v>0</v>
      </c>
      <c r="N27" s="8">
        <f t="shared" si="19"/>
        <v>1</v>
      </c>
      <c r="O27" s="8"/>
      <c r="P27" s="8"/>
      <c r="Q27" s="8"/>
      <c r="R27" s="8"/>
    </row>
    <row r="28" spans="1:18" x14ac:dyDescent="0.25">
      <c r="A28" s="30"/>
      <c r="B28" s="28"/>
      <c r="C28" s="8" t="s">
        <v>177</v>
      </c>
      <c r="D28" s="8" t="s">
        <v>155</v>
      </c>
      <c r="E28" s="8" t="str">
        <f t="shared" si="15"/>
        <v>TopTL</v>
      </c>
      <c r="F28" s="8" t="str">
        <f t="shared" si="16"/>
        <v>TopLNG</v>
      </c>
      <c r="G28" s="11">
        <f>VLOOKUP(E28,'raw data(team and role)'!F:G,2,FALSE)</f>
        <v>2.2725949481468986</v>
      </c>
      <c r="H28" s="11">
        <f>VLOOKUP(F28,'raw data(team and role)'!F:G,2,FALSE)</f>
        <v>2.4693579485351553</v>
      </c>
      <c r="I28" s="8">
        <f t="shared" si="17"/>
        <v>0</v>
      </c>
      <c r="J28" s="8">
        <v>0</v>
      </c>
      <c r="K28" s="8">
        <v>1</v>
      </c>
      <c r="L28" s="8" t="s">
        <v>171</v>
      </c>
      <c r="M28" s="8">
        <f t="shared" si="18"/>
        <v>1</v>
      </c>
      <c r="N28" s="8">
        <f t="shared" si="19"/>
        <v>0</v>
      </c>
      <c r="O28" s="8"/>
      <c r="P28" s="8">
        <f>SUM(M23:O28)</f>
        <v>6</v>
      </c>
      <c r="Q28" s="8">
        <v>15</v>
      </c>
      <c r="R28" s="19">
        <f>P28/Q28</f>
        <v>0.4</v>
      </c>
    </row>
    <row r="29" spans="1:18" x14ac:dyDescent="0.25">
      <c r="A29" s="30"/>
      <c r="B29" s="21" t="s">
        <v>190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">
        <f>SUM(M2:M28)</f>
        <v>19</v>
      </c>
      <c r="N29" s="8">
        <f>SUM(N2:N28)</f>
        <v>11</v>
      </c>
      <c r="O29" s="8">
        <f>SUM(O2:O28)</f>
        <v>1</v>
      </c>
      <c r="P29" s="8">
        <f>SUM(P2:P28)</f>
        <v>31</v>
      </c>
      <c r="Q29" s="8">
        <f>SUM(Q2:Q28)</f>
        <v>54</v>
      </c>
      <c r="R29" s="20">
        <f>P29/Q29</f>
        <v>0.57407407407407407</v>
      </c>
    </row>
    <row r="31" spans="1:18" x14ac:dyDescent="0.25">
      <c r="A31" s="29" t="s">
        <v>183</v>
      </c>
      <c r="B31" s="26" t="s">
        <v>156</v>
      </c>
      <c r="C31" s="9" t="s">
        <v>167</v>
      </c>
      <c r="D31" s="9" t="s">
        <v>169</v>
      </c>
      <c r="E31" s="9" t="s">
        <v>187</v>
      </c>
      <c r="F31" s="9" t="s">
        <v>188</v>
      </c>
      <c r="G31" s="9" t="s">
        <v>181</v>
      </c>
      <c r="H31" s="9" t="s">
        <v>179</v>
      </c>
      <c r="I31" s="9" t="s">
        <v>170</v>
      </c>
      <c r="J31" s="9" t="s">
        <v>164</v>
      </c>
      <c r="K31" s="9" t="s">
        <v>163</v>
      </c>
      <c r="L31" s="9" t="s">
        <v>165</v>
      </c>
      <c r="M31" s="9" t="s">
        <v>160</v>
      </c>
      <c r="N31" s="9" t="s">
        <v>161</v>
      </c>
      <c r="O31" s="9" t="s">
        <v>162</v>
      </c>
      <c r="P31" s="9" t="s">
        <v>194</v>
      </c>
      <c r="Q31" s="9" t="s">
        <v>193</v>
      </c>
      <c r="R31" s="9" t="s">
        <v>191</v>
      </c>
    </row>
    <row r="32" spans="1:18" x14ac:dyDescent="0.25">
      <c r="A32" s="30"/>
      <c r="B32" s="27"/>
      <c r="C32" s="10" t="s">
        <v>147</v>
      </c>
      <c r="D32" s="8" t="s">
        <v>148</v>
      </c>
      <c r="E32" s="8" t="str">
        <f>$A$31&amp;C32</f>
        <v>JungleDK</v>
      </c>
      <c r="F32" s="8" t="str">
        <f>$A$31&amp;D32</f>
        <v>JungleFPX</v>
      </c>
      <c r="G32" s="11">
        <f>VLOOKUP(E32,'raw data(team and role)'!F:G,2,FALSE)</f>
        <v>2.4349621631532492</v>
      </c>
      <c r="H32" s="11">
        <f>VLOOKUP(F32,'raw data(team and role)'!F:G,2,FALSE)</f>
        <v>4.5204670319722497</v>
      </c>
      <c r="I32" s="8">
        <f>IF(G32&gt;H32,1,0)</f>
        <v>0</v>
      </c>
      <c r="J32" s="8">
        <v>1</v>
      </c>
      <c r="K32" s="8">
        <v>1</v>
      </c>
      <c r="L32" s="8" t="s">
        <v>171</v>
      </c>
      <c r="M32" s="8">
        <f>IF(J32=$I32,1,0)</f>
        <v>0</v>
      </c>
      <c r="N32" s="8">
        <f>IF(K32=$I32,1,0)</f>
        <v>0</v>
      </c>
      <c r="O32" s="8"/>
      <c r="P32" s="8"/>
      <c r="Q32" s="8"/>
      <c r="R32" s="8"/>
    </row>
    <row r="33" spans="1:18" x14ac:dyDescent="0.25">
      <c r="A33" s="30"/>
      <c r="B33" s="27"/>
      <c r="C33" s="10" t="s">
        <v>147</v>
      </c>
      <c r="D33" s="8" t="s">
        <v>149</v>
      </c>
      <c r="E33" s="8" t="str">
        <f t="shared" ref="E33:F37" si="20">$A$31&amp;C33</f>
        <v>JungleDK</v>
      </c>
      <c r="F33" s="8" t="str">
        <f t="shared" si="20"/>
        <v>JungleRGE</v>
      </c>
      <c r="G33" s="11">
        <f>VLOOKUP(E33,'raw data(team and role)'!F:G,2,FALSE)</f>
        <v>2.4349621631532492</v>
      </c>
      <c r="H33" s="11">
        <f>VLOOKUP(F33,'raw data(team and role)'!F:G,2,FALSE)</f>
        <v>0.66436687025490793</v>
      </c>
      <c r="I33" s="8">
        <f t="shared" ref="I33:I37" si="21">IF(G33&gt;H33,1,0)</f>
        <v>1</v>
      </c>
      <c r="J33" s="8">
        <v>1</v>
      </c>
      <c r="K33" s="8">
        <v>1</v>
      </c>
      <c r="L33" s="8" t="s">
        <v>171</v>
      </c>
      <c r="M33" s="8">
        <f t="shared" ref="M33:M37" si="22">IF(J33=$I33,1,0)</f>
        <v>1</v>
      </c>
      <c r="N33" s="8">
        <f t="shared" ref="N33:N37" si="23">IF(K33=$I33,1,0)</f>
        <v>1</v>
      </c>
      <c r="O33" s="8"/>
      <c r="P33" s="8"/>
      <c r="Q33" s="8"/>
      <c r="R33" s="8"/>
    </row>
    <row r="34" spans="1:18" x14ac:dyDescent="0.25">
      <c r="A34" s="30"/>
      <c r="B34" s="27"/>
      <c r="C34" s="10" t="s">
        <v>147</v>
      </c>
      <c r="D34" s="8" t="s">
        <v>87</v>
      </c>
      <c r="E34" s="8" t="str">
        <f t="shared" si="20"/>
        <v>JungleDK</v>
      </c>
      <c r="F34" s="8" t="str">
        <f t="shared" si="20"/>
        <v>JungleC9</v>
      </c>
      <c r="G34" s="11">
        <f>VLOOKUP(E34,'raw data(team and role)'!F:G,2,FALSE)</f>
        <v>2.4349621631532492</v>
      </c>
      <c r="H34" s="11">
        <f>VLOOKUP(F34,'raw data(team and role)'!F:G,2,FALSE)</f>
        <v>0.98519612607947882</v>
      </c>
      <c r="I34" s="8">
        <f t="shared" si="21"/>
        <v>1</v>
      </c>
      <c r="J34" s="8">
        <v>1</v>
      </c>
      <c r="K34" s="8">
        <v>1</v>
      </c>
      <c r="L34" s="8" t="s">
        <v>171</v>
      </c>
      <c r="M34" s="8">
        <f t="shared" si="22"/>
        <v>1</v>
      </c>
      <c r="N34" s="8">
        <f t="shared" si="23"/>
        <v>1</v>
      </c>
      <c r="O34" s="8"/>
      <c r="P34" s="8"/>
      <c r="Q34" s="8"/>
      <c r="R34" s="8"/>
    </row>
    <row r="35" spans="1:18" x14ac:dyDescent="0.25">
      <c r="A35" s="30"/>
      <c r="B35" s="27"/>
      <c r="C35" s="8" t="s">
        <v>148</v>
      </c>
      <c r="D35" s="8" t="s">
        <v>149</v>
      </c>
      <c r="E35" s="8" t="str">
        <f t="shared" si="20"/>
        <v>JungleFPX</v>
      </c>
      <c r="F35" s="8" t="str">
        <f t="shared" si="20"/>
        <v>JungleRGE</v>
      </c>
      <c r="G35" s="11">
        <f>VLOOKUP(E35,'raw data(team and role)'!F:G,2,FALSE)</f>
        <v>4.5204670319722497</v>
      </c>
      <c r="H35" s="11">
        <f>VLOOKUP(F35,'raw data(team and role)'!F:G,2,FALSE)</f>
        <v>0.66436687025490793</v>
      </c>
      <c r="I35" s="8">
        <f t="shared" si="21"/>
        <v>1</v>
      </c>
      <c r="J35" s="8">
        <v>1</v>
      </c>
      <c r="K35" s="8">
        <v>0</v>
      </c>
      <c r="L35" s="8">
        <v>0</v>
      </c>
      <c r="M35" s="8">
        <f t="shared" si="22"/>
        <v>1</v>
      </c>
      <c r="N35" s="8">
        <f t="shared" si="23"/>
        <v>0</v>
      </c>
      <c r="O35" s="8">
        <f t="shared" ref="O35" si="24">IF(L35=$I35,1,0)</f>
        <v>0</v>
      </c>
      <c r="P35" s="8"/>
      <c r="Q35" s="8"/>
      <c r="R35" s="8"/>
    </row>
    <row r="36" spans="1:18" x14ac:dyDescent="0.25">
      <c r="A36" s="30"/>
      <c r="B36" s="27"/>
      <c r="C36" s="8" t="s">
        <v>148</v>
      </c>
      <c r="D36" s="8" t="s">
        <v>87</v>
      </c>
      <c r="E36" s="8" t="str">
        <f t="shared" si="20"/>
        <v>JungleFPX</v>
      </c>
      <c r="F36" s="8" t="str">
        <f t="shared" si="20"/>
        <v>JungleC9</v>
      </c>
      <c r="G36" s="11">
        <f>VLOOKUP(E36,'raw data(team and role)'!F:G,2,FALSE)</f>
        <v>4.5204670319722497</v>
      </c>
      <c r="H36" s="11">
        <f>VLOOKUP(F36,'raw data(team and role)'!F:G,2,FALSE)</f>
        <v>0.98519612607947882</v>
      </c>
      <c r="I36" s="8">
        <f t="shared" si="21"/>
        <v>1</v>
      </c>
      <c r="J36" s="8">
        <v>1</v>
      </c>
      <c r="K36" s="8">
        <v>0</v>
      </c>
      <c r="L36" s="8" t="s">
        <v>171</v>
      </c>
      <c r="M36" s="8">
        <f t="shared" si="22"/>
        <v>1</v>
      </c>
      <c r="N36" s="8">
        <f t="shared" si="23"/>
        <v>0</v>
      </c>
      <c r="O36" s="8"/>
      <c r="P36" s="8"/>
      <c r="Q36" s="8"/>
      <c r="R36" s="8"/>
    </row>
    <row r="37" spans="1:18" x14ac:dyDescent="0.25">
      <c r="A37" s="30"/>
      <c r="B37" s="28"/>
      <c r="C37" s="8" t="s">
        <v>149</v>
      </c>
      <c r="D37" s="8" t="s">
        <v>87</v>
      </c>
      <c r="E37" s="8" t="str">
        <f t="shared" si="20"/>
        <v>JungleRGE</v>
      </c>
      <c r="F37" s="8" t="str">
        <f t="shared" si="20"/>
        <v>JungleC9</v>
      </c>
      <c r="G37" s="11">
        <f>VLOOKUP(E37,'raw data(team and role)'!F:G,2,FALSE)</f>
        <v>0.66436687025490793</v>
      </c>
      <c r="H37" s="11">
        <f>VLOOKUP(F37,'raw data(team and role)'!F:G,2,FALSE)</f>
        <v>0.98519612607947882</v>
      </c>
      <c r="I37" s="8">
        <f t="shared" si="21"/>
        <v>0</v>
      </c>
      <c r="J37" s="8">
        <v>1</v>
      </c>
      <c r="K37" s="8">
        <v>0</v>
      </c>
      <c r="L37" s="8">
        <v>0</v>
      </c>
      <c r="M37" s="8">
        <f t="shared" si="22"/>
        <v>0</v>
      </c>
      <c r="N37" s="8">
        <f t="shared" si="23"/>
        <v>1</v>
      </c>
      <c r="O37" s="8">
        <f t="shared" ref="O37" si="25">IF(L37=$I37,1,0)</f>
        <v>1</v>
      </c>
      <c r="P37" s="8">
        <f>SUM(M32:O37)</f>
        <v>8</v>
      </c>
      <c r="Q37" s="8">
        <v>14</v>
      </c>
      <c r="R37" s="19">
        <f>P37/Q37</f>
        <v>0.5714285714285714</v>
      </c>
    </row>
    <row r="38" spans="1:18" x14ac:dyDescent="0.25">
      <c r="A38" s="30"/>
      <c r="B38" s="26" t="s">
        <v>157</v>
      </c>
      <c r="C38" s="9" t="s">
        <v>167</v>
      </c>
      <c r="D38" s="9" t="s">
        <v>169</v>
      </c>
      <c r="E38" s="9" t="s">
        <v>187</v>
      </c>
      <c r="F38" s="9" t="s">
        <v>188</v>
      </c>
      <c r="G38" s="9" t="s">
        <v>181</v>
      </c>
      <c r="H38" s="9" t="s">
        <v>179</v>
      </c>
      <c r="I38" s="9" t="s">
        <v>170</v>
      </c>
      <c r="J38" s="9" t="s">
        <v>164</v>
      </c>
      <c r="K38" s="9" t="s">
        <v>163</v>
      </c>
      <c r="L38" s="9" t="s">
        <v>165</v>
      </c>
      <c r="M38" s="8"/>
      <c r="N38" s="8"/>
      <c r="O38" s="8"/>
      <c r="P38" s="8"/>
      <c r="Q38" s="8"/>
      <c r="R38" s="8"/>
    </row>
    <row r="39" spans="1:18" x14ac:dyDescent="0.25">
      <c r="A39" s="30"/>
      <c r="B39" s="27"/>
      <c r="C39" s="10" t="s">
        <v>159</v>
      </c>
      <c r="D39" s="8" t="s">
        <v>151</v>
      </c>
      <c r="E39" s="8" t="str">
        <f>$A$31&amp;C39</f>
        <v>JungleEDG</v>
      </c>
      <c r="F39" s="8" t="str">
        <f>$A$31&amp;D39</f>
        <v>Jungle100T</v>
      </c>
      <c r="G39" s="11">
        <f>VLOOKUP(E39,'raw data(team and role)'!F:G,2,FALSE)</f>
        <v>2.3396320563304611</v>
      </c>
      <c r="H39" s="11">
        <f>VLOOKUP(F39,'raw data(team and role)'!F:G,2,FALSE)</f>
        <v>2.6219731498666565</v>
      </c>
      <c r="I39" s="8">
        <f>IF(G39&gt;H39,1,0)</f>
        <v>0</v>
      </c>
      <c r="J39" s="8">
        <v>1</v>
      </c>
      <c r="K39" s="8">
        <v>0</v>
      </c>
      <c r="L39" s="8" t="s">
        <v>171</v>
      </c>
      <c r="M39" s="8">
        <f>IF(J39=$I39,1,0)</f>
        <v>0</v>
      </c>
      <c r="N39" s="8">
        <f>IF(K39=$I39,1,0)</f>
        <v>1</v>
      </c>
      <c r="O39" s="8"/>
      <c r="P39" s="8"/>
      <c r="Q39" s="8"/>
      <c r="R39" s="8"/>
    </row>
    <row r="40" spans="1:18" x14ac:dyDescent="0.25">
      <c r="A40" s="30"/>
      <c r="B40" s="27"/>
      <c r="C40" s="10" t="s">
        <v>159</v>
      </c>
      <c r="D40" s="8" t="s">
        <v>152</v>
      </c>
      <c r="E40" s="8" t="str">
        <f t="shared" ref="E40:F44" si="26">$A$31&amp;C40</f>
        <v>JungleEDG</v>
      </c>
      <c r="F40" s="8" t="str">
        <f t="shared" si="26"/>
        <v>JungleT1</v>
      </c>
      <c r="G40" s="11">
        <f>VLOOKUP(E40,'raw data(team and role)'!F:G,2,FALSE)</f>
        <v>2.3396320563304611</v>
      </c>
      <c r="H40" s="11">
        <f>VLOOKUP(F40,'raw data(team and role)'!F:G,2,FALSE)</f>
        <v>3.1363327733164872</v>
      </c>
      <c r="I40" s="8">
        <f t="shared" ref="I40:I44" si="27">IF(G40&gt;H40,1,0)</f>
        <v>0</v>
      </c>
      <c r="J40" s="8">
        <v>1</v>
      </c>
      <c r="K40" s="8">
        <v>0</v>
      </c>
      <c r="L40" s="8" t="s">
        <v>171</v>
      </c>
      <c r="M40" s="8">
        <f t="shared" ref="M40:M44" si="28">IF(J40=$I40,1,0)</f>
        <v>0</v>
      </c>
      <c r="N40" s="8">
        <f t="shared" ref="N40:N44" si="29">IF(K40=$I40,1,0)</f>
        <v>1</v>
      </c>
      <c r="O40" s="8"/>
      <c r="P40" s="8"/>
      <c r="Q40" s="8"/>
      <c r="R40" s="8"/>
    </row>
    <row r="41" spans="1:18" x14ac:dyDescent="0.25">
      <c r="A41" s="30"/>
      <c r="B41" s="27"/>
      <c r="C41" s="10" t="s">
        <v>159</v>
      </c>
      <c r="D41" s="8" t="s">
        <v>153</v>
      </c>
      <c r="E41" s="8" t="str">
        <f t="shared" si="26"/>
        <v>JungleEDG</v>
      </c>
      <c r="F41" s="8" t="str">
        <f t="shared" si="26"/>
        <v>JungleDFM</v>
      </c>
      <c r="G41" s="11">
        <f>VLOOKUP(E41,'raw data(team and role)'!F:G,2,FALSE)</f>
        <v>2.3396320563304611</v>
      </c>
      <c r="H41" s="11">
        <f>VLOOKUP(F41,'raw data(team and role)'!F:G,2,FALSE)</f>
        <v>1.0509212244380093</v>
      </c>
      <c r="I41" s="8">
        <f t="shared" si="27"/>
        <v>1</v>
      </c>
      <c r="J41" s="8">
        <v>1</v>
      </c>
      <c r="K41" s="8">
        <v>1</v>
      </c>
      <c r="L41" s="8" t="s">
        <v>171</v>
      </c>
      <c r="M41" s="8">
        <f t="shared" si="28"/>
        <v>1</v>
      </c>
      <c r="N41" s="8">
        <f t="shared" si="29"/>
        <v>1</v>
      </c>
      <c r="O41" s="8"/>
      <c r="P41" s="8"/>
      <c r="Q41" s="8"/>
      <c r="R41" s="8"/>
    </row>
    <row r="42" spans="1:18" x14ac:dyDescent="0.25">
      <c r="A42" s="30"/>
      <c r="B42" s="27"/>
      <c r="C42" s="8" t="s">
        <v>151</v>
      </c>
      <c r="D42" s="8" t="s">
        <v>152</v>
      </c>
      <c r="E42" s="8" t="str">
        <f t="shared" si="26"/>
        <v>Jungle100T</v>
      </c>
      <c r="F42" s="8" t="str">
        <f t="shared" si="26"/>
        <v>JungleT1</v>
      </c>
      <c r="G42" s="11">
        <f>VLOOKUP(E42,'raw data(team and role)'!F:G,2,FALSE)</f>
        <v>2.6219731498666565</v>
      </c>
      <c r="H42" s="11">
        <f>VLOOKUP(F42,'raw data(team and role)'!F:G,2,FALSE)</f>
        <v>3.1363327733164872</v>
      </c>
      <c r="I42" s="8">
        <f t="shared" si="27"/>
        <v>0</v>
      </c>
      <c r="J42" s="8">
        <v>0</v>
      </c>
      <c r="K42" s="8">
        <v>0</v>
      </c>
      <c r="L42" s="8" t="s">
        <v>171</v>
      </c>
      <c r="M42" s="8">
        <f t="shared" si="28"/>
        <v>1</v>
      </c>
      <c r="N42" s="8">
        <f t="shared" si="29"/>
        <v>1</v>
      </c>
      <c r="O42" s="8"/>
      <c r="P42" s="8"/>
      <c r="Q42" s="8"/>
      <c r="R42" s="8"/>
    </row>
    <row r="43" spans="1:18" x14ac:dyDescent="0.25">
      <c r="A43" s="30"/>
      <c r="B43" s="27"/>
      <c r="C43" s="8" t="s">
        <v>151</v>
      </c>
      <c r="D43" s="8" t="s">
        <v>153</v>
      </c>
      <c r="E43" s="8" t="str">
        <f t="shared" si="26"/>
        <v>Jungle100T</v>
      </c>
      <c r="F43" s="8" t="str">
        <f t="shared" si="26"/>
        <v>JungleDFM</v>
      </c>
      <c r="G43" s="11">
        <f>VLOOKUP(E43,'raw data(team and role)'!F:G,2,FALSE)</f>
        <v>2.6219731498666565</v>
      </c>
      <c r="H43" s="11">
        <f>VLOOKUP(F43,'raw data(team and role)'!F:G,2,FALSE)</f>
        <v>1.0509212244380093</v>
      </c>
      <c r="I43" s="8">
        <f t="shared" si="27"/>
        <v>1</v>
      </c>
      <c r="J43" s="8">
        <v>1</v>
      </c>
      <c r="K43" s="8">
        <v>1</v>
      </c>
      <c r="L43" s="8" t="s">
        <v>171</v>
      </c>
      <c r="M43" s="8">
        <f t="shared" si="28"/>
        <v>1</v>
      </c>
      <c r="N43" s="8">
        <f t="shared" si="29"/>
        <v>1</v>
      </c>
      <c r="O43" s="8"/>
      <c r="P43" s="8"/>
      <c r="Q43" s="8"/>
      <c r="R43" s="8"/>
    </row>
    <row r="44" spans="1:18" x14ac:dyDescent="0.25">
      <c r="A44" s="30"/>
      <c r="B44" s="28"/>
      <c r="C44" s="8" t="s">
        <v>152</v>
      </c>
      <c r="D44" s="8" t="s">
        <v>153</v>
      </c>
      <c r="E44" s="8" t="str">
        <f t="shared" si="26"/>
        <v>JungleT1</v>
      </c>
      <c r="F44" s="8" t="str">
        <f t="shared" si="26"/>
        <v>JungleDFM</v>
      </c>
      <c r="G44" s="11">
        <f>VLOOKUP(E44,'raw data(team and role)'!F:G,2,FALSE)</f>
        <v>3.1363327733164872</v>
      </c>
      <c r="H44" s="11">
        <f>VLOOKUP(F44,'raw data(team and role)'!F:G,2,FALSE)</f>
        <v>1.0509212244380093</v>
      </c>
      <c r="I44" s="8">
        <f t="shared" si="27"/>
        <v>1</v>
      </c>
      <c r="J44" s="8">
        <v>1</v>
      </c>
      <c r="K44" s="8">
        <v>1</v>
      </c>
      <c r="L44" s="8" t="s">
        <v>171</v>
      </c>
      <c r="M44" s="8">
        <f t="shared" si="28"/>
        <v>1</v>
      </c>
      <c r="N44" s="8">
        <f t="shared" si="29"/>
        <v>1</v>
      </c>
      <c r="O44" s="8"/>
      <c r="P44" s="8">
        <f>SUM(M39:O44)</f>
        <v>10</v>
      </c>
      <c r="Q44" s="8">
        <v>12</v>
      </c>
      <c r="R44" s="19">
        <f>P44/Q44</f>
        <v>0.83333333333333337</v>
      </c>
    </row>
    <row r="45" spans="1:18" x14ac:dyDescent="0.25">
      <c r="A45" s="30"/>
      <c r="B45" s="26" t="s">
        <v>150</v>
      </c>
      <c r="C45" s="9" t="s">
        <v>167</v>
      </c>
      <c r="D45" s="9" t="s">
        <v>169</v>
      </c>
      <c r="E45" s="9" t="s">
        <v>187</v>
      </c>
      <c r="F45" s="9" t="s">
        <v>188</v>
      </c>
      <c r="G45" s="9" t="s">
        <v>181</v>
      </c>
      <c r="H45" s="9" t="s">
        <v>179</v>
      </c>
      <c r="I45" s="9" t="s">
        <v>170</v>
      </c>
      <c r="J45" s="9" t="s">
        <v>164</v>
      </c>
      <c r="K45" s="9" t="s">
        <v>163</v>
      </c>
      <c r="L45" s="9" t="s">
        <v>165</v>
      </c>
      <c r="M45" s="8"/>
      <c r="N45" s="8"/>
      <c r="O45" s="8"/>
      <c r="P45" s="8"/>
      <c r="Q45" s="8"/>
      <c r="R45" s="8"/>
    </row>
    <row r="46" spans="1:18" x14ac:dyDescent="0.25">
      <c r="A46" s="30"/>
      <c r="B46" s="27"/>
      <c r="C46" s="10" t="s">
        <v>172</v>
      </c>
      <c r="D46" s="8" t="s">
        <v>173</v>
      </c>
      <c r="E46" s="8" t="str">
        <f>$A$31&amp;C46</f>
        <v>JunglePSG</v>
      </c>
      <c r="F46" s="8" t="str">
        <f>$A$31&amp;D46</f>
        <v>JungleFNC</v>
      </c>
      <c r="G46" s="11">
        <f>VLOOKUP(E46,'raw data(team and role)'!F:G,2,FALSE)</f>
        <v>1.9362475864159039</v>
      </c>
      <c r="H46" s="11">
        <f>VLOOKUP(F46,'raw data(team and role)'!F:G,2,FALSE)</f>
        <v>1.4391159932155106</v>
      </c>
      <c r="I46" s="8">
        <f>IF(G46&gt;H46,1,0)</f>
        <v>1</v>
      </c>
      <c r="J46" s="8">
        <v>1</v>
      </c>
      <c r="K46" s="8">
        <v>1</v>
      </c>
      <c r="L46" s="8" t="s">
        <v>171</v>
      </c>
      <c r="M46" s="8">
        <f>IF(J46=$I46,1,0)</f>
        <v>1</v>
      </c>
      <c r="N46" s="8">
        <f>IF(K46=$I46,1,0)</f>
        <v>1</v>
      </c>
      <c r="O46" s="8"/>
      <c r="P46" s="8"/>
      <c r="Q46" s="8"/>
      <c r="R46" s="8"/>
    </row>
    <row r="47" spans="1:18" x14ac:dyDescent="0.25">
      <c r="A47" s="30"/>
      <c r="B47" s="27"/>
      <c r="C47" s="10" t="s">
        <v>172</v>
      </c>
      <c r="D47" s="8" t="s">
        <v>174</v>
      </c>
      <c r="E47" s="8" t="str">
        <f t="shared" ref="E47:F51" si="30">$A$31&amp;C47</f>
        <v>JunglePSG</v>
      </c>
      <c r="F47" s="8" t="str">
        <f t="shared" si="30"/>
        <v>JungleRNG</v>
      </c>
      <c r="G47" s="11">
        <f>VLOOKUP(E47,'raw data(team and role)'!F:G,2,FALSE)</f>
        <v>1.9362475864159039</v>
      </c>
      <c r="H47" s="11">
        <f>VLOOKUP(F47,'raw data(team and role)'!F:G,2,FALSE)</f>
        <v>3.5758200840859304</v>
      </c>
      <c r="I47" s="8">
        <f t="shared" ref="I47:I51" si="31">IF(G47&gt;H47,1,0)</f>
        <v>0</v>
      </c>
      <c r="J47" s="8">
        <v>0</v>
      </c>
      <c r="K47" s="8">
        <v>0</v>
      </c>
      <c r="L47" s="8" t="s">
        <v>171</v>
      </c>
      <c r="M47" s="8">
        <f t="shared" ref="M47:M51" si="32">IF(J47=$I47,1,0)</f>
        <v>1</v>
      </c>
      <c r="N47" s="8">
        <f t="shared" ref="N47:N51" si="33">IF(K47=$I47,1,0)</f>
        <v>1</v>
      </c>
      <c r="O47" s="8"/>
      <c r="P47" s="8"/>
      <c r="Q47" s="8"/>
      <c r="R47" s="8"/>
    </row>
    <row r="48" spans="1:18" x14ac:dyDescent="0.25">
      <c r="A48" s="30"/>
      <c r="B48" s="27"/>
      <c r="C48" s="10" t="s">
        <v>172</v>
      </c>
      <c r="D48" s="8" t="s">
        <v>154</v>
      </c>
      <c r="E48" s="8" t="str">
        <f t="shared" si="30"/>
        <v>JunglePSG</v>
      </c>
      <c r="F48" s="8" t="str">
        <f t="shared" si="30"/>
        <v>JungleHLE</v>
      </c>
      <c r="G48" s="11">
        <f>VLOOKUP(E48,'raw data(team and role)'!F:G,2,FALSE)</f>
        <v>1.9362475864159039</v>
      </c>
      <c r="H48" s="11">
        <f>VLOOKUP(F48,'raw data(team and role)'!F:G,2,FALSE)</f>
        <v>1.5510002105668002</v>
      </c>
      <c r="I48" s="8">
        <f t="shared" si="31"/>
        <v>1</v>
      </c>
      <c r="J48" s="8">
        <v>1</v>
      </c>
      <c r="K48" s="8">
        <v>0</v>
      </c>
      <c r="L48" s="8" t="s">
        <v>171</v>
      </c>
      <c r="M48" s="8">
        <f t="shared" si="32"/>
        <v>1</v>
      </c>
      <c r="N48" s="8">
        <f t="shared" si="33"/>
        <v>0</v>
      </c>
      <c r="O48" s="8"/>
      <c r="P48" s="8"/>
      <c r="Q48" s="8"/>
      <c r="R48" s="8"/>
    </row>
    <row r="49" spans="1:18" x14ac:dyDescent="0.25">
      <c r="A49" s="30"/>
      <c r="B49" s="27"/>
      <c r="C49" s="8" t="s">
        <v>173</v>
      </c>
      <c r="D49" s="8" t="s">
        <v>174</v>
      </c>
      <c r="E49" s="8" t="str">
        <f t="shared" si="30"/>
        <v>JungleFNC</v>
      </c>
      <c r="F49" s="8" t="str">
        <f t="shared" si="30"/>
        <v>JungleRNG</v>
      </c>
      <c r="G49" s="11">
        <f>VLOOKUP(E49,'raw data(team and role)'!F:G,2,FALSE)</f>
        <v>1.4391159932155106</v>
      </c>
      <c r="H49" s="11">
        <f>VLOOKUP(F49,'raw data(team and role)'!F:G,2,FALSE)</f>
        <v>3.5758200840859304</v>
      </c>
      <c r="I49" s="8">
        <f t="shared" si="31"/>
        <v>0</v>
      </c>
      <c r="J49" s="8">
        <v>0</v>
      </c>
      <c r="K49" s="8">
        <v>1</v>
      </c>
      <c r="L49" s="8" t="s">
        <v>171</v>
      </c>
      <c r="M49" s="8">
        <f t="shared" si="32"/>
        <v>1</v>
      </c>
      <c r="N49" s="8">
        <f t="shared" si="33"/>
        <v>0</v>
      </c>
      <c r="O49" s="8"/>
      <c r="P49" s="8"/>
      <c r="Q49" s="8"/>
      <c r="R49" s="8"/>
    </row>
    <row r="50" spans="1:18" x14ac:dyDescent="0.25">
      <c r="A50" s="30"/>
      <c r="B50" s="27"/>
      <c r="C50" s="8" t="s">
        <v>173</v>
      </c>
      <c r="D50" s="8" t="s">
        <v>154</v>
      </c>
      <c r="E50" s="8" t="str">
        <f t="shared" si="30"/>
        <v>JungleFNC</v>
      </c>
      <c r="F50" s="8" t="str">
        <f t="shared" si="30"/>
        <v>JungleHLE</v>
      </c>
      <c r="G50" s="11">
        <f>VLOOKUP(E50,'raw data(team and role)'!F:G,2,FALSE)</f>
        <v>1.4391159932155106</v>
      </c>
      <c r="H50" s="11">
        <f>VLOOKUP(F50,'raw data(team and role)'!F:G,2,FALSE)</f>
        <v>1.5510002105668002</v>
      </c>
      <c r="I50" s="8">
        <f t="shared" si="31"/>
        <v>0</v>
      </c>
      <c r="J50" s="8">
        <v>0</v>
      </c>
      <c r="K50" s="8">
        <v>0</v>
      </c>
      <c r="L50" s="8" t="s">
        <v>171</v>
      </c>
      <c r="M50" s="8">
        <f t="shared" si="32"/>
        <v>1</v>
      </c>
      <c r="N50" s="8">
        <f t="shared" si="33"/>
        <v>1</v>
      </c>
      <c r="O50" s="8"/>
      <c r="P50" s="8"/>
      <c r="Q50" s="8"/>
      <c r="R50" s="8"/>
    </row>
    <row r="51" spans="1:18" x14ac:dyDescent="0.25">
      <c r="A51" s="30"/>
      <c r="B51" s="28"/>
      <c r="C51" s="8" t="s">
        <v>174</v>
      </c>
      <c r="D51" s="8" t="s">
        <v>154</v>
      </c>
      <c r="E51" s="8" t="str">
        <f t="shared" si="30"/>
        <v>JungleRNG</v>
      </c>
      <c r="F51" s="8" t="str">
        <f t="shared" si="30"/>
        <v>JungleHLE</v>
      </c>
      <c r="G51" s="11">
        <f>VLOOKUP(E51,'raw data(team and role)'!F:G,2,FALSE)</f>
        <v>3.5758200840859304</v>
      </c>
      <c r="H51" s="11">
        <f>VLOOKUP(F51,'raw data(team and role)'!F:G,2,FALSE)</f>
        <v>1.5510002105668002</v>
      </c>
      <c r="I51" s="8">
        <f t="shared" si="31"/>
        <v>1</v>
      </c>
      <c r="J51" s="8">
        <v>1</v>
      </c>
      <c r="K51" s="8">
        <v>0</v>
      </c>
      <c r="L51" s="8">
        <v>1</v>
      </c>
      <c r="M51" s="8">
        <f t="shared" si="32"/>
        <v>1</v>
      </c>
      <c r="N51" s="8">
        <f t="shared" si="33"/>
        <v>0</v>
      </c>
      <c r="O51" s="8">
        <f t="shared" ref="O51" si="34">IF(L51=$I51,1,0)</f>
        <v>1</v>
      </c>
      <c r="P51" s="8">
        <f>SUM(M46:O51)</f>
        <v>10</v>
      </c>
      <c r="Q51" s="8">
        <v>13</v>
      </c>
      <c r="R51" s="19">
        <f>P51/Q51</f>
        <v>0.76923076923076927</v>
      </c>
    </row>
    <row r="52" spans="1:18" x14ac:dyDescent="0.25">
      <c r="A52" s="30"/>
      <c r="B52" s="26" t="s">
        <v>158</v>
      </c>
      <c r="C52" s="9" t="s">
        <v>167</v>
      </c>
      <c r="D52" s="9" t="s">
        <v>169</v>
      </c>
      <c r="E52" s="9" t="s">
        <v>187</v>
      </c>
      <c r="F52" s="9" t="s">
        <v>188</v>
      </c>
      <c r="G52" s="9" t="s">
        <v>181</v>
      </c>
      <c r="H52" s="9" t="s">
        <v>179</v>
      </c>
      <c r="I52" s="9" t="s">
        <v>170</v>
      </c>
      <c r="J52" s="9" t="s">
        <v>164</v>
      </c>
      <c r="K52" s="9" t="s">
        <v>163</v>
      </c>
      <c r="L52" s="9" t="s">
        <v>165</v>
      </c>
      <c r="M52" s="8"/>
      <c r="N52" s="8"/>
      <c r="O52" s="8"/>
      <c r="P52" s="8"/>
      <c r="Q52" s="8"/>
      <c r="R52" s="8"/>
    </row>
    <row r="53" spans="1:18" x14ac:dyDescent="0.25">
      <c r="A53" s="30"/>
      <c r="B53" s="27"/>
      <c r="C53" s="10" t="s">
        <v>175</v>
      </c>
      <c r="D53" s="8" t="s">
        <v>176</v>
      </c>
      <c r="E53" s="8" t="str">
        <f>$A$31&amp;C53</f>
        <v>JungleMAD</v>
      </c>
      <c r="F53" s="8" t="str">
        <f>$A$31&amp;D53</f>
        <v>JungleGEN</v>
      </c>
      <c r="G53" s="11">
        <f>VLOOKUP(E53,'raw data(team and role)'!F:G,2,FALSE)</f>
        <v>2.3455657721478747</v>
      </c>
      <c r="H53" s="11">
        <f>VLOOKUP(F53,'raw data(team and role)'!F:G,2,FALSE)</f>
        <v>2.1609235552158954</v>
      </c>
      <c r="I53" s="8">
        <f>IF(G53&gt;H53,1,0)</f>
        <v>1</v>
      </c>
      <c r="J53" s="8">
        <v>1</v>
      </c>
      <c r="K53" s="8">
        <v>0</v>
      </c>
      <c r="L53" s="8">
        <v>0</v>
      </c>
      <c r="M53" s="8">
        <f>IF(J53=$I53,1,0)</f>
        <v>1</v>
      </c>
      <c r="N53" s="8">
        <f>IF(K53=$I53,1,0)</f>
        <v>0</v>
      </c>
      <c r="O53" s="8">
        <f t="shared" ref="O53" si="35">IF(L53=$I53,1,0)</f>
        <v>0</v>
      </c>
      <c r="P53" s="8"/>
      <c r="Q53" s="8"/>
      <c r="R53" s="8"/>
    </row>
    <row r="54" spans="1:18" x14ac:dyDescent="0.25">
      <c r="A54" s="30"/>
      <c r="B54" s="27"/>
      <c r="C54" s="10" t="s">
        <v>175</v>
      </c>
      <c r="D54" s="8" t="s">
        <v>177</v>
      </c>
      <c r="E54" s="8" t="str">
        <f t="shared" ref="E54:F58" si="36">$A$31&amp;C54</f>
        <v>JungleMAD</v>
      </c>
      <c r="F54" s="8" t="str">
        <f t="shared" si="36"/>
        <v>JungleTL</v>
      </c>
      <c r="G54" s="11">
        <f>VLOOKUP(E54,'raw data(team and role)'!F:G,2,FALSE)</f>
        <v>2.3455657721478747</v>
      </c>
      <c r="H54" s="11">
        <f>VLOOKUP(F54,'raw data(team and role)'!F:G,2,FALSE)</f>
        <v>1.374513746465442</v>
      </c>
      <c r="I54" s="8">
        <f t="shared" ref="I54:I58" si="37">IF(G54&gt;H54,1,0)</f>
        <v>1</v>
      </c>
      <c r="J54" s="8">
        <v>0</v>
      </c>
      <c r="K54" s="8">
        <v>1</v>
      </c>
      <c r="L54" s="8" t="s">
        <v>171</v>
      </c>
      <c r="M54" s="8">
        <f t="shared" ref="M54:M58" si="38">IF(J54=$I54,1,0)</f>
        <v>0</v>
      </c>
      <c r="N54" s="8">
        <f t="shared" ref="N54:N58" si="39">IF(K54=$I54,1,0)</f>
        <v>1</v>
      </c>
      <c r="O54" s="8"/>
      <c r="P54" s="8"/>
      <c r="Q54" s="8"/>
      <c r="R54" s="8"/>
    </row>
    <row r="55" spans="1:18" x14ac:dyDescent="0.25">
      <c r="A55" s="30"/>
      <c r="B55" s="27"/>
      <c r="C55" s="10" t="s">
        <v>175</v>
      </c>
      <c r="D55" s="8" t="s">
        <v>155</v>
      </c>
      <c r="E55" s="8" t="str">
        <f t="shared" si="36"/>
        <v>JungleMAD</v>
      </c>
      <c r="F55" s="8" t="str">
        <f t="shared" si="36"/>
        <v>JungleLNG</v>
      </c>
      <c r="G55" s="11">
        <f>VLOOKUP(E55,'raw data(team and role)'!F:G,2,FALSE)</f>
        <v>2.3455657721478747</v>
      </c>
      <c r="H55" s="11">
        <f>VLOOKUP(F55,'raw data(team and role)'!F:G,2,FALSE)</f>
        <v>1.9770729702348087</v>
      </c>
      <c r="I55" s="8">
        <f t="shared" si="37"/>
        <v>1</v>
      </c>
      <c r="J55" s="8">
        <v>0</v>
      </c>
      <c r="K55" s="8">
        <v>1</v>
      </c>
      <c r="L55" s="8">
        <v>1</v>
      </c>
      <c r="M55" s="8">
        <f t="shared" si="38"/>
        <v>0</v>
      </c>
      <c r="N55" s="8">
        <f t="shared" si="39"/>
        <v>1</v>
      </c>
      <c r="O55" s="8">
        <f t="shared" ref="O55:O56" si="40">IF(L55=$I55,1,0)</f>
        <v>1</v>
      </c>
      <c r="P55" s="8"/>
      <c r="Q55" s="8"/>
      <c r="R55" s="8"/>
    </row>
    <row r="56" spans="1:18" x14ac:dyDescent="0.25">
      <c r="A56" s="30"/>
      <c r="B56" s="27"/>
      <c r="C56" s="8" t="s">
        <v>176</v>
      </c>
      <c r="D56" s="8" t="s">
        <v>177</v>
      </c>
      <c r="E56" s="8" t="str">
        <f t="shared" si="36"/>
        <v>JungleGEN</v>
      </c>
      <c r="F56" s="8" t="str">
        <f t="shared" si="36"/>
        <v>JungleTL</v>
      </c>
      <c r="G56" s="11">
        <f>VLOOKUP(E56,'raw data(team and role)'!F:G,2,FALSE)</f>
        <v>2.1609235552158954</v>
      </c>
      <c r="H56" s="11">
        <f>VLOOKUP(F56,'raw data(team and role)'!F:G,2,FALSE)</f>
        <v>1.374513746465442</v>
      </c>
      <c r="I56" s="8">
        <f t="shared" si="37"/>
        <v>1</v>
      </c>
      <c r="J56" s="8">
        <v>1</v>
      </c>
      <c r="K56" s="8">
        <v>0</v>
      </c>
      <c r="L56" s="8">
        <v>1</v>
      </c>
      <c r="M56" s="8">
        <f t="shared" si="38"/>
        <v>1</v>
      </c>
      <c r="N56" s="8">
        <f t="shared" si="39"/>
        <v>0</v>
      </c>
      <c r="O56" s="8">
        <f t="shared" si="40"/>
        <v>1</v>
      </c>
      <c r="P56" s="8"/>
      <c r="Q56" s="8"/>
      <c r="R56" s="8"/>
    </row>
    <row r="57" spans="1:18" x14ac:dyDescent="0.25">
      <c r="A57" s="30"/>
      <c r="B57" s="27"/>
      <c r="C57" s="8" t="s">
        <v>176</v>
      </c>
      <c r="D57" s="8" t="s">
        <v>155</v>
      </c>
      <c r="E57" s="8" t="str">
        <f t="shared" si="36"/>
        <v>JungleGEN</v>
      </c>
      <c r="F57" s="8" t="str">
        <f t="shared" si="36"/>
        <v>JungleLNG</v>
      </c>
      <c r="G57" s="11">
        <f>VLOOKUP(E57,'raw data(team and role)'!F:G,2,FALSE)</f>
        <v>2.1609235552158954</v>
      </c>
      <c r="H57" s="11">
        <f>VLOOKUP(F57,'raw data(team and role)'!F:G,2,FALSE)</f>
        <v>1.9770729702348087</v>
      </c>
      <c r="I57" s="8">
        <f t="shared" si="37"/>
        <v>1</v>
      </c>
      <c r="J57" s="8">
        <v>1</v>
      </c>
      <c r="K57" s="8">
        <v>0</v>
      </c>
      <c r="L57" s="8" t="s">
        <v>171</v>
      </c>
      <c r="M57" s="8">
        <f t="shared" si="38"/>
        <v>1</v>
      </c>
      <c r="N57" s="8">
        <f t="shared" si="39"/>
        <v>0</v>
      </c>
      <c r="O57" s="8"/>
      <c r="P57" s="8"/>
      <c r="Q57" s="8"/>
      <c r="R57" s="8"/>
    </row>
    <row r="58" spans="1:18" x14ac:dyDescent="0.25">
      <c r="A58" s="30"/>
      <c r="B58" s="28"/>
      <c r="C58" s="8" t="s">
        <v>177</v>
      </c>
      <c r="D58" s="8" t="s">
        <v>155</v>
      </c>
      <c r="E58" s="8" t="str">
        <f t="shared" si="36"/>
        <v>JungleTL</v>
      </c>
      <c r="F58" s="8" t="str">
        <f t="shared" si="36"/>
        <v>JungleLNG</v>
      </c>
      <c r="G58" s="11">
        <f>VLOOKUP(E58,'raw data(team and role)'!F:G,2,FALSE)</f>
        <v>1.374513746465442</v>
      </c>
      <c r="H58" s="11">
        <f>VLOOKUP(F58,'raw data(team and role)'!F:G,2,FALSE)</f>
        <v>1.9770729702348087</v>
      </c>
      <c r="I58" s="8">
        <f t="shared" si="37"/>
        <v>0</v>
      </c>
      <c r="J58" s="8">
        <v>0</v>
      </c>
      <c r="K58" s="8">
        <v>1</v>
      </c>
      <c r="L58" s="8" t="s">
        <v>171</v>
      </c>
      <c r="M58" s="8">
        <f t="shared" si="38"/>
        <v>1</v>
      </c>
      <c r="N58" s="8">
        <f t="shared" si="39"/>
        <v>0</v>
      </c>
      <c r="O58" s="8"/>
      <c r="P58" s="8">
        <f>SUM(M53:O58)</f>
        <v>8</v>
      </c>
      <c r="Q58" s="8">
        <v>15</v>
      </c>
      <c r="R58" s="19">
        <f>P58/Q58</f>
        <v>0.53333333333333333</v>
      </c>
    </row>
    <row r="59" spans="1:18" x14ac:dyDescent="0.25">
      <c r="A59" s="30"/>
      <c r="B59" s="21" t="s">
        <v>190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8">
        <f>SUM(M32:M58)</f>
        <v>18</v>
      </c>
      <c r="N59" s="8">
        <f>SUM(N32:N58)</f>
        <v>14</v>
      </c>
      <c r="O59" s="8">
        <f>SUM(O32:O58)</f>
        <v>4</v>
      </c>
      <c r="P59" s="8">
        <f>SUM(P32:P58)</f>
        <v>36</v>
      </c>
      <c r="Q59" s="8">
        <f>SUM(Q32:Q58)</f>
        <v>54</v>
      </c>
      <c r="R59" s="20">
        <f>P59/Q59</f>
        <v>0.66666666666666663</v>
      </c>
    </row>
    <row r="61" spans="1:18" x14ac:dyDescent="0.25">
      <c r="A61" s="29" t="s">
        <v>192</v>
      </c>
      <c r="B61" s="26" t="s">
        <v>156</v>
      </c>
      <c r="C61" s="9" t="s">
        <v>167</v>
      </c>
      <c r="D61" s="9" t="s">
        <v>169</v>
      </c>
      <c r="E61" s="9" t="s">
        <v>187</v>
      </c>
      <c r="F61" s="9" t="s">
        <v>188</v>
      </c>
      <c r="G61" s="9" t="s">
        <v>181</v>
      </c>
      <c r="H61" s="9" t="s">
        <v>179</v>
      </c>
      <c r="I61" s="9" t="s">
        <v>170</v>
      </c>
      <c r="J61" s="9" t="s">
        <v>164</v>
      </c>
      <c r="K61" s="9" t="s">
        <v>163</v>
      </c>
      <c r="L61" s="9" t="s">
        <v>165</v>
      </c>
      <c r="M61" s="9" t="s">
        <v>160</v>
      </c>
      <c r="N61" s="9" t="s">
        <v>161</v>
      </c>
      <c r="O61" s="9" t="s">
        <v>162</v>
      </c>
      <c r="P61" s="9" t="s">
        <v>194</v>
      </c>
      <c r="Q61" s="9" t="s">
        <v>193</v>
      </c>
      <c r="R61" s="9" t="s">
        <v>191</v>
      </c>
    </row>
    <row r="62" spans="1:18" x14ac:dyDescent="0.25">
      <c r="A62" s="30"/>
      <c r="B62" s="27"/>
      <c r="C62" s="10" t="s">
        <v>147</v>
      </c>
      <c r="D62" s="8" t="s">
        <v>148</v>
      </c>
      <c r="E62" s="8" t="str">
        <f>$A$61&amp;C62</f>
        <v>MidDK</v>
      </c>
      <c r="F62" s="8" t="str">
        <f>$A$61&amp;D62</f>
        <v>MidFPX</v>
      </c>
      <c r="G62" s="11">
        <f>VLOOKUP(E62,'raw data(team and role)'!F:G,2,FALSE)</f>
        <v>3.750537472954552</v>
      </c>
      <c r="H62" s="11">
        <f>VLOOKUP(F62,'raw data(team and role)'!F:G,2,FALSE)</f>
        <v>1.7690285315266507</v>
      </c>
      <c r="I62" s="8">
        <f>IF(G62&gt;H62,1,0)</f>
        <v>1</v>
      </c>
      <c r="J62" s="8">
        <v>1</v>
      </c>
      <c r="K62" s="8">
        <v>1</v>
      </c>
      <c r="L62" s="8" t="s">
        <v>171</v>
      </c>
      <c r="M62" s="8">
        <f>IF(J62=$I62,1,0)</f>
        <v>1</v>
      </c>
      <c r="N62" s="8">
        <f>IF(K62=$I62,1,0)</f>
        <v>1</v>
      </c>
      <c r="O62" s="8"/>
      <c r="P62" s="8"/>
      <c r="Q62" s="8"/>
      <c r="R62" s="8"/>
    </row>
    <row r="63" spans="1:18" x14ac:dyDescent="0.25">
      <c r="A63" s="30"/>
      <c r="B63" s="27"/>
      <c r="C63" s="10" t="s">
        <v>147</v>
      </c>
      <c r="D63" s="8" t="s">
        <v>149</v>
      </c>
      <c r="E63" s="8" t="str">
        <f t="shared" ref="E63:F67" si="41">$A$61&amp;C63</f>
        <v>MidDK</v>
      </c>
      <c r="F63" s="8" t="str">
        <f t="shared" si="41"/>
        <v>MidRGE</v>
      </c>
      <c r="G63" s="11">
        <f>VLOOKUP(E63,'raw data(team and role)'!F:G,2,FALSE)</f>
        <v>3.750537472954552</v>
      </c>
      <c r="H63" s="11">
        <f>VLOOKUP(F63,'raw data(team and role)'!F:G,2,FALSE)</f>
        <v>1.025484051227449</v>
      </c>
      <c r="I63" s="8">
        <f t="shared" ref="I63:I67" si="42">IF(G63&gt;H63,1,0)</f>
        <v>1</v>
      </c>
      <c r="J63" s="8">
        <v>1</v>
      </c>
      <c r="K63" s="8">
        <v>1</v>
      </c>
      <c r="L63" s="8" t="s">
        <v>171</v>
      </c>
      <c r="M63" s="8">
        <f t="shared" ref="M63:M67" si="43">IF(J63=$I63,1,0)</f>
        <v>1</v>
      </c>
      <c r="N63" s="8">
        <f t="shared" ref="N63:N67" si="44">IF(K63=$I63,1,0)</f>
        <v>1</v>
      </c>
      <c r="O63" s="8"/>
      <c r="P63" s="8"/>
      <c r="Q63" s="8"/>
      <c r="R63" s="8"/>
    </row>
    <row r="64" spans="1:18" x14ac:dyDescent="0.25">
      <c r="A64" s="30"/>
      <c r="B64" s="27"/>
      <c r="C64" s="10" t="s">
        <v>147</v>
      </c>
      <c r="D64" s="8" t="s">
        <v>87</v>
      </c>
      <c r="E64" s="8" t="str">
        <f t="shared" si="41"/>
        <v>MidDK</v>
      </c>
      <c r="F64" s="8" t="str">
        <f t="shared" si="41"/>
        <v>MidC9</v>
      </c>
      <c r="G64" s="11">
        <f>VLOOKUP(E64,'raw data(team and role)'!F:G,2,FALSE)</f>
        <v>3.750537472954552</v>
      </c>
      <c r="H64" s="11">
        <f>VLOOKUP(F64,'raw data(team and role)'!F:G,2,FALSE)</f>
        <v>0.27117494599089198</v>
      </c>
      <c r="I64" s="8">
        <f t="shared" si="42"/>
        <v>1</v>
      </c>
      <c r="J64" s="8">
        <v>1</v>
      </c>
      <c r="K64" s="8">
        <v>1</v>
      </c>
      <c r="L64" s="8" t="s">
        <v>171</v>
      </c>
      <c r="M64" s="8">
        <f t="shared" si="43"/>
        <v>1</v>
      </c>
      <c r="N64" s="8">
        <f t="shared" si="44"/>
        <v>1</v>
      </c>
      <c r="O64" s="8"/>
      <c r="P64" s="8"/>
      <c r="Q64" s="8"/>
      <c r="R64" s="8"/>
    </row>
    <row r="65" spans="1:18" x14ac:dyDescent="0.25">
      <c r="A65" s="30"/>
      <c r="B65" s="27"/>
      <c r="C65" s="8" t="s">
        <v>148</v>
      </c>
      <c r="D65" s="8" t="s">
        <v>149</v>
      </c>
      <c r="E65" s="8" t="str">
        <f t="shared" si="41"/>
        <v>MidFPX</v>
      </c>
      <c r="F65" s="8" t="str">
        <f t="shared" si="41"/>
        <v>MidRGE</v>
      </c>
      <c r="G65" s="11">
        <f>VLOOKUP(E65,'raw data(team and role)'!F:G,2,FALSE)</f>
        <v>1.7690285315266507</v>
      </c>
      <c r="H65" s="11">
        <f>VLOOKUP(F65,'raw data(team and role)'!F:G,2,FALSE)</f>
        <v>1.025484051227449</v>
      </c>
      <c r="I65" s="8">
        <f t="shared" si="42"/>
        <v>1</v>
      </c>
      <c r="J65" s="8">
        <v>1</v>
      </c>
      <c r="K65" s="8">
        <v>0</v>
      </c>
      <c r="L65" s="8">
        <v>0</v>
      </c>
      <c r="M65" s="8">
        <f t="shared" si="43"/>
        <v>1</v>
      </c>
      <c r="N65" s="8">
        <f t="shared" si="44"/>
        <v>0</v>
      </c>
      <c r="O65" s="8">
        <f t="shared" ref="O65" si="45">IF(L65=$I65,1,0)</f>
        <v>0</v>
      </c>
      <c r="P65" s="8"/>
      <c r="Q65" s="8"/>
      <c r="R65" s="8"/>
    </row>
    <row r="66" spans="1:18" x14ac:dyDescent="0.25">
      <c r="A66" s="30"/>
      <c r="B66" s="27"/>
      <c r="C66" s="8" t="s">
        <v>148</v>
      </c>
      <c r="D66" s="8" t="s">
        <v>87</v>
      </c>
      <c r="E66" s="8" t="str">
        <f t="shared" si="41"/>
        <v>MidFPX</v>
      </c>
      <c r="F66" s="8" t="str">
        <f t="shared" si="41"/>
        <v>MidC9</v>
      </c>
      <c r="G66" s="11">
        <f>VLOOKUP(E66,'raw data(team and role)'!F:G,2,FALSE)</f>
        <v>1.7690285315266507</v>
      </c>
      <c r="H66" s="11">
        <f>VLOOKUP(F66,'raw data(team and role)'!F:G,2,FALSE)</f>
        <v>0.27117494599089198</v>
      </c>
      <c r="I66" s="8">
        <f t="shared" si="42"/>
        <v>1</v>
      </c>
      <c r="J66" s="8">
        <v>1</v>
      </c>
      <c r="K66" s="8">
        <v>0</v>
      </c>
      <c r="L66" s="8" t="s">
        <v>171</v>
      </c>
      <c r="M66" s="8">
        <f t="shared" si="43"/>
        <v>1</v>
      </c>
      <c r="N66" s="8">
        <f t="shared" si="44"/>
        <v>0</v>
      </c>
      <c r="O66" s="8"/>
      <c r="P66" s="8"/>
      <c r="Q66" s="8"/>
      <c r="R66" s="8"/>
    </row>
    <row r="67" spans="1:18" x14ac:dyDescent="0.25">
      <c r="A67" s="30"/>
      <c r="B67" s="28"/>
      <c r="C67" s="8" t="s">
        <v>149</v>
      </c>
      <c r="D67" s="8" t="s">
        <v>87</v>
      </c>
      <c r="E67" s="8" t="str">
        <f t="shared" si="41"/>
        <v>MidRGE</v>
      </c>
      <c r="F67" s="8" t="str">
        <f t="shared" si="41"/>
        <v>MidC9</v>
      </c>
      <c r="G67" s="11">
        <f>VLOOKUP(E67,'raw data(team and role)'!F:G,2,FALSE)</f>
        <v>1.025484051227449</v>
      </c>
      <c r="H67" s="11">
        <f>VLOOKUP(F67,'raw data(team and role)'!F:G,2,FALSE)</f>
        <v>0.27117494599089198</v>
      </c>
      <c r="I67" s="8">
        <f t="shared" si="42"/>
        <v>1</v>
      </c>
      <c r="J67" s="8">
        <v>1</v>
      </c>
      <c r="K67" s="8">
        <v>0</v>
      </c>
      <c r="L67" s="8">
        <v>0</v>
      </c>
      <c r="M67" s="8">
        <f t="shared" si="43"/>
        <v>1</v>
      </c>
      <c r="N67" s="8">
        <f t="shared" si="44"/>
        <v>0</v>
      </c>
      <c r="O67" s="8">
        <f t="shared" ref="O67" si="46">IF(L67=$I67,1,0)</f>
        <v>0</v>
      </c>
      <c r="P67" s="8">
        <f>SUM(M62:O67)</f>
        <v>9</v>
      </c>
      <c r="Q67" s="8">
        <v>14</v>
      </c>
      <c r="R67" s="19">
        <f>P67/Q67</f>
        <v>0.6428571428571429</v>
      </c>
    </row>
    <row r="68" spans="1:18" x14ac:dyDescent="0.25">
      <c r="A68" s="30"/>
      <c r="B68" s="26" t="s">
        <v>157</v>
      </c>
      <c r="C68" s="9" t="s">
        <v>167</v>
      </c>
      <c r="D68" s="9" t="s">
        <v>169</v>
      </c>
      <c r="E68" s="9" t="s">
        <v>187</v>
      </c>
      <c r="F68" s="9" t="s">
        <v>188</v>
      </c>
      <c r="G68" s="9" t="s">
        <v>181</v>
      </c>
      <c r="H68" s="9" t="s">
        <v>179</v>
      </c>
      <c r="I68" s="9" t="s">
        <v>170</v>
      </c>
      <c r="J68" s="9" t="s">
        <v>164</v>
      </c>
      <c r="K68" s="9" t="s">
        <v>163</v>
      </c>
      <c r="L68" s="9" t="s">
        <v>165</v>
      </c>
      <c r="M68" s="8"/>
      <c r="N68" s="8"/>
      <c r="O68" s="8"/>
      <c r="P68" s="8"/>
      <c r="Q68" s="8"/>
      <c r="R68" s="8"/>
    </row>
    <row r="69" spans="1:18" x14ac:dyDescent="0.25">
      <c r="A69" s="30"/>
      <c r="B69" s="27"/>
      <c r="C69" s="10" t="s">
        <v>159</v>
      </c>
      <c r="D69" s="8" t="s">
        <v>151</v>
      </c>
      <c r="E69" s="8" t="str">
        <f>$A$61&amp;C69</f>
        <v>MidEDG</v>
      </c>
      <c r="F69" s="8" t="str">
        <f>$A$61&amp;D69</f>
        <v>Mid100T</v>
      </c>
      <c r="G69" s="11">
        <f>VLOOKUP(E69,'raw data(team and role)'!F:G,2,FALSE)</f>
        <v>2.5145340307663826</v>
      </c>
      <c r="H69" s="11">
        <f>VLOOKUP(F69,'raw data(team and role)'!F:G,2,FALSE)</f>
        <v>1</v>
      </c>
      <c r="I69" s="8">
        <f>IF(G69&gt;H69,1,0)</f>
        <v>1</v>
      </c>
      <c r="J69" s="8">
        <v>1</v>
      </c>
      <c r="K69" s="8">
        <v>0</v>
      </c>
      <c r="L69" s="8" t="s">
        <v>171</v>
      </c>
      <c r="M69" s="8">
        <f>IF(J69=$I69,1,0)</f>
        <v>1</v>
      </c>
      <c r="N69" s="8">
        <f>IF(K69=$I69,1,0)</f>
        <v>0</v>
      </c>
      <c r="O69" s="8"/>
      <c r="P69" s="8"/>
      <c r="Q69" s="8"/>
      <c r="R69" s="8"/>
    </row>
    <row r="70" spans="1:18" x14ac:dyDescent="0.25">
      <c r="A70" s="30"/>
      <c r="B70" s="27"/>
      <c r="C70" s="10" t="s">
        <v>159</v>
      </c>
      <c r="D70" s="8" t="s">
        <v>152</v>
      </c>
      <c r="E70" s="8" t="str">
        <f t="shared" ref="E70:F74" si="47">$A$61&amp;C70</f>
        <v>MidEDG</v>
      </c>
      <c r="F70" s="8" t="str">
        <f t="shared" si="47"/>
        <v>MidT1</v>
      </c>
      <c r="G70" s="11">
        <f>VLOOKUP(E70,'raw data(team and role)'!F:G,2,FALSE)</f>
        <v>2.5145340307663826</v>
      </c>
      <c r="H70" s="11">
        <f>VLOOKUP(F70,'raw data(team and role)'!F:G,2,FALSE)</f>
        <v>2.3293263993471158</v>
      </c>
      <c r="I70" s="8">
        <f t="shared" ref="I70:I74" si="48">IF(G70&gt;H70,1,0)</f>
        <v>1</v>
      </c>
      <c r="J70" s="8">
        <v>1</v>
      </c>
      <c r="K70" s="8">
        <v>0</v>
      </c>
      <c r="L70" s="8" t="s">
        <v>171</v>
      </c>
      <c r="M70" s="8">
        <f t="shared" ref="M70:M74" si="49">IF(J70=$I70,1,0)</f>
        <v>1</v>
      </c>
      <c r="N70" s="8">
        <f t="shared" ref="N70:N74" si="50">IF(K70=$I70,1,0)</f>
        <v>0</v>
      </c>
      <c r="O70" s="8"/>
      <c r="P70" s="8"/>
      <c r="Q70" s="8"/>
      <c r="R70" s="8"/>
    </row>
    <row r="71" spans="1:18" x14ac:dyDescent="0.25">
      <c r="A71" s="30"/>
      <c r="B71" s="27"/>
      <c r="C71" s="10" t="s">
        <v>159</v>
      </c>
      <c r="D71" s="8" t="s">
        <v>153</v>
      </c>
      <c r="E71" s="8" t="str">
        <f t="shared" si="47"/>
        <v>MidEDG</v>
      </c>
      <c r="F71" s="8" t="str">
        <f t="shared" si="47"/>
        <v>MidDFM</v>
      </c>
      <c r="G71" s="11">
        <f>VLOOKUP(E71,'raw data(team and role)'!F:G,2,FALSE)</f>
        <v>2.5145340307663826</v>
      </c>
      <c r="H71" s="11">
        <f>VLOOKUP(F71,'raw data(team and role)'!F:G,2,FALSE)</f>
        <v>0.78302706530011268</v>
      </c>
      <c r="I71" s="8">
        <f t="shared" si="48"/>
        <v>1</v>
      </c>
      <c r="J71" s="8">
        <v>1</v>
      </c>
      <c r="K71" s="8">
        <v>1</v>
      </c>
      <c r="L71" s="8" t="s">
        <v>171</v>
      </c>
      <c r="M71" s="8">
        <f t="shared" si="49"/>
        <v>1</v>
      </c>
      <c r="N71" s="8">
        <f t="shared" si="50"/>
        <v>1</v>
      </c>
      <c r="O71" s="8"/>
      <c r="P71" s="8"/>
      <c r="Q71" s="8"/>
      <c r="R71" s="8"/>
    </row>
    <row r="72" spans="1:18" x14ac:dyDescent="0.25">
      <c r="A72" s="30"/>
      <c r="B72" s="27"/>
      <c r="C72" s="8" t="s">
        <v>151</v>
      </c>
      <c r="D72" s="8" t="s">
        <v>152</v>
      </c>
      <c r="E72" s="8" t="str">
        <f t="shared" si="47"/>
        <v>Mid100T</v>
      </c>
      <c r="F72" s="8" t="str">
        <f t="shared" si="47"/>
        <v>MidT1</v>
      </c>
      <c r="G72" s="11">
        <f>VLOOKUP(E72,'raw data(team and role)'!F:G,2,FALSE)</f>
        <v>1</v>
      </c>
      <c r="H72" s="11">
        <f>VLOOKUP(F72,'raw data(team and role)'!F:G,2,FALSE)</f>
        <v>2.3293263993471158</v>
      </c>
      <c r="I72" s="8">
        <f t="shared" si="48"/>
        <v>0</v>
      </c>
      <c r="J72" s="8">
        <v>0</v>
      </c>
      <c r="K72" s="8">
        <v>0</v>
      </c>
      <c r="L72" s="8" t="s">
        <v>171</v>
      </c>
      <c r="M72" s="8">
        <f t="shared" si="49"/>
        <v>1</v>
      </c>
      <c r="N72" s="8">
        <f t="shared" si="50"/>
        <v>1</v>
      </c>
      <c r="O72" s="8"/>
      <c r="P72" s="8"/>
      <c r="Q72" s="8"/>
      <c r="R72" s="8"/>
    </row>
    <row r="73" spans="1:18" x14ac:dyDescent="0.25">
      <c r="A73" s="30"/>
      <c r="B73" s="27"/>
      <c r="C73" s="8" t="s">
        <v>151</v>
      </c>
      <c r="D73" s="8" t="s">
        <v>153</v>
      </c>
      <c r="E73" s="8" t="str">
        <f t="shared" si="47"/>
        <v>Mid100T</v>
      </c>
      <c r="F73" s="8" t="str">
        <f t="shared" si="47"/>
        <v>MidDFM</v>
      </c>
      <c r="G73" s="11">
        <f>VLOOKUP(E73,'raw data(team and role)'!F:G,2,FALSE)</f>
        <v>1</v>
      </c>
      <c r="H73" s="11">
        <f>VLOOKUP(F73,'raw data(team and role)'!F:G,2,FALSE)</f>
        <v>0.78302706530011268</v>
      </c>
      <c r="I73" s="8">
        <f t="shared" si="48"/>
        <v>1</v>
      </c>
      <c r="J73" s="8">
        <v>1</v>
      </c>
      <c r="K73" s="8">
        <v>1</v>
      </c>
      <c r="L73" s="8" t="s">
        <v>171</v>
      </c>
      <c r="M73" s="8">
        <f t="shared" si="49"/>
        <v>1</v>
      </c>
      <c r="N73" s="8">
        <f t="shared" si="50"/>
        <v>1</v>
      </c>
      <c r="O73" s="8"/>
      <c r="P73" s="8"/>
      <c r="Q73" s="8"/>
      <c r="R73" s="8"/>
    </row>
    <row r="74" spans="1:18" x14ac:dyDescent="0.25">
      <c r="A74" s="30"/>
      <c r="B74" s="28"/>
      <c r="C74" s="8" t="s">
        <v>152</v>
      </c>
      <c r="D74" s="8" t="s">
        <v>153</v>
      </c>
      <c r="E74" s="8" t="str">
        <f t="shared" si="47"/>
        <v>MidT1</v>
      </c>
      <c r="F74" s="8" t="str">
        <f t="shared" si="47"/>
        <v>MidDFM</v>
      </c>
      <c r="G74" s="11">
        <f>VLOOKUP(E74,'raw data(team and role)'!F:G,2,FALSE)</f>
        <v>2.3293263993471158</v>
      </c>
      <c r="H74" s="11">
        <f>VLOOKUP(F74,'raw data(team and role)'!F:G,2,FALSE)</f>
        <v>0.78302706530011268</v>
      </c>
      <c r="I74" s="8">
        <f t="shared" si="48"/>
        <v>1</v>
      </c>
      <c r="J74" s="8">
        <v>1</v>
      </c>
      <c r="K74" s="8">
        <v>1</v>
      </c>
      <c r="L74" s="8" t="s">
        <v>171</v>
      </c>
      <c r="M74" s="8">
        <f t="shared" si="49"/>
        <v>1</v>
      </c>
      <c r="N74" s="8">
        <f t="shared" si="50"/>
        <v>1</v>
      </c>
      <c r="O74" s="8"/>
      <c r="P74" s="8">
        <f>SUM(M69:O74)</f>
        <v>10</v>
      </c>
      <c r="Q74" s="8">
        <v>12</v>
      </c>
      <c r="R74" s="19">
        <f>P74/Q74</f>
        <v>0.83333333333333337</v>
      </c>
    </row>
    <row r="75" spans="1:18" x14ac:dyDescent="0.25">
      <c r="A75" s="30"/>
      <c r="B75" s="26" t="s">
        <v>150</v>
      </c>
      <c r="C75" s="9" t="s">
        <v>167</v>
      </c>
      <c r="D75" s="9" t="s">
        <v>169</v>
      </c>
      <c r="E75" s="9" t="s">
        <v>187</v>
      </c>
      <c r="F75" s="9" t="s">
        <v>188</v>
      </c>
      <c r="G75" s="9" t="s">
        <v>181</v>
      </c>
      <c r="H75" s="9" t="s">
        <v>179</v>
      </c>
      <c r="I75" s="9" t="s">
        <v>170</v>
      </c>
      <c r="J75" s="9" t="s">
        <v>164</v>
      </c>
      <c r="K75" s="9" t="s">
        <v>163</v>
      </c>
      <c r="L75" s="9" t="s">
        <v>165</v>
      </c>
      <c r="M75" s="8"/>
      <c r="N75" s="8"/>
      <c r="O75" s="8"/>
      <c r="P75" s="8"/>
      <c r="Q75" s="8"/>
      <c r="R75" s="8"/>
    </row>
    <row r="76" spans="1:18" x14ac:dyDescent="0.25">
      <c r="A76" s="30"/>
      <c r="B76" s="27"/>
      <c r="C76" s="10" t="s">
        <v>172</v>
      </c>
      <c r="D76" s="8" t="s">
        <v>173</v>
      </c>
      <c r="E76" s="8" t="str">
        <f>$A$61&amp;C76</f>
        <v>MidPSG</v>
      </c>
      <c r="F76" s="8" t="str">
        <f>$A$61&amp;D76</f>
        <v>MidFNC</v>
      </c>
      <c r="G76" s="11">
        <f>VLOOKUP(E76,'raw data(team and role)'!F:G,2,FALSE)</f>
        <v>2.5593012576017293</v>
      </c>
      <c r="H76" s="11">
        <f>VLOOKUP(F76,'raw data(team and role)'!F:G,2,FALSE)</f>
        <v>2.7956019513156423</v>
      </c>
      <c r="I76" s="8">
        <f>IF(G76&gt;H76,1,0)</f>
        <v>0</v>
      </c>
      <c r="J76" s="8">
        <v>1</v>
      </c>
      <c r="K76" s="8">
        <v>1</v>
      </c>
      <c r="L76" s="8" t="s">
        <v>171</v>
      </c>
      <c r="M76" s="8">
        <f>IF(J76=$I76,1,0)</f>
        <v>0</v>
      </c>
      <c r="N76" s="8">
        <f>IF(K76=$I76,1,0)</f>
        <v>0</v>
      </c>
      <c r="O76" s="8"/>
      <c r="P76" s="8"/>
      <c r="Q76" s="8"/>
      <c r="R76" s="8"/>
    </row>
    <row r="77" spans="1:18" x14ac:dyDescent="0.25">
      <c r="A77" s="30"/>
      <c r="B77" s="27"/>
      <c r="C77" s="10" t="s">
        <v>172</v>
      </c>
      <c r="D77" s="8" t="s">
        <v>174</v>
      </c>
      <c r="E77" s="8" t="str">
        <f t="shared" ref="E77:F81" si="51">$A$61&amp;C77</f>
        <v>MidPSG</v>
      </c>
      <c r="F77" s="8" t="str">
        <f t="shared" si="51"/>
        <v>MidRNG</v>
      </c>
      <c r="G77" s="11">
        <f>VLOOKUP(E77,'raw data(team and role)'!F:G,2,FALSE)</f>
        <v>2.5593012576017293</v>
      </c>
      <c r="H77" s="11">
        <f>VLOOKUP(F77,'raw data(team and role)'!F:G,2,FALSE)</f>
        <v>1.9370658737098534</v>
      </c>
      <c r="I77" s="8">
        <f t="shared" ref="I77:I81" si="52">IF(G77&gt;H77,1,0)</f>
        <v>1</v>
      </c>
      <c r="J77" s="8">
        <v>0</v>
      </c>
      <c r="K77" s="8">
        <v>0</v>
      </c>
      <c r="L77" s="8" t="s">
        <v>171</v>
      </c>
      <c r="M77" s="8">
        <f t="shared" ref="M77:M81" si="53">IF(J77=$I77,1,0)</f>
        <v>0</v>
      </c>
      <c r="N77" s="8">
        <f t="shared" ref="N77:N81" si="54">IF(K77=$I77,1,0)</f>
        <v>0</v>
      </c>
      <c r="O77" s="8"/>
      <c r="P77" s="8"/>
      <c r="Q77" s="8"/>
      <c r="R77" s="8"/>
    </row>
    <row r="78" spans="1:18" x14ac:dyDescent="0.25">
      <c r="A78" s="30"/>
      <c r="B78" s="27"/>
      <c r="C78" s="10" t="s">
        <v>172</v>
      </c>
      <c r="D78" s="8" t="s">
        <v>154</v>
      </c>
      <c r="E78" s="8" t="str">
        <f t="shared" si="51"/>
        <v>MidPSG</v>
      </c>
      <c r="F78" s="8" t="str">
        <f t="shared" si="51"/>
        <v>MidHLE</v>
      </c>
      <c r="G78" s="11">
        <f>VLOOKUP(E78,'raw data(team and role)'!F:G,2,FALSE)</f>
        <v>2.5593012576017293</v>
      </c>
      <c r="H78" s="11">
        <f>VLOOKUP(F78,'raw data(team and role)'!F:G,2,FALSE)</f>
        <v>2.3816729748833554</v>
      </c>
      <c r="I78" s="8">
        <f t="shared" si="52"/>
        <v>1</v>
      </c>
      <c r="J78" s="8">
        <v>1</v>
      </c>
      <c r="K78" s="8">
        <v>0</v>
      </c>
      <c r="L78" s="8" t="s">
        <v>171</v>
      </c>
      <c r="M78" s="8">
        <f t="shared" si="53"/>
        <v>1</v>
      </c>
      <c r="N78" s="8">
        <f t="shared" si="54"/>
        <v>0</v>
      </c>
      <c r="O78" s="8"/>
      <c r="P78" s="8"/>
      <c r="Q78" s="8"/>
      <c r="R78" s="8"/>
    </row>
    <row r="79" spans="1:18" x14ac:dyDescent="0.25">
      <c r="A79" s="30"/>
      <c r="B79" s="27"/>
      <c r="C79" s="8" t="s">
        <v>173</v>
      </c>
      <c r="D79" s="8" t="s">
        <v>174</v>
      </c>
      <c r="E79" s="8" t="str">
        <f t="shared" si="51"/>
        <v>MidFNC</v>
      </c>
      <c r="F79" s="8" t="str">
        <f t="shared" si="51"/>
        <v>MidRNG</v>
      </c>
      <c r="G79" s="11">
        <f>VLOOKUP(E79,'raw data(team and role)'!F:G,2,FALSE)</f>
        <v>2.7956019513156423</v>
      </c>
      <c r="H79" s="11">
        <f>VLOOKUP(F79,'raw data(team and role)'!F:G,2,FALSE)</f>
        <v>1.9370658737098534</v>
      </c>
      <c r="I79" s="8">
        <f t="shared" si="52"/>
        <v>1</v>
      </c>
      <c r="J79" s="8">
        <v>0</v>
      </c>
      <c r="K79" s="8">
        <v>1</v>
      </c>
      <c r="L79" s="8" t="s">
        <v>171</v>
      </c>
      <c r="M79" s="8">
        <f t="shared" si="53"/>
        <v>0</v>
      </c>
      <c r="N79" s="8">
        <f t="shared" si="54"/>
        <v>1</v>
      </c>
      <c r="O79" s="8"/>
      <c r="P79" s="8"/>
      <c r="Q79" s="8"/>
      <c r="R79" s="8"/>
    </row>
    <row r="80" spans="1:18" x14ac:dyDescent="0.25">
      <c r="A80" s="30"/>
      <c r="B80" s="27"/>
      <c r="C80" s="8" t="s">
        <v>173</v>
      </c>
      <c r="D80" s="8" t="s">
        <v>154</v>
      </c>
      <c r="E80" s="8" t="str">
        <f t="shared" si="51"/>
        <v>MidFNC</v>
      </c>
      <c r="F80" s="8" t="str">
        <f t="shared" si="51"/>
        <v>MidHLE</v>
      </c>
      <c r="G80" s="11">
        <f>VLOOKUP(E80,'raw data(team and role)'!F:G,2,FALSE)</f>
        <v>2.7956019513156423</v>
      </c>
      <c r="H80" s="11">
        <f>VLOOKUP(F80,'raw data(team and role)'!F:G,2,FALSE)</f>
        <v>2.3816729748833554</v>
      </c>
      <c r="I80" s="8">
        <f t="shared" si="52"/>
        <v>1</v>
      </c>
      <c r="J80" s="8">
        <v>0</v>
      </c>
      <c r="K80" s="8">
        <v>0</v>
      </c>
      <c r="L80" s="8" t="s">
        <v>171</v>
      </c>
      <c r="M80" s="8">
        <f t="shared" si="53"/>
        <v>0</v>
      </c>
      <c r="N80" s="8">
        <f t="shared" si="54"/>
        <v>0</v>
      </c>
      <c r="O80" s="8"/>
      <c r="P80" s="8"/>
      <c r="Q80" s="8"/>
      <c r="R80" s="8"/>
    </row>
    <row r="81" spans="1:18" x14ac:dyDescent="0.25">
      <c r="A81" s="30"/>
      <c r="B81" s="28"/>
      <c r="C81" s="8" t="s">
        <v>174</v>
      </c>
      <c r="D81" s="8" t="s">
        <v>154</v>
      </c>
      <c r="E81" s="8" t="str">
        <f t="shared" si="51"/>
        <v>MidRNG</v>
      </c>
      <c r="F81" s="8" t="str">
        <f t="shared" si="51"/>
        <v>MidHLE</v>
      </c>
      <c r="G81" s="11">
        <f>VLOOKUP(E81,'raw data(team and role)'!F:G,2,FALSE)</f>
        <v>1.9370658737098534</v>
      </c>
      <c r="H81" s="11">
        <f>VLOOKUP(F81,'raw data(team and role)'!F:G,2,FALSE)</f>
        <v>2.3816729748833554</v>
      </c>
      <c r="I81" s="8">
        <f t="shared" si="52"/>
        <v>0</v>
      </c>
      <c r="J81" s="8">
        <v>1</v>
      </c>
      <c r="K81" s="8">
        <v>0</v>
      </c>
      <c r="L81" s="8">
        <v>1</v>
      </c>
      <c r="M81" s="8">
        <f t="shared" si="53"/>
        <v>0</v>
      </c>
      <c r="N81" s="8">
        <f t="shared" si="54"/>
        <v>1</v>
      </c>
      <c r="O81" s="8">
        <f t="shared" ref="O81" si="55">IF(L81=$I81,1,0)</f>
        <v>0</v>
      </c>
      <c r="P81" s="8">
        <f>SUM(M76:O81)</f>
        <v>3</v>
      </c>
      <c r="Q81" s="8">
        <v>13</v>
      </c>
      <c r="R81" s="19">
        <f>P81/Q81</f>
        <v>0.23076923076923078</v>
      </c>
    </row>
    <row r="82" spans="1:18" x14ac:dyDescent="0.25">
      <c r="A82" s="30"/>
      <c r="B82" s="26" t="s">
        <v>158</v>
      </c>
      <c r="C82" s="9" t="s">
        <v>167</v>
      </c>
      <c r="D82" s="9" t="s">
        <v>169</v>
      </c>
      <c r="E82" s="9" t="s">
        <v>187</v>
      </c>
      <c r="F82" s="9" t="s">
        <v>188</v>
      </c>
      <c r="G82" s="9" t="s">
        <v>181</v>
      </c>
      <c r="H82" s="9" t="s">
        <v>179</v>
      </c>
      <c r="I82" s="9" t="s">
        <v>170</v>
      </c>
      <c r="J82" s="9" t="s">
        <v>164</v>
      </c>
      <c r="K82" s="9" t="s">
        <v>163</v>
      </c>
      <c r="L82" s="9" t="s">
        <v>165</v>
      </c>
      <c r="M82" s="8"/>
      <c r="N82" s="8"/>
      <c r="O82" s="8"/>
      <c r="P82" s="8"/>
      <c r="Q82" s="8"/>
      <c r="R82" s="8"/>
    </row>
    <row r="83" spans="1:18" x14ac:dyDescent="0.25">
      <c r="A83" s="30"/>
      <c r="B83" s="27"/>
      <c r="C83" s="10" t="s">
        <v>175</v>
      </c>
      <c r="D83" s="8" t="s">
        <v>176</v>
      </c>
      <c r="E83" s="8" t="str">
        <f>$A$61&amp;C83</f>
        <v>MidMAD</v>
      </c>
      <c r="F83" s="8" t="str">
        <f>$A$61&amp;D83</f>
        <v>MidGEN</v>
      </c>
      <c r="G83" s="11">
        <f>VLOOKUP(E83,'raw data(team and role)'!F:G,2,FALSE)</f>
        <v>1.0795590678896945</v>
      </c>
      <c r="H83" s="11">
        <f>VLOOKUP(F83,'raw data(team and role)'!F:G,2,FALSE)</f>
        <v>2.8274301736230125</v>
      </c>
      <c r="I83" s="8">
        <f>IF(G83&gt;H83,1,0)</f>
        <v>0</v>
      </c>
      <c r="J83" s="8">
        <v>1</v>
      </c>
      <c r="K83" s="8">
        <v>0</v>
      </c>
      <c r="L83" s="8">
        <v>0</v>
      </c>
      <c r="M83" s="8">
        <f>IF(J83=$I83,1,0)</f>
        <v>0</v>
      </c>
      <c r="N83" s="8">
        <f>IF(K83=$I83,1,0)</f>
        <v>1</v>
      </c>
      <c r="O83" s="8">
        <f t="shared" ref="O83" si="56">IF(L83=$I83,1,0)</f>
        <v>1</v>
      </c>
      <c r="P83" s="8"/>
      <c r="Q83" s="8"/>
      <c r="R83" s="8"/>
    </row>
    <row r="84" spans="1:18" x14ac:dyDescent="0.25">
      <c r="A84" s="30"/>
      <c r="B84" s="27"/>
      <c r="C84" s="10" t="s">
        <v>175</v>
      </c>
      <c r="D84" s="8" t="s">
        <v>177</v>
      </c>
      <c r="E84" s="8" t="str">
        <f t="shared" ref="E84:F88" si="57">$A$61&amp;C84</f>
        <v>MidMAD</v>
      </c>
      <c r="F84" s="8" t="str">
        <f t="shared" si="57"/>
        <v>MidTL</v>
      </c>
      <c r="G84" s="11">
        <f>VLOOKUP(E84,'raw data(team and role)'!F:G,2,FALSE)</f>
        <v>1.0795590678896945</v>
      </c>
      <c r="H84" s="11">
        <f>VLOOKUP(F84,'raw data(team and role)'!F:G,2,FALSE)</f>
        <v>2.4359145525816177</v>
      </c>
      <c r="I84" s="8">
        <f t="shared" ref="I84:I88" si="58">IF(G84&gt;H84,1,0)</f>
        <v>0</v>
      </c>
      <c r="J84" s="8">
        <v>0</v>
      </c>
      <c r="K84" s="8">
        <v>1</v>
      </c>
      <c r="L84" s="8" t="s">
        <v>171</v>
      </c>
      <c r="M84" s="8">
        <f t="shared" ref="M84:M88" si="59">IF(J84=$I84,1,0)</f>
        <v>1</v>
      </c>
      <c r="N84" s="8">
        <f t="shared" ref="N84:N88" si="60">IF(K84=$I84,1,0)</f>
        <v>0</v>
      </c>
      <c r="O84" s="8"/>
      <c r="P84" s="8"/>
      <c r="Q84" s="8"/>
      <c r="R84" s="8"/>
    </row>
    <row r="85" spans="1:18" x14ac:dyDescent="0.25">
      <c r="A85" s="30"/>
      <c r="B85" s="27"/>
      <c r="C85" s="10" t="s">
        <v>175</v>
      </c>
      <c r="D85" s="8" t="s">
        <v>155</v>
      </c>
      <c r="E85" s="8" t="str">
        <f t="shared" si="57"/>
        <v>MidMAD</v>
      </c>
      <c r="F85" s="8" t="str">
        <f t="shared" si="57"/>
        <v>MidLNG</v>
      </c>
      <c r="G85" s="11">
        <f>VLOOKUP(E85,'raw data(team and role)'!F:G,2,FALSE)</f>
        <v>1.0795590678896945</v>
      </c>
      <c r="H85" s="11">
        <f>VLOOKUP(F85,'raw data(team and role)'!F:G,2,FALSE)</f>
        <v>1.7907985071399539</v>
      </c>
      <c r="I85" s="8">
        <f t="shared" si="58"/>
        <v>0</v>
      </c>
      <c r="J85" s="8">
        <v>0</v>
      </c>
      <c r="K85" s="8">
        <v>1</v>
      </c>
      <c r="L85" s="8">
        <v>1</v>
      </c>
      <c r="M85" s="8">
        <f t="shared" si="59"/>
        <v>1</v>
      </c>
      <c r="N85" s="8">
        <f t="shared" si="60"/>
        <v>0</v>
      </c>
      <c r="O85" s="8">
        <f t="shared" ref="O85:O86" si="61">IF(L85=$I85,1,0)</f>
        <v>0</v>
      </c>
      <c r="P85" s="8"/>
      <c r="Q85" s="8"/>
      <c r="R85" s="8"/>
    </row>
    <row r="86" spans="1:18" x14ac:dyDescent="0.25">
      <c r="A86" s="30"/>
      <c r="B86" s="27"/>
      <c r="C86" s="8" t="s">
        <v>176</v>
      </c>
      <c r="D86" s="8" t="s">
        <v>177</v>
      </c>
      <c r="E86" s="8" t="str">
        <f t="shared" si="57"/>
        <v>MidGEN</v>
      </c>
      <c r="F86" s="8" t="str">
        <f t="shared" si="57"/>
        <v>MidTL</v>
      </c>
      <c r="G86" s="11">
        <f>VLOOKUP(E86,'raw data(team and role)'!F:G,2,FALSE)</f>
        <v>2.8274301736230125</v>
      </c>
      <c r="H86" s="11">
        <f>VLOOKUP(F86,'raw data(team and role)'!F:G,2,FALSE)</f>
        <v>2.4359145525816177</v>
      </c>
      <c r="I86" s="8">
        <f t="shared" si="58"/>
        <v>1</v>
      </c>
      <c r="J86" s="8">
        <v>1</v>
      </c>
      <c r="K86" s="8">
        <v>0</v>
      </c>
      <c r="L86" s="8">
        <v>1</v>
      </c>
      <c r="M86" s="8">
        <f t="shared" si="59"/>
        <v>1</v>
      </c>
      <c r="N86" s="8">
        <f t="shared" si="60"/>
        <v>0</v>
      </c>
      <c r="O86" s="8">
        <f t="shared" si="61"/>
        <v>1</v>
      </c>
      <c r="P86" s="8"/>
      <c r="Q86" s="8"/>
      <c r="R86" s="8"/>
    </row>
    <row r="87" spans="1:18" x14ac:dyDescent="0.25">
      <c r="A87" s="30"/>
      <c r="B87" s="27"/>
      <c r="C87" s="8" t="s">
        <v>176</v>
      </c>
      <c r="D87" s="8" t="s">
        <v>155</v>
      </c>
      <c r="E87" s="8" t="str">
        <f t="shared" si="57"/>
        <v>MidGEN</v>
      </c>
      <c r="F87" s="8" t="str">
        <f t="shared" si="57"/>
        <v>MidLNG</v>
      </c>
      <c r="G87" s="11">
        <f>VLOOKUP(E87,'raw data(team and role)'!F:G,2,FALSE)</f>
        <v>2.8274301736230125</v>
      </c>
      <c r="H87" s="11">
        <f>VLOOKUP(F87,'raw data(team and role)'!F:G,2,FALSE)</f>
        <v>1.7907985071399539</v>
      </c>
      <c r="I87" s="8">
        <f t="shared" si="58"/>
        <v>1</v>
      </c>
      <c r="J87" s="8">
        <v>1</v>
      </c>
      <c r="K87" s="8">
        <v>0</v>
      </c>
      <c r="L87" s="8" t="s">
        <v>171</v>
      </c>
      <c r="M87" s="8">
        <f t="shared" si="59"/>
        <v>1</v>
      </c>
      <c r="N87" s="8">
        <f t="shared" si="60"/>
        <v>0</v>
      </c>
      <c r="O87" s="8"/>
      <c r="P87" s="8"/>
      <c r="Q87" s="8"/>
      <c r="R87" s="8"/>
    </row>
    <row r="88" spans="1:18" x14ac:dyDescent="0.25">
      <c r="A88" s="30"/>
      <c r="B88" s="28"/>
      <c r="C88" s="8" t="s">
        <v>177</v>
      </c>
      <c r="D88" s="8" t="s">
        <v>155</v>
      </c>
      <c r="E88" s="8" t="str">
        <f t="shared" si="57"/>
        <v>MidTL</v>
      </c>
      <c r="F88" s="8" t="str">
        <f t="shared" si="57"/>
        <v>MidLNG</v>
      </c>
      <c r="G88" s="11">
        <f>VLOOKUP(E88,'raw data(team and role)'!F:G,2,FALSE)</f>
        <v>2.4359145525816177</v>
      </c>
      <c r="H88" s="11">
        <f>VLOOKUP(F88,'raw data(team and role)'!F:G,2,FALSE)</f>
        <v>1.7907985071399539</v>
      </c>
      <c r="I88" s="8">
        <f t="shared" si="58"/>
        <v>1</v>
      </c>
      <c r="J88" s="8">
        <v>0</v>
      </c>
      <c r="K88" s="8">
        <v>1</v>
      </c>
      <c r="L88" s="8" t="s">
        <v>171</v>
      </c>
      <c r="M88" s="8">
        <f t="shared" si="59"/>
        <v>0</v>
      </c>
      <c r="N88" s="8">
        <f t="shared" si="60"/>
        <v>1</v>
      </c>
      <c r="O88" s="8"/>
      <c r="P88" s="8">
        <f>SUM(M83:O88)</f>
        <v>8</v>
      </c>
      <c r="Q88" s="8">
        <v>15</v>
      </c>
      <c r="R88" s="19">
        <f>P88/Q88</f>
        <v>0.53333333333333333</v>
      </c>
    </row>
    <row r="89" spans="1:18" x14ac:dyDescent="0.25">
      <c r="A89" s="30"/>
      <c r="B89" s="21" t="s">
        <v>190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8">
        <f>SUM(M62:M88)</f>
        <v>17</v>
      </c>
      <c r="N89" s="8">
        <f>SUM(N62:N88)</f>
        <v>11</v>
      </c>
      <c r="O89" s="8">
        <f>SUM(O62:O88)</f>
        <v>2</v>
      </c>
      <c r="P89" s="8">
        <f>SUM(P62:P88)</f>
        <v>30</v>
      </c>
      <c r="Q89" s="8">
        <f>SUM(Q62:Q88)</f>
        <v>54</v>
      </c>
      <c r="R89" s="20">
        <f>P89/Q89</f>
        <v>0.55555555555555558</v>
      </c>
    </row>
    <row r="91" spans="1:18" x14ac:dyDescent="0.25">
      <c r="A91" s="29" t="s">
        <v>184</v>
      </c>
      <c r="B91" s="26" t="s">
        <v>156</v>
      </c>
      <c r="C91" s="9" t="s">
        <v>167</v>
      </c>
      <c r="D91" s="9" t="s">
        <v>169</v>
      </c>
      <c r="E91" s="9" t="s">
        <v>187</v>
      </c>
      <c r="F91" s="9" t="s">
        <v>188</v>
      </c>
      <c r="G91" s="9" t="s">
        <v>181</v>
      </c>
      <c r="H91" s="9" t="s">
        <v>179</v>
      </c>
      <c r="I91" s="9" t="s">
        <v>170</v>
      </c>
      <c r="J91" s="9" t="s">
        <v>164</v>
      </c>
      <c r="K91" s="9" t="s">
        <v>163</v>
      </c>
      <c r="L91" s="9" t="s">
        <v>165</v>
      </c>
      <c r="M91" s="9" t="s">
        <v>160</v>
      </c>
      <c r="N91" s="9" t="s">
        <v>161</v>
      </c>
      <c r="O91" s="9" t="s">
        <v>162</v>
      </c>
      <c r="P91" s="9" t="s">
        <v>194</v>
      </c>
      <c r="Q91" s="9" t="s">
        <v>193</v>
      </c>
      <c r="R91" s="9" t="s">
        <v>191</v>
      </c>
    </row>
    <row r="92" spans="1:18" x14ac:dyDescent="0.25">
      <c r="A92" s="30"/>
      <c r="B92" s="27"/>
      <c r="C92" s="10" t="s">
        <v>147</v>
      </c>
      <c r="D92" s="8" t="s">
        <v>148</v>
      </c>
      <c r="E92" s="8" t="str">
        <f>$A$91&amp;C92</f>
        <v>ADCDK</v>
      </c>
      <c r="F92" s="8" t="str">
        <f>$A$91&amp;D92</f>
        <v>ADCFPX</v>
      </c>
      <c r="G92" s="11">
        <f>VLOOKUP(E92,'raw data(team and role)'!F:G,2,FALSE)</f>
        <v>2.1938350848796975</v>
      </c>
      <c r="H92" s="11">
        <f>VLOOKUP(F92,'raw data(team and role)'!F:G,2,FALSE)</f>
        <v>1.8506520452172963</v>
      </c>
      <c r="I92" s="8">
        <f>IF(G92&gt;H92,1,0)</f>
        <v>1</v>
      </c>
      <c r="J92" s="8">
        <v>1</v>
      </c>
      <c r="K92" s="8">
        <v>1</v>
      </c>
      <c r="L92" s="8" t="s">
        <v>171</v>
      </c>
      <c r="M92" s="8">
        <f>IF(J92=$I92,1,0)</f>
        <v>1</v>
      </c>
      <c r="N92" s="8">
        <f>IF(K92=$I92,1,0)</f>
        <v>1</v>
      </c>
      <c r="O92" s="8"/>
      <c r="P92" s="8"/>
      <c r="Q92" s="8"/>
      <c r="R92" s="8"/>
    </row>
    <row r="93" spans="1:18" x14ac:dyDescent="0.25">
      <c r="A93" s="30"/>
      <c r="B93" s="27"/>
      <c r="C93" s="10" t="s">
        <v>147</v>
      </c>
      <c r="D93" s="8" t="s">
        <v>149</v>
      </c>
      <c r="E93" s="8" t="str">
        <f t="shared" ref="E93:F96" si="62">$A$91&amp;C93</f>
        <v>ADCDK</v>
      </c>
      <c r="F93" s="8" t="str">
        <f t="shared" si="62"/>
        <v>ADCRGE</v>
      </c>
      <c r="G93" s="11">
        <f>VLOOKUP(E93,'raw data(team and role)'!F:G,2,FALSE)</f>
        <v>2.1938350848796975</v>
      </c>
      <c r="H93" s="11">
        <f>VLOOKUP(F93,'raw data(team and role)'!F:G,2,FALSE)</f>
        <v>2.6363381147244311</v>
      </c>
      <c r="I93" s="8">
        <f t="shared" ref="I93:I97" si="63">IF(G93&gt;H93,1,0)</f>
        <v>0</v>
      </c>
      <c r="J93" s="8">
        <v>1</v>
      </c>
      <c r="K93" s="8">
        <v>1</v>
      </c>
      <c r="L93" s="8" t="s">
        <v>171</v>
      </c>
      <c r="M93" s="8">
        <f t="shared" ref="M93:M97" si="64">IF(J93=$I93,1,0)</f>
        <v>0</v>
      </c>
      <c r="N93" s="8">
        <f t="shared" ref="N93:N97" si="65">IF(K93=$I93,1,0)</f>
        <v>0</v>
      </c>
      <c r="O93" s="8"/>
      <c r="P93" s="8"/>
      <c r="Q93" s="8"/>
      <c r="R93" s="8"/>
    </row>
    <row r="94" spans="1:18" x14ac:dyDescent="0.25">
      <c r="A94" s="30"/>
      <c r="B94" s="27"/>
      <c r="C94" s="10" t="s">
        <v>147</v>
      </c>
      <c r="D94" s="8" t="s">
        <v>87</v>
      </c>
      <c r="E94" s="8" t="str">
        <f t="shared" si="62"/>
        <v>ADCDK</v>
      </c>
      <c r="F94" s="8" t="str">
        <f t="shared" si="62"/>
        <v>ADCC9</v>
      </c>
      <c r="G94" s="11">
        <f>VLOOKUP(E94,'raw data(team and role)'!F:G,2,FALSE)</f>
        <v>2.1938350848796975</v>
      </c>
      <c r="H94" s="11">
        <f>VLOOKUP(F94,'raw data(team and role)'!F:G,2,FALSE)</f>
        <v>1.9762659289897311</v>
      </c>
      <c r="I94" s="8">
        <f t="shared" si="63"/>
        <v>1</v>
      </c>
      <c r="J94" s="8">
        <v>1</v>
      </c>
      <c r="K94" s="8">
        <v>1</v>
      </c>
      <c r="L94" s="8" t="s">
        <v>171</v>
      </c>
      <c r="M94" s="8">
        <f t="shared" si="64"/>
        <v>1</v>
      </c>
      <c r="N94" s="8">
        <f t="shared" si="65"/>
        <v>1</v>
      </c>
      <c r="O94" s="8"/>
      <c r="P94" s="8"/>
      <c r="Q94" s="8"/>
      <c r="R94" s="8"/>
    </row>
    <row r="95" spans="1:18" x14ac:dyDescent="0.25">
      <c r="A95" s="30"/>
      <c r="B95" s="27"/>
      <c r="C95" s="8" t="s">
        <v>148</v>
      </c>
      <c r="D95" s="8" t="s">
        <v>149</v>
      </c>
      <c r="E95" s="8" t="str">
        <f t="shared" si="62"/>
        <v>ADCFPX</v>
      </c>
      <c r="F95" s="8" t="str">
        <f t="shared" si="62"/>
        <v>ADCRGE</v>
      </c>
      <c r="G95" s="11">
        <f>VLOOKUP(E95,'raw data(team and role)'!F:G,2,FALSE)</f>
        <v>1.8506520452172963</v>
      </c>
      <c r="H95" s="11">
        <f>VLOOKUP(F95,'raw data(team and role)'!F:G,2,FALSE)</f>
        <v>2.6363381147244311</v>
      </c>
      <c r="I95" s="8">
        <f t="shared" si="63"/>
        <v>0</v>
      </c>
      <c r="J95" s="8">
        <v>1</v>
      </c>
      <c r="K95" s="8">
        <v>0</v>
      </c>
      <c r="L95" s="8">
        <v>0</v>
      </c>
      <c r="M95" s="8">
        <f t="shared" si="64"/>
        <v>0</v>
      </c>
      <c r="N95" s="8">
        <f t="shared" si="65"/>
        <v>1</v>
      </c>
      <c r="O95" s="8">
        <f t="shared" ref="O95" si="66">IF(L95=$I95,1,0)</f>
        <v>1</v>
      </c>
      <c r="P95" s="8"/>
      <c r="Q95" s="8"/>
      <c r="R95" s="8"/>
    </row>
    <row r="96" spans="1:18" x14ac:dyDescent="0.25">
      <c r="A96" s="30"/>
      <c r="B96" s="27"/>
      <c r="C96" s="8" t="s">
        <v>148</v>
      </c>
      <c r="D96" s="8" t="s">
        <v>87</v>
      </c>
      <c r="E96" s="8" t="str">
        <f t="shared" si="62"/>
        <v>ADCFPX</v>
      </c>
      <c r="F96" s="8" t="str">
        <f t="shared" si="62"/>
        <v>ADCC9</v>
      </c>
      <c r="G96" s="11">
        <f>VLOOKUP(E96,'raw data(team and role)'!F:G,2,FALSE)</f>
        <v>1.8506520452172963</v>
      </c>
      <c r="H96" s="11">
        <f>VLOOKUP(F96,'raw data(team and role)'!F:G,2,FALSE)</f>
        <v>1.9762659289897311</v>
      </c>
      <c r="I96" s="8">
        <f t="shared" si="63"/>
        <v>0</v>
      </c>
      <c r="J96" s="8">
        <v>1</v>
      </c>
      <c r="K96" s="8">
        <v>0</v>
      </c>
      <c r="L96" s="8" t="s">
        <v>171</v>
      </c>
      <c r="M96" s="8">
        <f t="shared" si="64"/>
        <v>0</v>
      </c>
      <c r="N96" s="8">
        <f t="shared" si="65"/>
        <v>1</v>
      </c>
      <c r="O96" s="8"/>
      <c r="P96" s="8"/>
      <c r="Q96" s="8"/>
      <c r="R96" s="8"/>
    </row>
    <row r="97" spans="1:18" x14ac:dyDescent="0.25">
      <c r="A97" s="30"/>
      <c r="B97" s="28"/>
      <c r="C97" s="8" t="s">
        <v>149</v>
      </c>
      <c r="D97" s="8" t="s">
        <v>87</v>
      </c>
      <c r="E97" s="8" t="str">
        <f>$A$91&amp;C97</f>
        <v>ADCRGE</v>
      </c>
      <c r="F97" s="8" t="str">
        <f>$A$91&amp;D97</f>
        <v>ADCC9</v>
      </c>
      <c r="G97" s="11">
        <f>VLOOKUP(E97,'raw data(team and role)'!F:G,2,FALSE)</f>
        <v>2.6363381147244311</v>
      </c>
      <c r="H97" s="11">
        <f>VLOOKUP(F97,'raw data(team and role)'!F:G,2,FALSE)</f>
        <v>1.9762659289897311</v>
      </c>
      <c r="I97" s="8">
        <f t="shared" si="63"/>
        <v>1</v>
      </c>
      <c r="J97" s="8">
        <v>1</v>
      </c>
      <c r="K97" s="8">
        <v>0</v>
      </c>
      <c r="L97" s="8">
        <v>0</v>
      </c>
      <c r="M97" s="8">
        <f t="shared" si="64"/>
        <v>1</v>
      </c>
      <c r="N97" s="8">
        <f t="shared" si="65"/>
        <v>0</v>
      </c>
      <c r="O97" s="8">
        <f t="shared" ref="O97" si="67">IF(L97=$I97,1,0)</f>
        <v>0</v>
      </c>
      <c r="P97" s="8">
        <f>SUM(M92:O97)</f>
        <v>8</v>
      </c>
      <c r="Q97" s="8">
        <v>14</v>
      </c>
      <c r="R97" s="19">
        <f>P97/Q97</f>
        <v>0.5714285714285714</v>
      </c>
    </row>
    <row r="98" spans="1:18" x14ac:dyDescent="0.25">
      <c r="A98" s="30"/>
      <c r="B98" s="26" t="s">
        <v>157</v>
      </c>
      <c r="C98" s="9" t="s">
        <v>167</v>
      </c>
      <c r="D98" s="9" t="s">
        <v>169</v>
      </c>
      <c r="E98" s="9" t="s">
        <v>187</v>
      </c>
      <c r="F98" s="9" t="s">
        <v>188</v>
      </c>
      <c r="G98" s="9" t="s">
        <v>181</v>
      </c>
      <c r="H98" s="9" t="s">
        <v>179</v>
      </c>
      <c r="I98" s="9" t="s">
        <v>170</v>
      </c>
      <c r="J98" s="9" t="s">
        <v>164</v>
      </c>
      <c r="K98" s="9" t="s">
        <v>163</v>
      </c>
      <c r="L98" s="9" t="s">
        <v>165</v>
      </c>
      <c r="M98" s="8"/>
      <c r="N98" s="8"/>
      <c r="O98" s="8"/>
      <c r="P98" s="8"/>
      <c r="Q98" s="8"/>
      <c r="R98" s="8"/>
    </row>
    <row r="99" spans="1:18" x14ac:dyDescent="0.25">
      <c r="A99" s="30"/>
      <c r="B99" s="27"/>
      <c r="C99" s="10" t="s">
        <v>159</v>
      </c>
      <c r="D99" s="8" t="s">
        <v>151</v>
      </c>
      <c r="E99" s="8" t="str">
        <f>$A$91&amp;C99</f>
        <v>ADCEDG</v>
      </c>
      <c r="F99" s="8" t="str">
        <f>$A$91&amp;D99</f>
        <v>ADC100T</v>
      </c>
      <c r="G99" s="11">
        <f>VLOOKUP(E99,'raw data(team and role)'!F:G,2,FALSE)</f>
        <v>2.313394241275514</v>
      </c>
      <c r="H99" s="11">
        <f>VLOOKUP(F99,'raw data(team and role)'!F:G,2,FALSE)</f>
        <v>1.172012391434307</v>
      </c>
      <c r="I99" s="8">
        <f>IF(G99&gt;H99,1,0)</f>
        <v>1</v>
      </c>
      <c r="J99" s="8">
        <v>1</v>
      </c>
      <c r="K99" s="8">
        <v>0</v>
      </c>
      <c r="L99" s="8" t="s">
        <v>171</v>
      </c>
      <c r="M99" s="8">
        <f>IF(J99=$I99,1,0)</f>
        <v>1</v>
      </c>
      <c r="N99" s="8">
        <f>IF(K99=$I99,1,0)</f>
        <v>0</v>
      </c>
      <c r="O99" s="8"/>
      <c r="P99" s="8"/>
      <c r="Q99" s="8"/>
      <c r="R99" s="8"/>
    </row>
    <row r="100" spans="1:18" x14ac:dyDescent="0.25">
      <c r="A100" s="30"/>
      <c r="B100" s="27"/>
      <c r="C100" s="10" t="s">
        <v>159</v>
      </c>
      <c r="D100" s="8" t="s">
        <v>152</v>
      </c>
      <c r="E100" s="8" t="str">
        <f t="shared" ref="E100:F103" si="68">$A$91&amp;C100</f>
        <v>ADCEDG</v>
      </c>
      <c r="F100" s="8" t="str">
        <f t="shared" si="68"/>
        <v>ADCT1</v>
      </c>
      <c r="G100" s="11">
        <f>VLOOKUP(E100,'raw data(team and role)'!F:G,2,FALSE)</f>
        <v>2.313394241275514</v>
      </c>
      <c r="H100" s="11">
        <f>VLOOKUP(F100,'raw data(team and role)'!F:G,2,FALSE)</f>
        <v>2.959113056396717</v>
      </c>
      <c r="I100" s="8">
        <f t="shared" ref="I100:I104" si="69">IF(G100&gt;H100,1,0)</f>
        <v>0</v>
      </c>
      <c r="J100" s="8">
        <v>1</v>
      </c>
      <c r="K100" s="8">
        <v>0</v>
      </c>
      <c r="L100" s="8" t="s">
        <v>171</v>
      </c>
      <c r="M100" s="8">
        <f t="shared" ref="M100:M104" si="70">IF(J100=$I100,1,0)</f>
        <v>0</v>
      </c>
      <c r="N100" s="8">
        <f t="shared" ref="N100:N104" si="71">IF(K100=$I100,1,0)</f>
        <v>1</v>
      </c>
      <c r="O100" s="8"/>
      <c r="P100" s="8"/>
      <c r="Q100" s="8"/>
      <c r="R100" s="8"/>
    </row>
    <row r="101" spans="1:18" x14ac:dyDescent="0.25">
      <c r="A101" s="30"/>
      <c r="B101" s="27"/>
      <c r="C101" s="10" t="s">
        <v>159</v>
      </c>
      <c r="D101" s="8" t="s">
        <v>153</v>
      </c>
      <c r="E101" s="8" t="str">
        <f t="shared" si="68"/>
        <v>ADCEDG</v>
      </c>
      <c r="F101" s="8" t="str">
        <f t="shared" si="68"/>
        <v>ADCDFM</v>
      </c>
      <c r="G101" s="11">
        <f>VLOOKUP(E101,'raw data(team and role)'!F:G,2,FALSE)</f>
        <v>2.313394241275514</v>
      </c>
      <c r="H101" s="11">
        <f>VLOOKUP(F101,'raw data(team and role)'!F:G,2,FALSE)</f>
        <v>2.9878006583878576</v>
      </c>
      <c r="I101" s="8">
        <f t="shared" si="69"/>
        <v>0</v>
      </c>
      <c r="J101" s="8">
        <v>1</v>
      </c>
      <c r="K101" s="8">
        <v>1</v>
      </c>
      <c r="L101" s="8" t="s">
        <v>171</v>
      </c>
      <c r="M101" s="8">
        <f t="shared" si="70"/>
        <v>0</v>
      </c>
      <c r="N101" s="8">
        <f t="shared" si="71"/>
        <v>0</v>
      </c>
      <c r="O101" s="8"/>
      <c r="P101" s="8"/>
      <c r="Q101" s="8"/>
      <c r="R101" s="8"/>
    </row>
    <row r="102" spans="1:18" x14ac:dyDescent="0.25">
      <c r="A102" s="30"/>
      <c r="B102" s="27"/>
      <c r="C102" s="8" t="s">
        <v>151</v>
      </c>
      <c r="D102" s="8" t="s">
        <v>152</v>
      </c>
      <c r="E102" s="8" t="str">
        <f t="shared" si="68"/>
        <v>ADC100T</v>
      </c>
      <c r="F102" s="8" t="str">
        <f t="shared" si="68"/>
        <v>ADCT1</v>
      </c>
      <c r="G102" s="11">
        <f>VLOOKUP(E102,'raw data(team and role)'!F:G,2,FALSE)</f>
        <v>1.172012391434307</v>
      </c>
      <c r="H102" s="11">
        <f>VLOOKUP(F102,'raw data(team and role)'!F:G,2,FALSE)</f>
        <v>2.959113056396717</v>
      </c>
      <c r="I102" s="8">
        <f t="shared" si="69"/>
        <v>0</v>
      </c>
      <c r="J102" s="8">
        <v>0</v>
      </c>
      <c r="K102" s="8">
        <v>0</v>
      </c>
      <c r="L102" s="8" t="s">
        <v>171</v>
      </c>
      <c r="M102" s="8">
        <f t="shared" si="70"/>
        <v>1</v>
      </c>
      <c r="N102" s="8">
        <f t="shared" si="71"/>
        <v>1</v>
      </c>
      <c r="O102" s="8"/>
      <c r="P102" s="8"/>
      <c r="Q102" s="8"/>
      <c r="R102" s="8"/>
    </row>
    <row r="103" spans="1:18" x14ac:dyDescent="0.25">
      <c r="A103" s="30"/>
      <c r="B103" s="27"/>
      <c r="C103" s="8" t="s">
        <v>151</v>
      </c>
      <c r="D103" s="8" t="s">
        <v>153</v>
      </c>
      <c r="E103" s="8" t="str">
        <f t="shared" si="68"/>
        <v>ADC100T</v>
      </c>
      <c r="F103" s="8" t="str">
        <f t="shared" si="68"/>
        <v>ADCDFM</v>
      </c>
      <c r="G103" s="11">
        <f>VLOOKUP(E103,'raw data(team and role)'!F:G,2,FALSE)</f>
        <v>1.172012391434307</v>
      </c>
      <c r="H103" s="11">
        <f>VLOOKUP(F103,'raw data(team and role)'!F:G,2,FALSE)</f>
        <v>2.9878006583878576</v>
      </c>
      <c r="I103" s="8">
        <f t="shared" si="69"/>
        <v>0</v>
      </c>
      <c r="J103" s="8">
        <v>1</v>
      </c>
      <c r="K103" s="8">
        <v>1</v>
      </c>
      <c r="L103" s="8" t="s">
        <v>171</v>
      </c>
      <c r="M103" s="8">
        <f t="shared" si="70"/>
        <v>0</v>
      </c>
      <c r="N103" s="8">
        <f t="shared" si="71"/>
        <v>0</v>
      </c>
      <c r="O103" s="8"/>
      <c r="P103" s="8"/>
      <c r="Q103" s="8"/>
      <c r="R103" s="8"/>
    </row>
    <row r="104" spans="1:18" x14ac:dyDescent="0.25">
      <c r="A104" s="30"/>
      <c r="B104" s="28"/>
      <c r="C104" s="8" t="s">
        <v>152</v>
      </c>
      <c r="D104" s="8" t="s">
        <v>153</v>
      </c>
      <c r="E104" s="8" t="str">
        <f>$A$91&amp;C104</f>
        <v>ADCT1</v>
      </c>
      <c r="F104" s="8" t="str">
        <f>$A$91&amp;D104</f>
        <v>ADCDFM</v>
      </c>
      <c r="G104" s="11">
        <f>VLOOKUP(E104,'raw data(team and role)'!F:G,2,FALSE)</f>
        <v>2.959113056396717</v>
      </c>
      <c r="H104" s="11">
        <f>VLOOKUP(F104,'raw data(team and role)'!F:G,2,FALSE)</f>
        <v>2.9878006583878576</v>
      </c>
      <c r="I104" s="8">
        <f t="shared" si="69"/>
        <v>0</v>
      </c>
      <c r="J104" s="8">
        <v>1</v>
      </c>
      <c r="K104" s="8">
        <v>1</v>
      </c>
      <c r="L104" s="8" t="s">
        <v>171</v>
      </c>
      <c r="M104" s="8">
        <f t="shared" si="70"/>
        <v>0</v>
      </c>
      <c r="N104" s="8">
        <f t="shared" si="71"/>
        <v>0</v>
      </c>
      <c r="O104" s="8"/>
      <c r="P104" s="8">
        <f>SUM(M99:O104)</f>
        <v>4</v>
      </c>
      <c r="Q104" s="8">
        <v>12</v>
      </c>
      <c r="R104" s="19">
        <f>P104/Q104</f>
        <v>0.33333333333333331</v>
      </c>
    </row>
    <row r="105" spans="1:18" x14ac:dyDescent="0.25">
      <c r="A105" s="30"/>
      <c r="B105" s="26" t="s">
        <v>150</v>
      </c>
      <c r="C105" s="9" t="s">
        <v>167</v>
      </c>
      <c r="D105" s="9" t="s">
        <v>169</v>
      </c>
      <c r="E105" s="9" t="s">
        <v>187</v>
      </c>
      <c r="F105" s="9" t="s">
        <v>188</v>
      </c>
      <c r="G105" s="9" t="s">
        <v>181</v>
      </c>
      <c r="H105" s="9" t="s">
        <v>179</v>
      </c>
      <c r="I105" s="9" t="s">
        <v>170</v>
      </c>
      <c r="J105" s="9" t="s">
        <v>164</v>
      </c>
      <c r="K105" s="9" t="s">
        <v>163</v>
      </c>
      <c r="L105" s="9" t="s">
        <v>165</v>
      </c>
      <c r="M105" s="8"/>
      <c r="N105" s="8"/>
      <c r="O105" s="8"/>
      <c r="P105" s="8"/>
      <c r="Q105" s="8"/>
      <c r="R105" s="8"/>
    </row>
    <row r="106" spans="1:18" x14ac:dyDescent="0.25">
      <c r="A106" s="30"/>
      <c r="B106" s="27"/>
      <c r="C106" s="10" t="s">
        <v>172</v>
      </c>
      <c r="D106" s="8" t="s">
        <v>173</v>
      </c>
      <c r="E106" s="8" t="str">
        <f>$A$91&amp;C106</f>
        <v>ADCPSG</v>
      </c>
      <c r="F106" s="8" t="str">
        <f>$A$91&amp;D106</f>
        <v>ADCFNC</v>
      </c>
      <c r="G106" s="11">
        <f>VLOOKUP(E106,'raw data(team and role)'!F:G,2,FALSE)</f>
        <v>2.4321580323655536</v>
      </c>
      <c r="H106" s="11">
        <f>VLOOKUP(F106,'raw data(team and role)'!F:G,2,FALSE)</f>
        <v>0.79812923521793</v>
      </c>
      <c r="I106" s="8">
        <f>IF(G106&gt;H106,1,0)</f>
        <v>1</v>
      </c>
      <c r="J106" s="8">
        <v>1</v>
      </c>
      <c r="K106" s="8">
        <v>1</v>
      </c>
      <c r="L106" s="8" t="s">
        <v>171</v>
      </c>
      <c r="M106" s="8">
        <f>IF(J106=$I106,1,0)</f>
        <v>1</v>
      </c>
      <c r="N106" s="8">
        <f>IF(K106=$I106,1,0)</f>
        <v>1</v>
      </c>
      <c r="O106" s="8"/>
      <c r="P106" s="8"/>
      <c r="Q106" s="8"/>
      <c r="R106" s="8"/>
    </row>
    <row r="107" spans="1:18" x14ac:dyDescent="0.25">
      <c r="A107" s="30"/>
      <c r="B107" s="27"/>
      <c r="C107" s="10" t="s">
        <v>172</v>
      </c>
      <c r="D107" s="8" t="s">
        <v>174</v>
      </c>
      <c r="E107" s="8" t="str">
        <f t="shared" ref="E107:F110" si="72">$A$91&amp;C107</f>
        <v>ADCPSG</v>
      </c>
      <c r="F107" s="8" t="str">
        <f t="shared" si="72"/>
        <v>ADCRNG</v>
      </c>
      <c r="G107" s="11">
        <f>VLOOKUP(E107,'raw data(team and role)'!F:G,2,FALSE)</f>
        <v>2.4321580323655536</v>
      </c>
      <c r="H107" s="11">
        <f>VLOOKUP(F107,'raw data(team and role)'!F:G,2,FALSE)</f>
        <v>2.8468923919094538</v>
      </c>
      <c r="I107" s="8">
        <f t="shared" ref="I107:I111" si="73">IF(G107&gt;H107,1,0)</f>
        <v>0</v>
      </c>
      <c r="J107" s="8">
        <v>0</v>
      </c>
      <c r="K107" s="8">
        <v>0</v>
      </c>
      <c r="L107" s="8" t="s">
        <v>171</v>
      </c>
      <c r="M107" s="8">
        <f t="shared" ref="M107:M111" si="74">IF(J107=$I107,1,0)</f>
        <v>1</v>
      </c>
      <c r="N107" s="8">
        <f t="shared" ref="N107:N111" si="75">IF(K107=$I107,1,0)</f>
        <v>1</v>
      </c>
      <c r="O107" s="8"/>
      <c r="P107" s="8"/>
      <c r="Q107" s="8"/>
      <c r="R107" s="8"/>
    </row>
    <row r="108" spans="1:18" x14ac:dyDescent="0.25">
      <c r="A108" s="30"/>
      <c r="B108" s="27"/>
      <c r="C108" s="10" t="s">
        <v>172</v>
      </c>
      <c r="D108" s="8" t="s">
        <v>154</v>
      </c>
      <c r="E108" s="8" t="str">
        <f t="shared" si="72"/>
        <v>ADCPSG</v>
      </c>
      <c r="F108" s="8" t="str">
        <f t="shared" si="72"/>
        <v>ADCHLE</v>
      </c>
      <c r="G108" s="11">
        <f>VLOOKUP(E108,'raw data(team and role)'!F:G,2,FALSE)</f>
        <v>2.4321580323655536</v>
      </c>
      <c r="H108" s="11">
        <f>VLOOKUP(F108,'raw data(team and role)'!F:G,2,FALSE)</f>
        <v>2.7725990544149246</v>
      </c>
      <c r="I108" s="8">
        <f t="shared" si="73"/>
        <v>0</v>
      </c>
      <c r="J108" s="8">
        <v>1</v>
      </c>
      <c r="K108" s="8">
        <v>0</v>
      </c>
      <c r="L108" s="8" t="s">
        <v>171</v>
      </c>
      <c r="M108" s="8">
        <f t="shared" si="74"/>
        <v>0</v>
      </c>
      <c r="N108" s="8">
        <f t="shared" si="75"/>
        <v>1</v>
      </c>
      <c r="O108" s="8"/>
      <c r="P108" s="8"/>
      <c r="Q108" s="8"/>
      <c r="R108" s="8"/>
    </row>
    <row r="109" spans="1:18" x14ac:dyDescent="0.25">
      <c r="A109" s="30"/>
      <c r="B109" s="27"/>
      <c r="C109" s="8" t="s">
        <v>173</v>
      </c>
      <c r="D109" s="8" t="s">
        <v>174</v>
      </c>
      <c r="E109" s="8" t="str">
        <f t="shared" si="72"/>
        <v>ADCFNC</v>
      </c>
      <c r="F109" s="8" t="str">
        <f t="shared" si="72"/>
        <v>ADCRNG</v>
      </c>
      <c r="G109" s="11">
        <f>VLOOKUP(E109,'raw data(team and role)'!F:G,2,FALSE)</f>
        <v>0.79812923521793</v>
      </c>
      <c r="H109" s="11">
        <f>VLOOKUP(F109,'raw data(team and role)'!F:G,2,FALSE)</f>
        <v>2.8468923919094538</v>
      </c>
      <c r="I109" s="8">
        <f t="shared" si="73"/>
        <v>0</v>
      </c>
      <c r="J109" s="8">
        <v>0</v>
      </c>
      <c r="K109" s="8">
        <v>1</v>
      </c>
      <c r="L109" s="8" t="s">
        <v>171</v>
      </c>
      <c r="M109" s="8">
        <f t="shared" si="74"/>
        <v>1</v>
      </c>
      <c r="N109" s="8">
        <f t="shared" si="75"/>
        <v>0</v>
      </c>
      <c r="O109" s="8"/>
      <c r="P109" s="8"/>
      <c r="Q109" s="8"/>
      <c r="R109" s="8"/>
    </row>
    <row r="110" spans="1:18" x14ac:dyDescent="0.25">
      <c r="A110" s="30"/>
      <c r="B110" s="27"/>
      <c r="C110" s="8" t="s">
        <v>173</v>
      </c>
      <c r="D110" s="8" t="s">
        <v>154</v>
      </c>
      <c r="E110" s="8" t="str">
        <f t="shared" si="72"/>
        <v>ADCFNC</v>
      </c>
      <c r="F110" s="8" t="str">
        <f t="shared" si="72"/>
        <v>ADCHLE</v>
      </c>
      <c r="G110" s="11">
        <f>VLOOKUP(E110,'raw data(team and role)'!F:G,2,FALSE)</f>
        <v>0.79812923521793</v>
      </c>
      <c r="H110" s="11">
        <f>VLOOKUP(F110,'raw data(team and role)'!F:G,2,FALSE)</f>
        <v>2.7725990544149246</v>
      </c>
      <c r="I110" s="8">
        <f t="shared" si="73"/>
        <v>0</v>
      </c>
      <c r="J110" s="8">
        <v>0</v>
      </c>
      <c r="K110" s="8">
        <v>0</v>
      </c>
      <c r="L110" s="8" t="s">
        <v>171</v>
      </c>
      <c r="M110" s="8">
        <f t="shared" si="74"/>
        <v>1</v>
      </c>
      <c r="N110" s="8">
        <f t="shared" si="75"/>
        <v>1</v>
      </c>
      <c r="O110" s="8"/>
      <c r="P110" s="8"/>
      <c r="Q110" s="8"/>
      <c r="R110" s="8"/>
    </row>
    <row r="111" spans="1:18" x14ac:dyDescent="0.25">
      <c r="A111" s="30"/>
      <c r="B111" s="28"/>
      <c r="C111" s="8" t="s">
        <v>174</v>
      </c>
      <c r="D111" s="8" t="s">
        <v>154</v>
      </c>
      <c r="E111" s="8" t="str">
        <f>$A$91&amp;C111</f>
        <v>ADCRNG</v>
      </c>
      <c r="F111" s="8" t="str">
        <f>$A$91&amp;D111</f>
        <v>ADCHLE</v>
      </c>
      <c r="G111" s="11">
        <f>VLOOKUP(E111,'raw data(team and role)'!F:G,2,FALSE)</f>
        <v>2.8468923919094538</v>
      </c>
      <c r="H111" s="11">
        <f>VLOOKUP(F111,'raw data(team and role)'!F:G,2,FALSE)</f>
        <v>2.7725990544149246</v>
      </c>
      <c r="I111" s="8">
        <f t="shared" si="73"/>
        <v>1</v>
      </c>
      <c r="J111" s="8">
        <v>1</v>
      </c>
      <c r="K111" s="8">
        <v>0</v>
      </c>
      <c r="L111" s="8">
        <v>1</v>
      </c>
      <c r="M111" s="8">
        <f t="shared" si="74"/>
        <v>1</v>
      </c>
      <c r="N111" s="8">
        <f t="shared" si="75"/>
        <v>0</v>
      </c>
      <c r="O111" s="8">
        <f t="shared" ref="O111" si="76">IF(L111=$I111,1,0)</f>
        <v>1</v>
      </c>
      <c r="P111" s="8">
        <f>SUM(M106:O111)</f>
        <v>10</v>
      </c>
      <c r="Q111" s="8">
        <v>13</v>
      </c>
      <c r="R111" s="19">
        <f>P111/Q111</f>
        <v>0.76923076923076927</v>
      </c>
    </row>
    <row r="112" spans="1:18" x14ac:dyDescent="0.25">
      <c r="A112" s="30"/>
      <c r="B112" s="26" t="s">
        <v>158</v>
      </c>
      <c r="C112" s="9" t="s">
        <v>167</v>
      </c>
      <c r="D112" s="9" t="s">
        <v>169</v>
      </c>
      <c r="E112" s="9" t="s">
        <v>187</v>
      </c>
      <c r="F112" s="9" t="s">
        <v>188</v>
      </c>
      <c r="G112" s="9" t="s">
        <v>181</v>
      </c>
      <c r="H112" s="9" t="s">
        <v>179</v>
      </c>
      <c r="I112" s="9" t="s">
        <v>170</v>
      </c>
      <c r="J112" s="9" t="s">
        <v>164</v>
      </c>
      <c r="K112" s="9" t="s">
        <v>163</v>
      </c>
      <c r="L112" s="9" t="s">
        <v>165</v>
      </c>
      <c r="M112" s="8"/>
      <c r="N112" s="8"/>
      <c r="O112" s="8"/>
      <c r="P112" s="8"/>
      <c r="Q112" s="8"/>
      <c r="R112" s="8"/>
    </row>
    <row r="113" spans="1:18" x14ac:dyDescent="0.25">
      <c r="A113" s="30"/>
      <c r="B113" s="27"/>
      <c r="C113" s="10" t="s">
        <v>175</v>
      </c>
      <c r="D113" s="8" t="s">
        <v>176</v>
      </c>
      <c r="E113" s="8" t="str">
        <f>$A$91&amp;C113</f>
        <v>ADCMAD</v>
      </c>
      <c r="F113" s="8" t="str">
        <f>$A$91&amp;D113</f>
        <v>ADCGEN</v>
      </c>
      <c r="G113" s="11">
        <f>VLOOKUP(E113,'raw data(team and role)'!F:G,2,FALSE)</f>
        <v>2.2682671344013947</v>
      </c>
      <c r="H113" s="11">
        <f>VLOOKUP(F113,'raw data(team and role)'!F:G,2,FALSE)</f>
        <v>2.4038494462617068</v>
      </c>
      <c r="I113" s="8">
        <f>IF(G113&gt;H113,1,0)</f>
        <v>0</v>
      </c>
      <c r="J113" s="8">
        <v>1</v>
      </c>
      <c r="K113" s="8">
        <v>0</v>
      </c>
      <c r="L113" s="8">
        <v>0</v>
      </c>
      <c r="M113" s="8">
        <f>IF(J113=$I113,1,0)</f>
        <v>0</v>
      </c>
      <c r="N113" s="8">
        <f>IF(K113=$I113,1,0)</f>
        <v>1</v>
      </c>
      <c r="O113" s="8">
        <f t="shared" ref="O113" si="77">IF(L113=$I113,1,0)</f>
        <v>1</v>
      </c>
      <c r="P113" s="8"/>
      <c r="Q113" s="8"/>
      <c r="R113" s="8"/>
    </row>
    <row r="114" spans="1:18" x14ac:dyDescent="0.25">
      <c r="A114" s="30"/>
      <c r="B114" s="27"/>
      <c r="C114" s="10" t="s">
        <v>175</v>
      </c>
      <c r="D114" s="8" t="s">
        <v>177</v>
      </c>
      <c r="E114" s="8" t="str">
        <f t="shared" ref="E114:F117" si="78">$A$91&amp;C114</f>
        <v>ADCMAD</v>
      </c>
      <c r="F114" s="8" t="str">
        <f t="shared" si="78"/>
        <v>ADCTL</v>
      </c>
      <c r="G114" s="11">
        <f>VLOOKUP(E114,'raw data(team and role)'!F:G,2,FALSE)</f>
        <v>2.2682671344013947</v>
      </c>
      <c r="H114" s="11">
        <f>VLOOKUP(F114,'raw data(team and role)'!F:G,2,FALSE)</f>
        <v>3.5101106620582492</v>
      </c>
      <c r="I114" s="8">
        <f t="shared" ref="I114:I118" si="79">IF(G114&gt;H114,1,0)</f>
        <v>0</v>
      </c>
      <c r="J114" s="8">
        <v>0</v>
      </c>
      <c r="K114" s="8">
        <v>1</v>
      </c>
      <c r="L114" s="8" t="s">
        <v>171</v>
      </c>
      <c r="M114" s="8">
        <f t="shared" ref="M114:M118" si="80">IF(J114=$I114,1,0)</f>
        <v>1</v>
      </c>
      <c r="N114" s="8">
        <f t="shared" ref="N114:N118" si="81">IF(K114=$I114,1,0)</f>
        <v>0</v>
      </c>
      <c r="O114" s="8"/>
      <c r="P114" s="8"/>
      <c r="Q114" s="8"/>
      <c r="R114" s="8"/>
    </row>
    <row r="115" spans="1:18" x14ac:dyDescent="0.25">
      <c r="A115" s="30"/>
      <c r="B115" s="27"/>
      <c r="C115" s="10" t="s">
        <v>175</v>
      </c>
      <c r="D115" s="8" t="s">
        <v>155</v>
      </c>
      <c r="E115" s="8" t="str">
        <f t="shared" si="78"/>
        <v>ADCMAD</v>
      </c>
      <c r="F115" s="8" t="str">
        <f t="shared" si="78"/>
        <v>ADCLNG</v>
      </c>
      <c r="G115" s="11">
        <f>VLOOKUP(E115,'raw data(team and role)'!F:G,2,FALSE)</f>
        <v>2.2682671344013947</v>
      </c>
      <c r="H115" s="11">
        <f>VLOOKUP(F115,'raw data(team and role)'!F:G,2,FALSE)</f>
        <v>2.6479977868829656</v>
      </c>
      <c r="I115" s="8">
        <f t="shared" si="79"/>
        <v>0</v>
      </c>
      <c r="J115" s="8">
        <v>0</v>
      </c>
      <c r="K115" s="8">
        <v>1</v>
      </c>
      <c r="L115" s="8">
        <v>1</v>
      </c>
      <c r="M115" s="8">
        <f t="shared" si="80"/>
        <v>1</v>
      </c>
      <c r="N115" s="8">
        <f t="shared" si="81"/>
        <v>0</v>
      </c>
      <c r="O115" s="8">
        <f t="shared" ref="O115:O116" si="82">IF(L115=$I115,1,0)</f>
        <v>0</v>
      </c>
      <c r="P115" s="8"/>
      <c r="Q115" s="8"/>
      <c r="R115" s="8"/>
    </row>
    <row r="116" spans="1:18" x14ac:dyDescent="0.25">
      <c r="A116" s="30"/>
      <c r="B116" s="27"/>
      <c r="C116" s="8" t="s">
        <v>176</v>
      </c>
      <c r="D116" s="8" t="s">
        <v>177</v>
      </c>
      <c r="E116" s="8" t="str">
        <f t="shared" si="78"/>
        <v>ADCGEN</v>
      </c>
      <c r="F116" s="8" t="str">
        <f t="shared" si="78"/>
        <v>ADCTL</v>
      </c>
      <c r="G116" s="11">
        <f>VLOOKUP(E116,'raw data(team and role)'!F:G,2,FALSE)</f>
        <v>2.4038494462617068</v>
      </c>
      <c r="H116" s="11">
        <f>VLOOKUP(F116,'raw data(team and role)'!F:G,2,FALSE)</f>
        <v>3.5101106620582492</v>
      </c>
      <c r="I116" s="8">
        <f t="shared" si="79"/>
        <v>0</v>
      </c>
      <c r="J116" s="8">
        <v>1</v>
      </c>
      <c r="K116" s="8">
        <v>0</v>
      </c>
      <c r="L116" s="8">
        <v>1</v>
      </c>
      <c r="M116" s="8">
        <f t="shared" si="80"/>
        <v>0</v>
      </c>
      <c r="N116" s="8">
        <f t="shared" si="81"/>
        <v>1</v>
      </c>
      <c r="O116" s="8">
        <f t="shared" si="82"/>
        <v>0</v>
      </c>
      <c r="P116" s="8"/>
      <c r="Q116" s="8"/>
      <c r="R116" s="8"/>
    </row>
    <row r="117" spans="1:18" x14ac:dyDescent="0.25">
      <c r="A117" s="30"/>
      <c r="B117" s="27"/>
      <c r="C117" s="8" t="s">
        <v>176</v>
      </c>
      <c r="D117" s="8" t="s">
        <v>155</v>
      </c>
      <c r="E117" s="8" t="str">
        <f t="shared" si="78"/>
        <v>ADCGEN</v>
      </c>
      <c r="F117" s="8" t="str">
        <f t="shared" si="78"/>
        <v>ADCLNG</v>
      </c>
      <c r="G117" s="11">
        <f>VLOOKUP(E117,'raw data(team and role)'!F:G,2,FALSE)</f>
        <v>2.4038494462617068</v>
      </c>
      <c r="H117" s="11">
        <f>VLOOKUP(F117,'raw data(team and role)'!F:G,2,FALSE)</f>
        <v>2.6479977868829656</v>
      </c>
      <c r="I117" s="8">
        <f t="shared" si="79"/>
        <v>0</v>
      </c>
      <c r="J117" s="8">
        <v>1</v>
      </c>
      <c r="K117" s="8">
        <v>0</v>
      </c>
      <c r="L117" s="8" t="s">
        <v>171</v>
      </c>
      <c r="M117" s="8">
        <f t="shared" si="80"/>
        <v>0</v>
      </c>
      <c r="N117" s="8">
        <f t="shared" si="81"/>
        <v>1</v>
      </c>
      <c r="O117" s="8"/>
      <c r="P117" s="8"/>
      <c r="Q117" s="8"/>
      <c r="R117" s="8"/>
    </row>
    <row r="118" spans="1:18" x14ac:dyDescent="0.25">
      <c r="A118" s="30"/>
      <c r="B118" s="28"/>
      <c r="C118" s="8" t="s">
        <v>177</v>
      </c>
      <c r="D118" s="8" t="s">
        <v>155</v>
      </c>
      <c r="E118" s="8" t="str">
        <f>$A$91&amp;C118</f>
        <v>ADCTL</v>
      </c>
      <c r="F118" s="8" t="str">
        <f>$A$91&amp;D118</f>
        <v>ADCLNG</v>
      </c>
      <c r="G118" s="11">
        <f>VLOOKUP(E118,'raw data(team and role)'!F:G,2,FALSE)</f>
        <v>3.5101106620582492</v>
      </c>
      <c r="H118" s="11">
        <f>VLOOKUP(F118,'raw data(team and role)'!F:G,2,FALSE)</f>
        <v>2.6479977868829656</v>
      </c>
      <c r="I118" s="8">
        <f t="shared" si="79"/>
        <v>1</v>
      </c>
      <c r="J118" s="8">
        <v>0</v>
      </c>
      <c r="K118" s="8">
        <v>1</v>
      </c>
      <c r="L118" s="8" t="s">
        <v>171</v>
      </c>
      <c r="M118" s="8">
        <f t="shared" si="80"/>
        <v>0</v>
      </c>
      <c r="N118" s="8">
        <f t="shared" si="81"/>
        <v>1</v>
      </c>
      <c r="O118" s="8"/>
      <c r="P118" s="8">
        <f>SUM(M113:O118)</f>
        <v>7</v>
      </c>
      <c r="Q118" s="8">
        <v>15</v>
      </c>
      <c r="R118" s="19">
        <f>P118/Q118</f>
        <v>0.46666666666666667</v>
      </c>
    </row>
    <row r="119" spans="1:18" x14ac:dyDescent="0.25">
      <c r="A119" s="30"/>
      <c r="B119" s="21" t="s">
        <v>190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8">
        <f>SUM(M92:M118)</f>
        <v>12</v>
      </c>
      <c r="N119" s="8">
        <f>SUM(N92:N118)</f>
        <v>14</v>
      </c>
      <c r="O119" s="8">
        <f>SUM(O92:O118)</f>
        <v>3</v>
      </c>
      <c r="P119" s="8">
        <f>SUM(P92:P118)</f>
        <v>29</v>
      </c>
      <c r="Q119" s="8">
        <f>SUM(Q92:Q118)</f>
        <v>54</v>
      </c>
      <c r="R119" s="20">
        <f>P119/Q119</f>
        <v>0.53703703703703709</v>
      </c>
    </row>
    <row r="121" spans="1:18" x14ac:dyDescent="0.25">
      <c r="A121" s="29" t="s">
        <v>185</v>
      </c>
      <c r="B121" s="26" t="s">
        <v>156</v>
      </c>
      <c r="C121" s="9" t="s">
        <v>167</v>
      </c>
      <c r="D121" s="9" t="s">
        <v>169</v>
      </c>
      <c r="E121" s="9" t="s">
        <v>187</v>
      </c>
      <c r="F121" s="9" t="s">
        <v>188</v>
      </c>
      <c r="G121" s="9" t="s">
        <v>181</v>
      </c>
      <c r="H121" s="9" t="s">
        <v>179</v>
      </c>
      <c r="I121" s="9" t="s">
        <v>170</v>
      </c>
      <c r="J121" s="9" t="s">
        <v>164</v>
      </c>
      <c r="K121" s="9" t="s">
        <v>163</v>
      </c>
      <c r="L121" s="9" t="s">
        <v>165</v>
      </c>
      <c r="M121" s="9" t="s">
        <v>160</v>
      </c>
      <c r="N121" s="9" t="s">
        <v>161</v>
      </c>
      <c r="O121" s="9" t="s">
        <v>162</v>
      </c>
      <c r="P121" s="9" t="s">
        <v>194</v>
      </c>
      <c r="Q121" s="9" t="s">
        <v>193</v>
      </c>
      <c r="R121" s="9" t="s">
        <v>191</v>
      </c>
    </row>
    <row r="122" spans="1:18" x14ac:dyDescent="0.25">
      <c r="A122" s="30"/>
      <c r="B122" s="27"/>
      <c r="C122" s="10" t="s">
        <v>147</v>
      </c>
      <c r="D122" s="8" t="s">
        <v>148</v>
      </c>
      <c r="E122" s="8" t="str">
        <f>$A$121&amp;C122</f>
        <v>SupportDK</v>
      </c>
      <c r="F122" s="8" t="str">
        <f>$A$121&amp;D122</f>
        <v>SupportFPX</v>
      </c>
      <c r="G122" s="11">
        <f>VLOOKUP(E122,'raw data(team and role)'!F:G,2,FALSE)</f>
        <v>0.2521643621430853</v>
      </c>
      <c r="H122" s="11">
        <f>VLOOKUP(F122,'raw data(team and role)'!F:G,2,FALSE)</f>
        <v>2.5073734741320983</v>
      </c>
      <c r="I122" s="8">
        <f>IF(G122&gt;H122,1,0)</f>
        <v>0</v>
      </c>
      <c r="J122" s="8">
        <v>1</v>
      </c>
      <c r="K122" s="8">
        <v>1</v>
      </c>
      <c r="L122" s="8" t="s">
        <v>171</v>
      </c>
      <c r="M122" s="8">
        <f>IF(J122=$I122,1,0)</f>
        <v>0</v>
      </c>
      <c r="N122" s="8">
        <f>IF(K122=$I122,1,0)</f>
        <v>0</v>
      </c>
      <c r="O122" s="8"/>
      <c r="P122" s="8"/>
      <c r="Q122" s="8"/>
      <c r="R122" s="8"/>
    </row>
    <row r="123" spans="1:18" x14ac:dyDescent="0.25">
      <c r="A123" s="30"/>
      <c r="B123" s="27"/>
      <c r="C123" s="10" t="s">
        <v>147</v>
      </c>
      <c r="D123" s="8" t="s">
        <v>149</v>
      </c>
      <c r="E123" s="8" t="str">
        <f t="shared" ref="E123:F127" si="83">$A$121&amp;C123</f>
        <v>SupportDK</v>
      </c>
      <c r="F123" s="8" t="str">
        <f t="shared" si="83"/>
        <v>SupportRGE</v>
      </c>
      <c r="G123" s="11">
        <f>VLOOKUP(E123,'raw data(team and role)'!F:G,2,FALSE)</f>
        <v>0.2521643621430853</v>
      </c>
      <c r="H123" s="11">
        <f>VLOOKUP(F123,'raw data(team and role)'!F:G,2,FALSE)</f>
        <v>2.5058660628140528</v>
      </c>
      <c r="I123" s="8">
        <f t="shared" ref="I123:I127" si="84">IF(G123&gt;H123,1,0)</f>
        <v>0</v>
      </c>
      <c r="J123" s="8">
        <v>1</v>
      </c>
      <c r="K123" s="8">
        <v>1</v>
      </c>
      <c r="L123" s="8" t="s">
        <v>171</v>
      </c>
      <c r="M123" s="8">
        <f t="shared" ref="M123:M127" si="85">IF(J123=$I123,1,0)</f>
        <v>0</v>
      </c>
      <c r="N123" s="8">
        <f t="shared" ref="N123:N127" si="86">IF(K123=$I123,1,0)</f>
        <v>0</v>
      </c>
      <c r="O123" s="8"/>
      <c r="P123" s="8"/>
      <c r="Q123" s="8"/>
      <c r="R123" s="8"/>
    </row>
    <row r="124" spans="1:18" x14ac:dyDescent="0.25">
      <c r="A124" s="30"/>
      <c r="B124" s="27"/>
      <c r="C124" s="10" t="s">
        <v>147</v>
      </c>
      <c r="D124" s="8" t="s">
        <v>87</v>
      </c>
      <c r="E124" s="8" t="str">
        <f t="shared" si="83"/>
        <v>SupportDK</v>
      </c>
      <c r="F124" s="8" t="str">
        <f t="shared" si="83"/>
        <v>SupportC9</v>
      </c>
      <c r="G124" s="11">
        <f>VLOOKUP(E124,'raw data(team and role)'!F:G,2,FALSE)</f>
        <v>0.2521643621430853</v>
      </c>
      <c r="H124" s="11">
        <f>VLOOKUP(F124,'raw data(team and role)'!F:G,2,FALSE)</f>
        <v>3.0166195786989247</v>
      </c>
      <c r="I124" s="8">
        <f t="shared" si="84"/>
        <v>0</v>
      </c>
      <c r="J124" s="8">
        <v>1</v>
      </c>
      <c r="K124" s="8">
        <v>1</v>
      </c>
      <c r="L124" s="8" t="s">
        <v>171</v>
      </c>
      <c r="M124" s="8">
        <f t="shared" si="85"/>
        <v>0</v>
      </c>
      <c r="N124" s="8">
        <f t="shared" si="86"/>
        <v>0</v>
      </c>
      <c r="O124" s="8"/>
      <c r="P124" s="8"/>
      <c r="Q124" s="8"/>
      <c r="R124" s="8"/>
    </row>
    <row r="125" spans="1:18" x14ac:dyDescent="0.25">
      <c r="A125" s="30"/>
      <c r="B125" s="27"/>
      <c r="C125" s="8" t="s">
        <v>148</v>
      </c>
      <c r="D125" s="8" t="s">
        <v>149</v>
      </c>
      <c r="E125" s="8" t="str">
        <f t="shared" si="83"/>
        <v>SupportFPX</v>
      </c>
      <c r="F125" s="8" t="str">
        <f t="shared" si="83"/>
        <v>SupportRGE</v>
      </c>
      <c r="G125" s="11">
        <f>VLOOKUP(E125,'raw data(team and role)'!F:G,2,FALSE)</f>
        <v>2.5073734741320983</v>
      </c>
      <c r="H125" s="11">
        <f>VLOOKUP(F125,'raw data(team and role)'!F:G,2,FALSE)</f>
        <v>2.5058660628140528</v>
      </c>
      <c r="I125" s="8">
        <f t="shared" si="84"/>
        <v>1</v>
      </c>
      <c r="J125" s="8">
        <v>1</v>
      </c>
      <c r="K125" s="8">
        <v>0</v>
      </c>
      <c r="L125" s="8">
        <v>0</v>
      </c>
      <c r="M125" s="8">
        <f t="shared" si="85"/>
        <v>1</v>
      </c>
      <c r="N125" s="8">
        <f t="shared" si="86"/>
        <v>0</v>
      </c>
      <c r="O125" s="8">
        <f t="shared" ref="O125" si="87">IF(L125=$I125,1,0)</f>
        <v>0</v>
      </c>
      <c r="P125" s="8"/>
      <c r="Q125" s="8"/>
      <c r="R125" s="8"/>
    </row>
    <row r="126" spans="1:18" x14ac:dyDescent="0.25">
      <c r="A126" s="30"/>
      <c r="B126" s="27"/>
      <c r="C126" s="8" t="s">
        <v>148</v>
      </c>
      <c r="D126" s="8" t="s">
        <v>87</v>
      </c>
      <c r="E126" s="8" t="str">
        <f t="shared" si="83"/>
        <v>SupportFPX</v>
      </c>
      <c r="F126" s="8" t="str">
        <f t="shared" si="83"/>
        <v>SupportC9</v>
      </c>
      <c r="G126" s="11">
        <f>VLOOKUP(E126,'raw data(team and role)'!F:G,2,FALSE)</f>
        <v>2.5073734741320983</v>
      </c>
      <c r="H126" s="11">
        <f>VLOOKUP(F126,'raw data(team and role)'!F:G,2,FALSE)</f>
        <v>3.0166195786989247</v>
      </c>
      <c r="I126" s="8">
        <f t="shared" si="84"/>
        <v>0</v>
      </c>
      <c r="J126" s="8">
        <v>1</v>
      </c>
      <c r="K126" s="8">
        <v>0</v>
      </c>
      <c r="L126" s="8" t="s">
        <v>171</v>
      </c>
      <c r="M126" s="8">
        <f t="shared" si="85"/>
        <v>0</v>
      </c>
      <c r="N126" s="8">
        <f t="shared" si="86"/>
        <v>1</v>
      </c>
      <c r="O126" s="8"/>
      <c r="P126" s="8"/>
      <c r="Q126" s="8"/>
      <c r="R126" s="8"/>
    </row>
    <row r="127" spans="1:18" x14ac:dyDescent="0.25">
      <c r="A127" s="30"/>
      <c r="B127" s="28"/>
      <c r="C127" s="8" t="s">
        <v>149</v>
      </c>
      <c r="D127" s="8" t="s">
        <v>87</v>
      </c>
      <c r="E127" s="8" t="str">
        <f t="shared" si="83"/>
        <v>SupportRGE</v>
      </c>
      <c r="F127" s="8" t="str">
        <f t="shared" si="83"/>
        <v>SupportC9</v>
      </c>
      <c r="G127" s="11">
        <f>VLOOKUP(E127,'raw data(team and role)'!F:G,2,FALSE)</f>
        <v>2.5058660628140528</v>
      </c>
      <c r="H127" s="11">
        <f>VLOOKUP(F127,'raw data(team and role)'!F:G,2,FALSE)</f>
        <v>3.0166195786989247</v>
      </c>
      <c r="I127" s="8">
        <f t="shared" si="84"/>
        <v>0</v>
      </c>
      <c r="J127" s="8">
        <v>1</v>
      </c>
      <c r="K127" s="8">
        <v>0</v>
      </c>
      <c r="L127" s="8">
        <v>0</v>
      </c>
      <c r="M127" s="8">
        <f t="shared" si="85"/>
        <v>0</v>
      </c>
      <c r="N127" s="8">
        <f t="shared" si="86"/>
        <v>1</v>
      </c>
      <c r="O127" s="8">
        <f t="shared" ref="O127" si="88">IF(L127=$I127,1,0)</f>
        <v>1</v>
      </c>
      <c r="P127" s="8">
        <f>SUM(M122:O127)</f>
        <v>4</v>
      </c>
      <c r="Q127" s="8">
        <v>14</v>
      </c>
      <c r="R127" s="19">
        <f>P127/Q127</f>
        <v>0.2857142857142857</v>
      </c>
    </row>
    <row r="128" spans="1:18" x14ac:dyDescent="0.25">
      <c r="A128" s="30"/>
      <c r="B128" s="26" t="s">
        <v>157</v>
      </c>
      <c r="C128" s="9" t="s">
        <v>167</v>
      </c>
      <c r="D128" s="9" t="s">
        <v>169</v>
      </c>
      <c r="E128" s="9" t="s">
        <v>187</v>
      </c>
      <c r="F128" s="9" t="s">
        <v>188</v>
      </c>
      <c r="G128" s="9" t="s">
        <v>181</v>
      </c>
      <c r="H128" s="9" t="s">
        <v>179</v>
      </c>
      <c r="I128" s="9" t="s">
        <v>170</v>
      </c>
      <c r="J128" s="9" t="s">
        <v>164</v>
      </c>
      <c r="K128" s="9" t="s">
        <v>163</v>
      </c>
      <c r="L128" s="9" t="s">
        <v>165</v>
      </c>
      <c r="M128" s="8"/>
      <c r="N128" s="8"/>
      <c r="O128" s="8"/>
      <c r="P128" s="8"/>
      <c r="Q128" s="8"/>
      <c r="R128" s="8"/>
    </row>
    <row r="129" spans="1:18" x14ac:dyDescent="0.25">
      <c r="A129" s="30"/>
      <c r="B129" s="27"/>
      <c r="C129" s="10" t="s">
        <v>159</v>
      </c>
      <c r="D129" s="8" t="s">
        <v>151</v>
      </c>
      <c r="E129" s="8" t="str">
        <f>$A$121&amp;C129</f>
        <v>SupportEDG</v>
      </c>
      <c r="F129" s="8" t="str">
        <f>$A$121&amp;D129</f>
        <v>Support100T</v>
      </c>
      <c r="G129" s="11">
        <f>VLOOKUP(E129,'raw data(team and role)'!F:G,2,FALSE)</f>
        <v>3.2675981059045767</v>
      </c>
      <c r="H129" s="11">
        <f>VLOOKUP(F129,'raw data(team and role)'!F:G,2,FALSE)</f>
        <v>0.72244431472898785</v>
      </c>
      <c r="I129" s="8">
        <f>IF(G129&gt;H129,1,0)</f>
        <v>1</v>
      </c>
      <c r="J129" s="8">
        <v>1</v>
      </c>
      <c r="K129" s="8">
        <v>0</v>
      </c>
      <c r="L129" s="8" t="s">
        <v>171</v>
      </c>
      <c r="M129" s="8">
        <f>IF(J129=$I129,1,0)</f>
        <v>1</v>
      </c>
      <c r="N129" s="8">
        <f>IF(K129=$I129,1,0)</f>
        <v>0</v>
      </c>
      <c r="O129" s="8"/>
      <c r="P129" s="8"/>
      <c r="Q129" s="8"/>
      <c r="R129" s="8"/>
    </row>
    <row r="130" spans="1:18" x14ac:dyDescent="0.25">
      <c r="A130" s="30"/>
      <c r="B130" s="27"/>
      <c r="C130" s="10" t="s">
        <v>159</v>
      </c>
      <c r="D130" s="8" t="s">
        <v>152</v>
      </c>
      <c r="E130" s="8" t="str">
        <f t="shared" ref="E130:F134" si="89">$A$121&amp;C130</f>
        <v>SupportEDG</v>
      </c>
      <c r="F130" s="8" t="str">
        <f t="shared" si="89"/>
        <v>SupportT1</v>
      </c>
      <c r="G130" s="11">
        <f>VLOOKUP(E130,'raw data(team and role)'!F:G,2,FALSE)</f>
        <v>3.2675981059045767</v>
      </c>
      <c r="H130" s="11">
        <f>VLOOKUP(F130,'raw data(team and role)'!F:G,2,FALSE)</f>
        <v>2.4317211625780093</v>
      </c>
      <c r="I130" s="8">
        <f t="shared" ref="I130:I134" si="90">IF(G130&gt;H130,1,0)</f>
        <v>1</v>
      </c>
      <c r="J130" s="8">
        <v>1</v>
      </c>
      <c r="K130" s="8">
        <v>0</v>
      </c>
      <c r="L130" s="8" t="s">
        <v>171</v>
      </c>
      <c r="M130" s="8">
        <f t="shared" ref="M130:M134" si="91">IF(J130=$I130,1,0)</f>
        <v>1</v>
      </c>
      <c r="N130" s="8">
        <f t="shared" ref="N130:N134" si="92">IF(K130=$I130,1,0)</f>
        <v>0</v>
      </c>
      <c r="O130" s="8"/>
      <c r="P130" s="8"/>
      <c r="Q130" s="8"/>
      <c r="R130" s="8"/>
    </row>
    <row r="131" spans="1:18" x14ac:dyDescent="0.25">
      <c r="A131" s="30"/>
      <c r="B131" s="27"/>
      <c r="C131" s="10" t="s">
        <v>159</v>
      </c>
      <c r="D131" s="8" t="s">
        <v>153</v>
      </c>
      <c r="E131" s="8" t="str">
        <f t="shared" si="89"/>
        <v>SupportEDG</v>
      </c>
      <c r="F131" s="8" t="str">
        <f t="shared" si="89"/>
        <v>SupportDFM</v>
      </c>
      <c r="G131" s="11">
        <f>VLOOKUP(E131,'raw data(team and role)'!F:G,2,FALSE)</f>
        <v>3.2675981059045767</v>
      </c>
      <c r="H131" s="11">
        <f>VLOOKUP(F131,'raw data(team and role)'!F:G,2,FALSE)</f>
        <v>2.7316603589225994</v>
      </c>
      <c r="I131" s="8">
        <f t="shared" si="90"/>
        <v>1</v>
      </c>
      <c r="J131" s="8">
        <v>1</v>
      </c>
      <c r="K131" s="8">
        <v>1</v>
      </c>
      <c r="L131" s="8" t="s">
        <v>171</v>
      </c>
      <c r="M131" s="8">
        <f t="shared" si="91"/>
        <v>1</v>
      </c>
      <c r="N131" s="8">
        <f t="shared" si="92"/>
        <v>1</v>
      </c>
      <c r="O131" s="8"/>
      <c r="P131" s="8"/>
      <c r="Q131" s="8"/>
      <c r="R131" s="8"/>
    </row>
    <row r="132" spans="1:18" x14ac:dyDescent="0.25">
      <c r="A132" s="30"/>
      <c r="B132" s="27"/>
      <c r="C132" s="8" t="s">
        <v>151</v>
      </c>
      <c r="D132" s="8" t="s">
        <v>152</v>
      </c>
      <c r="E132" s="8" t="str">
        <f t="shared" si="89"/>
        <v>Support100T</v>
      </c>
      <c r="F132" s="8" t="str">
        <f t="shared" si="89"/>
        <v>SupportT1</v>
      </c>
      <c r="G132" s="11">
        <f>VLOOKUP(E132,'raw data(team and role)'!F:G,2,FALSE)</f>
        <v>0.72244431472898785</v>
      </c>
      <c r="H132" s="11">
        <f>VLOOKUP(F132,'raw data(team and role)'!F:G,2,FALSE)</f>
        <v>2.4317211625780093</v>
      </c>
      <c r="I132" s="8">
        <f t="shared" si="90"/>
        <v>0</v>
      </c>
      <c r="J132" s="8">
        <v>0</v>
      </c>
      <c r="K132" s="8">
        <v>0</v>
      </c>
      <c r="L132" s="8" t="s">
        <v>171</v>
      </c>
      <c r="M132" s="8">
        <f t="shared" si="91"/>
        <v>1</v>
      </c>
      <c r="N132" s="8">
        <f t="shared" si="92"/>
        <v>1</v>
      </c>
      <c r="O132" s="8"/>
      <c r="P132" s="8"/>
      <c r="Q132" s="8"/>
      <c r="R132" s="8"/>
    </row>
    <row r="133" spans="1:18" x14ac:dyDescent="0.25">
      <c r="A133" s="30"/>
      <c r="B133" s="27"/>
      <c r="C133" s="8" t="s">
        <v>151</v>
      </c>
      <c r="D133" s="8" t="s">
        <v>153</v>
      </c>
      <c r="E133" s="8" t="str">
        <f t="shared" si="89"/>
        <v>Support100T</v>
      </c>
      <c r="F133" s="8" t="str">
        <f t="shared" si="89"/>
        <v>SupportDFM</v>
      </c>
      <c r="G133" s="11">
        <f>VLOOKUP(E133,'raw data(team and role)'!F:G,2,FALSE)</f>
        <v>0.72244431472898785</v>
      </c>
      <c r="H133" s="11">
        <f>VLOOKUP(F133,'raw data(team and role)'!F:G,2,FALSE)</f>
        <v>2.7316603589225994</v>
      </c>
      <c r="I133" s="8">
        <f t="shared" si="90"/>
        <v>0</v>
      </c>
      <c r="J133" s="8">
        <v>1</v>
      </c>
      <c r="K133" s="8">
        <v>1</v>
      </c>
      <c r="L133" s="8" t="s">
        <v>171</v>
      </c>
      <c r="M133" s="8">
        <f t="shared" si="91"/>
        <v>0</v>
      </c>
      <c r="N133" s="8">
        <f t="shared" si="92"/>
        <v>0</v>
      </c>
      <c r="O133" s="8"/>
      <c r="P133" s="8"/>
      <c r="Q133" s="8"/>
      <c r="R133" s="8"/>
    </row>
    <row r="134" spans="1:18" x14ac:dyDescent="0.25">
      <c r="A134" s="30"/>
      <c r="B134" s="28"/>
      <c r="C134" s="8" t="s">
        <v>152</v>
      </c>
      <c r="D134" s="8" t="s">
        <v>153</v>
      </c>
      <c r="E134" s="8" t="str">
        <f t="shared" si="89"/>
        <v>SupportT1</v>
      </c>
      <c r="F134" s="8" t="str">
        <f t="shared" si="89"/>
        <v>SupportDFM</v>
      </c>
      <c r="G134" s="11">
        <f>VLOOKUP(E134,'raw data(team and role)'!F:G,2,FALSE)</f>
        <v>2.4317211625780093</v>
      </c>
      <c r="H134" s="11">
        <f>VLOOKUP(F134,'raw data(team and role)'!F:G,2,FALSE)</f>
        <v>2.7316603589225994</v>
      </c>
      <c r="I134" s="8">
        <f t="shared" si="90"/>
        <v>0</v>
      </c>
      <c r="J134" s="8">
        <v>1</v>
      </c>
      <c r="K134" s="8">
        <v>1</v>
      </c>
      <c r="L134" s="8" t="s">
        <v>171</v>
      </c>
      <c r="M134" s="8">
        <f t="shared" si="91"/>
        <v>0</v>
      </c>
      <c r="N134" s="8">
        <f t="shared" si="92"/>
        <v>0</v>
      </c>
      <c r="O134" s="8"/>
      <c r="P134" s="8">
        <f>SUM(M129:O134)</f>
        <v>6</v>
      </c>
      <c r="Q134" s="8">
        <v>12</v>
      </c>
      <c r="R134" s="19">
        <f>P134/Q134</f>
        <v>0.5</v>
      </c>
    </row>
    <row r="135" spans="1:18" x14ac:dyDescent="0.25">
      <c r="A135" s="30"/>
      <c r="B135" s="26" t="s">
        <v>150</v>
      </c>
      <c r="C135" s="9" t="s">
        <v>167</v>
      </c>
      <c r="D135" s="9" t="s">
        <v>169</v>
      </c>
      <c r="E135" s="9" t="s">
        <v>187</v>
      </c>
      <c r="F135" s="9" t="s">
        <v>188</v>
      </c>
      <c r="G135" s="9" t="s">
        <v>181</v>
      </c>
      <c r="H135" s="9" t="s">
        <v>179</v>
      </c>
      <c r="I135" s="9" t="s">
        <v>170</v>
      </c>
      <c r="J135" s="9" t="s">
        <v>164</v>
      </c>
      <c r="K135" s="9" t="s">
        <v>163</v>
      </c>
      <c r="L135" s="9" t="s">
        <v>165</v>
      </c>
      <c r="M135" s="8"/>
      <c r="N135" s="8"/>
      <c r="O135" s="8"/>
      <c r="P135" s="8"/>
      <c r="Q135" s="8"/>
      <c r="R135" s="8"/>
    </row>
    <row r="136" spans="1:18" x14ac:dyDescent="0.25">
      <c r="A136" s="30"/>
      <c r="B136" s="27"/>
      <c r="C136" s="10" t="s">
        <v>172</v>
      </c>
      <c r="D136" s="8" t="s">
        <v>173</v>
      </c>
      <c r="E136" s="8" t="str">
        <f>$A$121&amp;C136</f>
        <v>SupportPSG</v>
      </c>
      <c r="F136" s="8" t="str">
        <f>$A$121&amp;D136</f>
        <v>SupportFNC</v>
      </c>
      <c r="G136" s="11">
        <f>VLOOKUP(E136,'raw data(team and role)'!F:G,2,FALSE)</f>
        <v>2.8793170624875355</v>
      </c>
      <c r="H136" s="11">
        <f>VLOOKUP(F136,'raw data(team and role)'!F:G,2,FALSE)</f>
        <v>0.97447658732822429</v>
      </c>
      <c r="I136" s="8">
        <f>IF(G136&gt;H136,1,0)</f>
        <v>1</v>
      </c>
      <c r="J136" s="8">
        <v>1</v>
      </c>
      <c r="K136" s="8">
        <v>1</v>
      </c>
      <c r="L136" s="8" t="s">
        <v>171</v>
      </c>
      <c r="M136" s="8">
        <f>IF(J136=$I136,1,0)</f>
        <v>1</v>
      </c>
      <c r="N136" s="8">
        <f>IF(K136=$I136,1,0)</f>
        <v>1</v>
      </c>
      <c r="O136" s="8"/>
      <c r="P136" s="8"/>
      <c r="Q136" s="8"/>
      <c r="R136" s="8"/>
    </row>
    <row r="137" spans="1:18" x14ac:dyDescent="0.25">
      <c r="A137" s="30"/>
      <c r="B137" s="27"/>
      <c r="C137" s="10" t="s">
        <v>172</v>
      </c>
      <c r="D137" s="8" t="s">
        <v>174</v>
      </c>
      <c r="E137" s="8" t="str">
        <f t="shared" ref="E137:F141" si="93">$A$121&amp;C137</f>
        <v>SupportPSG</v>
      </c>
      <c r="F137" s="8" t="str">
        <f t="shared" si="93"/>
        <v>SupportRNG</v>
      </c>
      <c r="G137" s="11">
        <f>VLOOKUP(E137,'raw data(team and role)'!F:G,2,FALSE)</f>
        <v>2.8793170624875355</v>
      </c>
      <c r="H137" s="11">
        <f>VLOOKUP(F137,'raw data(team and role)'!F:G,2,FALSE)</f>
        <v>2.1397173904507247</v>
      </c>
      <c r="I137" s="8">
        <f t="shared" ref="I137:I141" si="94">IF(G137&gt;H137,1,0)</f>
        <v>1</v>
      </c>
      <c r="J137" s="8">
        <v>0</v>
      </c>
      <c r="K137" s="8">
        <v>0</v>
      </c>
      <c r="L137" s="8" t="s">
        <v>171</v>
      </c>
      <c r="M137" s="8">
        <f t="shared" ref="M137:M141" si="95">IF(J137=$I137,1,0)</f>
        <v>0</v>
      </c>
      <c r="N137" s="8">
        <f t="shared" ref="N137:N141" si="96">IF(K137=$I137,1,0)</f>
        <v>0</v>
      </c>
      <c r="O137" s="8"/>
      <c r="P137" s="8"/>
      <c r="Q137" s="8"/>
      <c r="R137" s="8"/>
    </row>
    <row r="138" spans="1:18" x14ac:dyDescent="0.25">
      <c r="A138" s="30"/>
      <c r="B138" s="27"/>
      <c r="C138" s="10" t="s">
        <v>172</v>
      </c>
      <c r="D138" s="8" t="s">
        <v>154</v>
      </c>
      <c r="E138" s="8" t="str">
        <f t="shared" si="93"/>
        <v>SupportPSG</v>
      </c>
      <c r="F138" s="8" t="str">
        <f t="shared" si="93"/>
        <v>SupportHLE</v>
      </c>
      <c r="G138" s="11">
        <f>VLOOKUP(E138,'raw data(team and role)'!F:G,2,FALSE)</f>
        <v>2.8793170624875355</v>
      </c>
      <c r="H138" s="11">
        <f>VLOOKUP(F138,'raw data(team and role)'!F:G,2,FALSE)</f>
        <v>3.5370947849227421</v>
      </c>
      <c r="I138" s="8">
        <f t="shared" si="94"/>
        <v>0</v>
      </c>
      <c r="J138" s="8">
        <v>1</v>
      </c>
      <c r="K138" s="8">
        <v>0</v>
      </c>
      <c r="L138" s="8" t="s">
        <v>171</v>
      </c>
      <c r="M138" s="8">
        <f t="shared" si="95"/>
        <v>0</v>
      </c>
      <c r="N138" s="8">
        <f t="shared" si="96"/>
        <v>1</v>
      </c>
      <c r="O138" s="8"/>
      <c r="P138" s="8"/>
      <c r="Q138" s="8"/>
      <c r="R138" s="8"/>
    </row>
    <row r="139" spans="1:18" x14ac:dyDescent="0.25">
      <c r="A139" s="30"/>
      <c r="B139" s="27"/>
      <c r="C139" s="8" t="s">
        <v>173</v>
      </c>
      <c r="D139" s="8" t="s">
        <v>174</v>
      </c>
      <c r="E139" s="8" t="str">
        <f t="shared" si="93"/>
        <v>SupportFNC</v>
      </c>
      <c r="F139" s="8" t="str">
        <f t="shared" si="93"/>
        <v>SupportRNG</v>
      </c>
      <c r="G139" s="11">
        <f>VLOOKUP(E139,'raw data(team and role)'!F:G,2,FALSE)</f>
        <v>0.97447658732822429</v>
      </c>
      <c r="H139" s="11">
        <f>VLOOKUP(F139,'raw data(team and role)'!F:G,2,FALSE)</f>
        <v>2.1397173904507247</v>
      </c>
      <c r="I139" s="8">
        <f t="shared" si="94"/>
        <v>0</v>
      </c>
      <c r="J139" s="8">
        <v>0</v>
      </c>
      <c r="K139" s="8">
        <v>1</v>
      </c>
      <c r="L139" s="8" t="s">
        <v>171</v>
      </c>
      <c r="M139" s="8">
        <f t="shared" si="95"/>
        <v>1</v>
      </c>
      <c r="N139" s="8">
        <f t="shared" si="96"/>
        <v>0</v>
      </c>
      <c r="O139" s="8"/>
      <c r="P139" s="8"/>
      <c r="Q139" s="8"/>
      <c r="R139" s="8"/>
    </row>
    <row r="140" spans="1:18" x14ac:dyDescent="0.25">
      <c r="A140" s="30"/>
      <c r="B140" s="27"/>
      <c r="C140" s="8" t="s">
        <v>173</v>
      </c>
      <c r="D140" s="8" t="s">
        <v>154</v>
      </c>
      <c r="E140" s="8" t="str">
        <f t="shared" si="93"/>
        <v>SupportFNC</v>
      </c>
      <c r="F140" s="8" t="str">
        <f t="shared" si="93"/>
        <v>SupportHLE</v>
      </c>
      <c r="G140" s="11">
        <f>VLOOKUP(E140,'raw data(team and role)'!F:G,2,FALSE)</f>
        <v>0.97447658732822429</v>
      </c>
      <c r="H140" s="11">
        <f>VLOOKUP(F140,'raw data(team and role)'!F:G,2,FALSE)</f>
        <v>3.5370947849227421</v>
      </c>
      <c r="I140" s="8">
        <f t="shared" si="94"/>
        <v>0</v>
      </c>
      <c r="J140" s="8">
        <v>0</v>
      </c>
      <c r="K140" s="8">
        <v>0</v>
      </c>
      <c r="L140" s="8" t="s">
        <v>171</v>
      </c>
      <c r="M140" s="8">
        <f t="shared" si="95"/>
        <v>1</v>
      </c>
      <c r="N140" s="8">
        <f t="shared" si="96"/>
        <v>1</v>
      </c>
      <c r="O140" s="8"/>
      <c r="P140" s="8"/>
      <c r="Q140" s="8"/>
      <c r="R140" s="8"/>
    </row>
    <row r="141" spans="1:18" x14ac:dyDescent="0.25">
      <c r="A141" s="30"/>
      <c r="B141" s="28"/>
      <c r="C141" s="8" t="s">
        <v>174</v>
      </c>
      <c r="D141" s="8" t="s">
        <v>154</v>
      </c>
      <c r="E141" s="8" t="str">
        <f t="shared" si="93"/>
        <v>SupportRNG</v>
      </c>
      <c r="F141" s="8" t="str">
        <f t="shared" si="93"/>
        <v>SupportHLE</v>
      </c>
      <c r="G141" s="11">
        <f>VLOOKUP(E141,'raw data(team and role)'!F:G,2,FALSE)</f>
        <v>2.1397173904507247</v>
      </c>
      <c r="H141" s="11">
        <f>VLOOKUP(F141,'raw data(team and role)'!F:G,2,FALSE)</f>
        <v>3.5370947849227421</v>
      </c>
      <c r="I141" s="8">
        <f t="shared" si="94"/>
        <v>0</v>
      </c>
      <c r="J141" s="8">
        <v>1</v>
      </c>
      <c r="K141" s="8">
        <v>0</v>
      </c>
      <c r="L141" s="8">
        <v>1</v>
      </c>
      <c r="M141" s="8">
        <f t="shared" si="95"/>
        <v>0</v>
      </c>
      <c r="N141" s="8">
        <f t="shared" si="96"/>
        <v>1</v>
      </c>
      <c r="O141" s="8">
        <f t="shared" ref="O141" si="97">IF(L141=$I141,1,0)</f>
        <v>0</v>
      </c>
      <c r="P141" s="8">
        <f>SUM(M136:O141)</f>
        <v>7</v>
      </c>
      <c r="Q141" s="8">
        <v>13</v>
      </c>
      <c r="R141" s="19">
        <f>P141/Q141</f>
        <v>0.53846153846153844</v>
      </c>
    </row>
    <row r="142" spans="1:18" x14ac:dyDescent="0.25">
      <c r="A142" s="30"/>
      <c r="B142" s="26" t="s">
        <v>158</v>
      </c>
      <c r="C142" s="9" t="s">
        <v>167</v>
      </c>
      <c r="D142" s="9" t="s">
        <v>169</v>
      </c>
      <c r="E142" s="9" t="s">
        <v>187</v>
      </c>
      <c r="F142" s="9" t="s">
        <v>188</v>
      </c>
      <c r="G142" s="9" t="s">
        <v>181</v>
      </c>
      <c r="H142" s="9" t="s">
        <v>179</v>
      </c>
      <c r="I142" s="9" t="s">
        <v>170</v>
      </c>
      <c r="J142" s="9" t="s">
        <v>164</v>
      </c>
      <c r="K142" s="9" t="s">
        <v>163</v>
      </c>
      <c r="L142" s="9" t="s">
        <v>165</v>
      </c>
      <c r="M142" s="8"/>
      <c r="N142" s="8"/>
      <c r="O142" s="8"/>
      <c r="P142" s="8"/>
      <c r="Q142" s="8"/>
      <c r="R142" s="8"/>
    </row>
    <row r="143" spans="1:18" x14ac:dyDescent="0.25">
      <c r="A143" s="30"/>
      <c r="B143" s="27"/>
      <c r="C143" s="10" t="s">
        <v>175</v>
      </c>
      <c r="D143" s="8" t="s">
        <v>176</v>
      </c>
      <c r="E143" s="8" t="str">
        <f>$A$121&amp;C143</f>
        <v>SupportMAD</v>
      </c>
      <c r="F143" s="8" t="str">
        <f>$A$121&amp;D143</f>
        <v>SupportGEN</v>
      </c>
      <c r="G143" s="11">
        <f>VLOOKUP(E143,'raw data(team and role)'!F:G,2,FALSE)</f>
        <v>2.7167073029445996</v>
      </c>
      <c r="H143" s="11">
        <f>VLOOKUP(F143,'raw data(team and role)'!F:G,2,FALSE)</f>
        <v>2.0750564309422304</v>
      </c>
      <c r="I143" s="8">
        <f>IF(G143&gt;H143,1,0)</f>
        <v>1</v>
      </c>
      <c r="J143" s="8">
        <v>1</v>
      </c>
      <c r="K143" s="8">
        <v>0</v>
      </c>
      <c r="L143" s="8">
        <v>0</v>
      </c>
      <c r="M143" s="8">
        <f>IF(J143=$I143,1,0)</f>
        <v>1</v>
      </c>
      <c r="N143" s="8">
        <f>IF(K143=$I143,1,0)</f>
        <v>0</v>
      </c>
      <c r="O143" s="8">
        <f t="shared" ref="O143" si="98">IF(L143=$I143,1,0)</f>
        <v>0</v>
      </c>
      <c r="P143" s="8"/>
      <c r="Q143" s="8"/>
      <c r="R143" s="8"/>
    </row>
    <row r="144" spans="1:18" x14ac:dyDescent="0.25">
      <c r="A144" s="30"/>
      <c r="B144" s="27"/>
      <c r="C144" s="10" t="s">
        <v>175</v>
      </c>
      <c r="D144" s="8" t="s">
        <v>177</v>
      </c>
      <c r="E144" s="8" t="str">
        <f t="shared" ref="E144:F148" si="99">$A$121&amp;C144</f>
        <v>SupportMAD</v>
      </c>
      <c r="F144" s="8" t="str">
        <f t="shared" si="99"/>
        <v>SupportTL</v>
      </c>
      <c r="G144" s="11">
        <f>VLOOKUP(E144,'raw data(team and role)'!F:G,2,FALSE)</f>
        <v>2.7167073029445996</v>
      </c>
      <c r="H144" s="11">
        <f>VLOOKUP(F144,'raw data(team and role)'!F:G,2,FALSE)</f>
        <v>1.4956928912828866</v>
      </c>
      <c r="I144" s="8">
        <f t="shared" ref="I144:I148" si="100">IF(G144&gt;H144,1,0)</f>
        <v>1</v>
      </c>
      <c r="J144" s="8">
        <v>0</v>
      </c>
      <c r="K144" s="8">
        <v>1</v>
      </c>
      <c r="L144" s="8" t="s">
        <v>171</v>
      </c>
      <c r="M144" s="8">
        <f t="shared" ref="M144:M148" si="101">IF(J144=$I144,1,0)</f>
        <v>0</v>
      </c>
      <c r="N144" s="8">
        <f t="shared" ref="N144:N148" si="102">IF(K144=$I144,1,0)</f>
        <v>1</v>
      </c>
      <c r="O144" s="8"/>
      <c r="P144" s="8"/>
      <c r="Q144" s="8"/>
      <c r="R144" s="8"/>
    </row>
    <row r="145" spans="1:18" x14ac:dyDescent="0.25">
      <c r="A145" s="30"/>
      <c r="B145" s="27"/>
      <c r="C145" s="10" t="s">
        <v>175</v>
      </c>
      <c r="D145" s="8" t="s">
        <v>155</v>
      </c>
      <c r="E145" s="8" t="str">
        <f t="shared" si="99"/>
        <v>SupportMAD</v>
      </c>
      <c r="F145" s="8" t="str">
        <f t="shared" si="99"/>
        <v>SupportLNG</v>
      </c>
      <c r="G145" s="11">
        <f>VLOOKUP(E145,'raw data(team and role)'!F:G,2,FALSE)</f>
        <v>2.7167073029445996</v>
      </c>
      <c r="H145" s="11">
        <f>VLOOKUP(F145,'raw data(team and role)'!F:G,2,FALSE)</f>
        <v>2.5241406372561404</v>
      </c>
      <c r="I145" s="8">
        <f t="shared" si="100"/>
        <v>1</v>
      </c>
      <c r="J145" s="8">
        <v>0</v>
      </c>
      <c r="K145" s="8">
        <v>1</v>
      </c>
      <c r="L145" s="8">
        <v>1</v>
      </c>
      <c r="M145" s="8">
        <f t="shared" si="101"/>
        <v>0</v>
      </c>
      <c r="N145" s="8">
        <f t="shared" si="102"/>
        <v>1</v>
      </c>
      <c r="O145" s="8">
        <f t="shared" ref="O145:O146" si="103">IF(L145=$I145,1,0)</f>
        <v>1</v>
      </c>
      <c r="P145" s="8"/>
      <c r="Q145" s="8"/>
      <c r="R145" s="8"/>
    </row>
    <row r="146" spans="1:18" x14ac:dyDescent="0.25">
      <c r="A146" s="30"/>
      <c r="B146" s="27"/>
      <c r="C146" s="8" t="s">
        <v>176</v>
      </c>
      <c r="D146" s="8" t="s">
        <v>177</v>
      </c>
      <c r="E146" s="8" t="str">
        <f t="shared" si="99"/>
        <v>SupportGEN</v>
      </c>
      <c r="F146" s="8" t="str">
        <f t="shared" si="99"/>
        <v>SupportTL</v>
      </c>
      <c r="G146" s="11">
        <f>VLOOKUP(E146,'raw data(team and role)'!F:G,2,FALSE)</f>
        <v>2.0750564309422304</v>
      </c>
      <c r="H146" s="11">
        <f>VLOOKUP(F146,'raw data(team and role)'!F:G,2,FALSE)</f>
        <v>1.4956928912828866</v>
      </c>
      <c r="I146" s="8">
        <f t="shared" si="100"/>
        <v>1</v>
      </c>
      <c r="J146" s="8">
        <v>1</v>
      </c>
      <c r="K146" s="8">
        <v>0</v>
      </c>
      <c r="L146" s="8">
        <v>1</v>
      </c>
      <c r="M146" s="8">
        <f t="shared" si="101"/>
        <v>1</v>
      </c>
      <c r="N146" s="8">
        <f t="shared" si="102"/>
        <v>0</v>
      </c>
      <c r="O146" s="8">
        <f t="shared" si="103"/>
        <v>1</v>
      </c>
      <c r="P146" s="8"/>
      <c r="Q146" s="8"/>
      <c r="R146" s="8"/>
    </row>
    <row r="147" spans="1:18" x14ac:dyDescent="0.25">
      <c r="A147" s="30"/>
      <c r="B147" s="27"/>
      <c r="C147" s="8" t="s">
        <v>176</v>
      </c>
      <c r="D147" s="8" t="s">
        <v>155</v>
      </c>
      <c r="E147" s="8" t="str">
        <f t="shared" si="99"/>
        <v>SupportGEN</v>
      </c>
      <c r="F147" s="8" t="str">
        <f t="shared" si="99"/>
        <v>SupportLNG</v>
      </c>
      <c r="G147" s="11">
        <f>VLOOKUP(E147,'raw data(team and role)'!F:G,2,FALSE)</f>
        <v>2.0750564309422304</v>
      </c>
      <c r="H147" s="11">
        <f>VLOOKUP(F147,'raw data(team and role)'!F:G,2,FALSE)</f>
        <v>2.5241406372561404</v>
      </c>
      <c r="I147" s="8">
        <f t="shared" si="100"/>
        <v>0</v>
      </c>
      <c r="J147" s="8">
        <v>1</v>
      </c>
      <c r="K147" s="8">
        <v>0</v>
      </c>
      <c r="L147" s="8" t="s">
        <v>171</v>
      </c>
      <c r="M147" s="8">
        <f t="shared" si="101"/>
        <v>0</v>
      </c>
      <c r="N147" s="8">
        <f t="shared" si="102"/>
        <v>1</v>
      </c>
      <c r="O147" s="8"/>
      <c r="P147" s="8"/>
      <c r="Q147" s="8"/>
      <c r="R147" s="8"/>
    </row>
    <row r="148" spans="1:18" x14ac:dyDescent="0.25">
      <c r="A148" s="30"/>
      <c r="B148" s="28"/>
      <c r="C148" s="8" t="s">
        <v>177</v>
      </c>
      <c r="D148" s="8" t="s">
        <v>155</v>
      </c>
      <c r="E148" s="8" t="str">
        <f t="shared" si="99"/>
        <v>SupportTL</v>
      </c>
      <c r="F148" s="8" t="str">
        <f t="shared" si="99"/>
        <v>SupportLNG</v>
      </c>
      <c r="G148" s="11">
        <f>VLOOKUP(E148,'raw data(team and role)'!F:G,2,FALSE)</f>
        <v>1.4956928912828866</v>
      </c>
      <c r="H148" s="11">
        <f>VLOOKUP(F148,'raw data(team and role)'!F:G,2,FALSE)</f>
        <v>2.5241406372561404</v>
      </c>
      <c r="I148" s="8">
        <f t="shared" si="100"/>
        <v>0</v>
      </c>
      <c r="J148" s="8">
        <v>0</v>
      </c>
      <c r="K148" s="8">
        <v>1</v>
      </c>
      <c r="L148" s="8" t="s">
        <v>171</v>
      </c>
      <c r="M148" s="8">
        <f t="shared" si="101"/>
        <v>1</v>
      </c>
      <c r="N148" s="8">
        <f t="shared" si="102"/>
        <v>0</v>
      </c>
      <c r="O148" s="8"/>
      <c r="P148" s="8">
        <f>SUM(M143:O148)</f>
        <v>8</v>
      </c>
      <c r="Q148" s="8">
        <v>15</v>
      </c>
      <c r="R148" s="19">
        <f>P148/Q148</f>
        <v>0.53333333333333333</v>
      </c>
    </row>
    <row r="149" spans="1:18" x14ac:dyDescent="0.25">
      <c r="A149" s="30"/>
      <c r="B149" s="21" t="s">
        <v>190</v>
      </c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8">
        <f>SUM(M122:M148)</f>
        <v>11</v>
      </c>
      <c r="N149" s="8">
        <f>SUM(N122:N148)</f>
        <v>11</v>
      </c>
      <c r="O149" s="8">
        <f>SUM(O122:O148)</f>
        <v>3</v>
      </c>
      <c r="P149" s="8">
        <f>SUM(P122:P148)</f>
        <v>25</v>
      </c>
      <c r="Q149" s="8">
        <f>SUM(Q122:Q148)</f>
        <v>54</v>
      </c>
      <c r="R149" s="20">
        <f>P149/Q149</f>
        <v>0.46296296296296297</v>
      </c>
    </row>
  </sheetData>
  <mergeCells count="25">
    <mergeCell ref="A121:A149"/>
    <mergeCell ref="B121:B127"/>
    <mergeCell ref="B128:B134"/>
    <mergeCell ref="B135:B141"/>
    <mergeCell ref="B142:B148"/>
    <mergeCell ref="A91:A119"/>
    <mergeCell ref="B91:B97"/>
    <mergeCell ref="B98:B104"/>
    <mergeCell ref="B105:B111"/>
    <mergeCell ref="B112:B118"/>
    <mergeCell ref="A61:A89"/>
    <mergeCell ref="B61:B67"/>
    <mergeCell ref="B68:B74"/>
    <mergeCell ref="B75:B81"/>
    <mergeCell ref="B82:B88"/>
    <mergeCell ref="A31:A59"/>
    <mergeCell ref="B31:B37"/>
    <mergeCell ref="B38:B44"/>
    <mergeCell ref="B45:B51"/>
    <mergeCell ref="B52:B58"/>
    <mergeCell ref="B1:B7"/>
    <mergeCell ref="B8:B14"/>
    <mergeCell ref="B15:B21"/>
    <mergeCell ref="B22:B28"/>
    <mergeCell ref="A1:A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6BA1-98DB-42DF-8FAE-533447386C4E}">
  <dimension ref="A1:AA29"/>
  <sheetViews>
    <sheetView topLeftCell="D1" workbookViewId="0">
      <selection activeCell="R1" sqref="R1"/>
    </sheetView>
  </sheetViews>
  <sheetFormatPr defaultRowHeight="13.8" x14ac:dyDescent="0.25"/>
  <cols>
    <col min="6" max="6" width="4.88671875" style="13" customWidth="1"/>
    <col min="7" max="8" width="7.6640625" style="13" bestFit="1" customWidth="1"/>
    <col min="9" max="10" width="7.77734375" style="13" bestFit="1" customWidth="1"/>
    <col min="11" max="11" width="9.44140625" style="13" bestFit="1" customWidth="1"/>
    <col min="12" max="14" width="8" style="13" bestFit="1" customWidth="1"/>
    <col min="15" max="20" width="8.88671875" style="7"/>
  </cols>
  <sheetData>
    <row r="1" spans="1:27" x14ac:dyDescent="0.25">
      <c r="A1" t="s">
        <v>156</v>
      </c>
      <c r="B1" t="s">
        <v>157</v>
      </c>
      <c r="C1" t="s">
        <v>150</v>
      </c>
      <c r="D1" t="s">
        <v>158</v>
      </c>
      <c r="F1" s="31" t="s">
        <v>156</v>
      </c>
      <c r="G1" s="9" t="s">
        <v>167</v>
      </c>
      <c r="H1" s="9" t="s">
        <v>169</v>
      </c>
      <c r="I1" s="9" t="s">
        <v>181</v>
      </c>
      <c r="J1" s="9" t="s">
        <v>179</v>
      </c>
      <c r="K1" s="9" t="s">
        <v>170</v>
      </c>
      <c r="L1" s="9" t="s">
        <v>164</v>
      </c>
      <c r="M1" s="9" t="s">
        <v>163</v>
      </c>
      <c r="N1" s="9" t="s">
        <v>165</v>
      </c>
      <c r="O1" s="9" t="s">
        <v>160</v>
      </c>
      <c r="P1" s="9" t="s">
        <v>161</v>
      </c>
      <c r="Q1" s="9" t="s">
        <v>162</v>
      </c>
      <c r="R1" s="9" t="s">
        <v>207</v>
      </c>
      <c r="S1" s="9" t="s">
        <v>193</v>
      </c>
      <c r="T1" s="9" t="s">
        <v>191</v>
      </c>
    </row>
    <row r="2" spans="1:27" x14ac:dyDescent="0.25">
      <c r="A2" s="5" t="s">
        <v>147</v>
      </c>
      <c r="B2" s="1" t="s">
        <v>159</v>
      </c>
      <c r="C2" s="5" t="s">
        <v>112</v>
      </c>
      <c r="D2" s="5" t="s">
        <v>85</v>
      </c>
      <c r="F2" s="31"/>
      <c r="G2" s="10" t="s">
        <v>147</v>
      </c>
      <c r="H2" s="8" t="s">
        <v>148</v>
      </c>
      <c r="I2" s="11">
        <f>VLOOKUP(prediction!G2,'team score'!A:B,2,FALSE)</f>
        <v>11.1053741439602</v>
      </c>
      <c r="J2" s="11">
        <f>VLOOKUP(prediction!H2,'team score'!A:B,2,FALSE)</f>
        <v>13.510627645545938</v>
      </c>
      <c r="K2" s="8">
        <f>IF(I2&gt;J2,1,0)</f>
        <v>0</v>
      </c>
      <c r="L2" s="8">
        <v>1</v>
      </c>
      <c r="M2" s="8">
        <v>1</v>
      </c>
      <c r="N2" s="8" t="s">
        <v>171</v>
      </c>
      <c r="O2" s="8">
        <f>IF(L2=$K2,1,0)</f>
        <v>0</v>
      </c>
      <c r="P2" s="8">
        <f>IF(M2=$K2,1,0)</f>
        <v>0</v>
      </c>
      <c r="Q2" s="8"/>
      <c r="R2" s="8"/>
      <c r="S2" s="8"/>
      <c r="T2" s="8"/>
    </row>
    <row r="3" spans="1:27" x14ac:dyDescent="0.25">
      <c r="A3" t="s">
        <v>148</v>
      </c>
      <c r="B3" t="s">
        <v>151</v>
      </c>
      <c r="C3" s="5" t="s">
        <v>99</v>
      </c>
      <c r="D3" s="5" t="s">
        <v>114</v>
      </c>
      <c r="F3" s="31"/>
      <c r="G3" s="10" t="s">
        <v>147</v>
      </c>
      <c r="H3" s="8" t="s">
        <v>149</v>
      </c>
      <c r="I3" s="11">
        <f>VLOOKUP(prediction!G3,'team score'!A:B,2,FALSE)</f>
        <v>11.1053741439602</v>
      </c>
      <c r="J3" s="11">
        <f>VLOOKUP(prediction!H3,'team score'!A:B,2,FALSE)</f>
        <v>9.0706127632981097</v>
      </c>
      <c r="K3" s="8">
        <f t="shared" ref="K3:K7" si="0">IF(I3&gt;J3,1,0)</f>
        <v>1</v>
      </c>
      <c r="L3" s="8">
        <v>1</v>
      </c>
      <c r="M3" s="8">
        <v>1</v>
      </c>
      <c r="N3" s="8" t="s">
        <v>171</v>
      </c>
      <c r="O3" s="8">
        <f t="shared" ref="O3:Q7" si="1">IF(L3=$K3,1,0)</f>
        <v>1</v>
      </c>
      <c r="P3" s="8">
        <f t="shared" si="1"/>
        <v>1</v>
      </c>
      <c r="Q3" s="8"/>
      <c r="R3" s="8"/>
      <c r="S3" s="8"/>
      <c r="T3" s="8"/>
      <c r="V3" s="31" t="s">
        <v>158</v>
      </c>
      <c r="W3" s="9" t="s">
        <v>166</v>
      </c>
      <c r="X3" s="9" t="s">
        <v>168</v>
      </c>
      <c r="Y3" s="9" t="s">
        <v>180</v>
      </c>
      <c r="Z3" s="9" t="s">
        <v>178</v>
      </c>
      <c r="AA3" s="15" t="s">
        <v>186</v>
      </c>
    </row>
    <row r="4" spans="1:27" x14ac:dyDescent="0.25">
      <c r="A4" t="s">
        <v>149</v>
      </c>
      <c r="B4" t="s">
        <v>152</v>
      </c>
      <c r="C4" s="5" t="s">
        <v>103</v>
      </c>
      <c r="D4" s="5" t="s">
        <v>92</v>
      </c>
      <c r="F4" s="31"/>
      <c r="G4" s="10" t="s">
        <v>147</v>
      </c>
      <c r="H4" s="8" t="s">
        <v>87</v>
      </c>
      <c r="I4" s="11">
        <f>VLOOKUP(prediction!G4,'team score'!A:B,2,FALSE)</f>
        <v>11.1053741439602</v>
      </c>
      <c r="J4" s="11">
        <f>VLOOKUP(prediction!H4,'team score'!A:B,2,FALSE)</f>
        <v>7.1905334009993407</v>
      </c>
      <c r="K4" s="8">
        <f t="shared" si="0"/>
        <v>1</v>
      </c>
      <c r="L4" s="8">
        <v>1</v>
      </c>
      <c r="M4" s="8">
        <v>1</v>
      </c>
      <c r="N4" s="8" t="s">
        <v>171</v>
      </c>
      <c r="O4" s="8">
        <f t="shared" si="1"/>
        <v>1</v>
      </c>
      <c r="P4" s="8">
        <f t="shared" si="1"/>
        <v>1</v>
      </c>
      <c r="Q4" s="8"/>
      <c r="R4" s="8"/>
      <c r="S4" s="8"/>
      <c r="T4" s="8"/>
      <c r="V4" s="31"/>
      <c r="W4" s="17" t="s">
        <v>85</v>
      </c>
      <c r="X4" s="12" t="s">
        <v>114</v>
      </c>
      <c r="Y4" s="18">
        <v>10.674381605552806</v>
      </c>
      <c r="Z4" s="18">
        <v>11.497801065263836</v>
      </c>
      <c r="AA4" s="16">
        <f>Y4/(Y4+Z4)</f>
        <v>0.48143124941878579</v>
      </c>
    </row>
    <row r="5" spans="1:27" x14ac:dyDescent="0.25">
      <c r="A5" s="1" t="s">
        <v>87</v>
      </c>
      <c r="B5" t="s">
        <v>153</v>
      </c>
      <c r="C5" s="5" t="s">
        <v>154</v>
      </c>
      <c r="D5" s="5" t="s">
        <v>155</v>
      </c>
      <c r="F5" s="31"/>
      <c r="G5" s="8" t="s">
        <v>148</v>
      </c>
      <c r="H5" s="8" t="s">
        <v>149</v>
      </c>
      <c r="I5" s="11">
        <f>VLOOKUP(prediction!G5,'team score'!A:B,2,FALSE)</f>
        <v>13.510627645545938</v>
      </c>
      <c r="J5" s="11">
        <f>VLOOKUP(prediction!H5,'team score'!A:B,2,FALSE)</f>
        <v>9.0706127632981097</v>
      </c>
      <c r="K5" s="8">
        <f t="shared" si="0"/>
        <v>1</v>
      </c>
      <c r="L5" s="8">
        <v>1</v>
      </c>
      <c r="M5" s="8">
        <v>0</v>
      </c>
      <c r="N5" s="8">
        <v>0</v>
      </c>
      <c r="O5" s="8">
        <f t="shared" si="1"/>
        <v>1</v>
      </c>
      <c r="P5" s="8">
        <f t="shared" si="1"/>
        <v>0</v>
      </c>
      <c r="Q5" s="8">
        <f t="shared" si="1"/>
        <v>0</v>
      </c>
      <c r="R5" s="8"/>
      <c r="S5" s="8"/>
      <c r="T5" s="8"/>
      <c r="V5" s="31"/>
      <c r="W5" s="17" t="s">
        <v>85</v>
      </c>
      <c r="X5" s="12" t="s">
        <v>92</v>
      </c>
      <c r="Y5" s="18">
        <v>10.674381605552806</v>
      </c>
      <c r="Z5" s="18">
        <v>11.088826800535095</v>
      </c>
      <c r="AA5" s="16">
        <f t="shared" ref="AA5:AA9" si="2">Y5/(Y5+Z5)</f>
        <v>0.49047830661617076</v>
      </c>
    </row>
    <row r="6" spans="1:27" x14ac:dyDescent="0.25">
      <c r="F6" s="31"/>
      <c r="G6" s="8" t="s">
        <v>148</v>
      </c>
      <c r="H6" s="8" t="s">
        <v>87</v>
      </c>
      <c r="I6" s="11">
        <f>VLOOKUP(prediction!G6,'team score'!A:B,2,FALSE)</f>
        <v>13.510627645545938</v>
      </c>
      <c r="J6" s="11">
        <f>VLOOKUP(prediction!H6,'team score'!A:B,2,FALSE)</f>
        <v>7.1905334009993407</v>
      </c>
      <c r="K6" s="8">
        <f t="shared" si="0"/>
        <v>1</v>
      </c>
      <c r="L6" s="8">
        <v>1</v>
      </c>
      <c r="M6" s="8">
        <v>0</v>
      </c>
      <c r="N6" s="8" t="s">
        <v>171</v>
      </c>
      <c r="O6" s="8">
        <f t="shared" si="1"/>
        <v>1</v>
      </c>
      <c r="P6" s="8">
        <f t="shared" si="1"/>
        <v>0</v>
      </c>
      <c r="Q6" s="8"/>
      <c r="R6" s="8"/>
      <c r="S6" s="8"/>
      <c r="T6" s="8"/>
      <c r="V6" s="31"/>
      <c r="W6" s="17" t="s">
        <v>85</v>
      </c>
      <c r="X6" s="12" t="s">
        <v>108</v>
      </c>
      <c r="Y6" s="18">
        <v>10.674381605552806</v>
      </c>
      <c r="Z6" s="18">
        <v>11.409367850049023</v>
      </c>
      <c r="AA6" s="16">
        <f t="shared" si="2"/>
        <v>0.48335911558012679</v>
      </c>
    </row>
    <row r="7" spans="1:27" x14ac:dyDescent="0.25">
      <c r="F7" s="31"/>
      <c r="G7" s="8" t="s">
        <v>149</v>
      </c>
      <c r="H7" s="8" t="s">
        <v>87</v>
      </c>
      <c r="I7" s="11">
        <f>VLOOKUP(prediction!G7,'team score'!A:B,2,FALSE)</f>
        <v>9.0706127632981097</v>
      </c>
      <c r="J7" s="11">
        <f>VLOOKUP(prediction!H7,'team score'!A:B,2,FALSE)</f>
        <v>7.1905334009993407</v>
      </c>
      <c r="K7" s="8">
        <f t="shared" si="0"/>
        <v>1</v>
      </c>
      <c r="L7" s="8">
        <v>1</v>
      </c>
      <c r="M7" s="8">
        <v>0</v>
      </c>
      <c r="N7" s="8">
        <v>0</v>
      </c>
      <c r="O7" s="8">
        <f t="shared" si="1"/>
        <v>1</v>
      </c>
      <c r="P7" s="8">
        <f t="shared" si="1"/>
        <v>0</v>
      </c>
      <c r="Q7" s="8">
        <f t="shared" si="1"/>
        <v>0</v>
      </c>
      <c r="R7" s="8">
        <f>SUM(O2:Q7)</f>
        <v>7</v>
      </c>
      <c r="S7" s="8">
        <v>14</v>
      </c>
      <c r="T7" s="19">
        <f>R7/S7</f>
        <v>0.5</v>
      </c>
      <c r="V7" s="31"/>
      <c r="W7" s="12" t="s">
        <v>114</v>
      </c>
      <c r="X7" s="12" t="s">
        <v>92</v>
      </c>
      <c r="Y7" s="18">
        <v>11.497801065263836</v>
      </c>
      <c r="Z7" s="18">
        <v>11.088826800535095</v>
      </c>
      <c r="AA7" s="16">
        <f t="shared" si="2"/>
        <v>0.50905346001976726</v>
      </c>
    </row>
    <row r="8" spans="1:27" x14ac:dyDescent="0.25">
      <c r="F8" s="31" t="s">
        <v>157</v>
      </c>
      <c r="G8" s="9" t="s">
        <v>167</v>
      </c>
      <c r="H8" s="9" t="s">
        <v>169</v>
      </c>
      <c r="I8" s="9" t="s">
        <v>181</v>
      </c>
      <c r="J8" s="9" t="s">
        <v>179</v>
      </c>
      <c r="K8" s="9" t="s">
        <v>170</v>
      </c>
      <c r="L8" s="9" t="s">
        <v>164</v>
      </c>
      <c r="M8" s="9" t="s">
        <v>163</v>
      </c>
      <c r="N8" s="9" t="s">
        <v>165</v>
      </c>
      <c r="O8" s="8"/>
      <c r="P8" s="8"/>
      <c r="Q8" s="8"/>
      <c r="R8" s="8"/>
      <c r="S8" s="8"/>
      <c r="T8" s="8"/>
      <c r="V8" s="31"/>
      <c r="W8" s="12" t="s">
        <v>114</v>
      </c>
      <c r="X8" s="12" t="s">
        <v>108</v>
      </c>
      <c r="Y8" s="18">
        <v>11.497801065263836</v>
      </c>
      <c r="Z8" s="18">
        <v>11.409367850049023</v>
      </c>
      <c r="AA8" s="16">
        <f t="shared" si="2"/>
        <v>0.50193025195609609</v>
      </c>
    </row>
    <row r="9" spans="1:27" x14ac:dyDescent="0.25">
      <c r="F9" s="31"/>
      <c r="G9" s="10" t="s">
        <v>159</v>
      </c>
      <c r="H9" s="8" t="s">
        <v>151</v>
      </c>
      <c r="I9" s="11">
        <f>VLOOKUP(prediction!G9,'team score'!A:B,2,FALSE)</f>
        <v>12.337956237157121</v>
      </c>
      <c r="J9" s="11">
        <f>VLOOKUP(prediction!H9,'team score'!A:B,2,FALSE)</f>
        <v>6.5268215084717554</v>
      </c>
      <c r="K9" s="8">
        <f>IF(I9&gt;J9,1,0)</f>
        <v>1</v>
      </c>
      <c r="L9" s="8">
        <v>1</v>
      </c>
      <c r="M9" s="8">
        <v>0</v>
      </c>
      <c r="N9" s="8" t="s">
        <v>171</v>
      </c>
      <c r="O9" s="8">
        <f>IF(L9=$K9,1,0)</f>
        <v>1</v>
      </c>
      <c r="P9" s="8">
        <f>IF(M9=$K9,1,0)</f>
        <v>0</v>
      </c>
      <c r="Q9" s="8"/>
      <c r="R9" s="8"/>
      <c r="S9" s="8"/>
      <c r="T9" s="8"/>
      <c r="V9" s="31"/>
      <c r="W9" s="12" t="s">
        <v>92</v>
      </c>
      <c r="X9" s="12" t="s">
        <v>108</v>
      </c>
      <c r="Y9" s="18">
        <v>11.088826800535095</v>
      </c>
      <c r="Z9" s="18">
        <v>11.409367850049023</v>
      </c>
      <c r="AA9" s="16">
        <f t="shared" si="2"/>
        <v>0.4928762939762012</v>
      </c>
    </row>
    <row r="10" spans="1:27" x14ac:dyDescent="0.25">
      <c r="F10" s="31"/>
      <c r="G10" s="10" t="s">
        <v>159</v>
      </c>
      <c r="H10" s="8" t="s">
        <v>152</v>
      </c>
      <c r="I10" s="11">
        <f>VLOOKUP(prediction!G10,'team score'!A:B,2,FALSE)</f>
        <v>12.337956237157121</v>
      </c>
      <c r="J10" s="11">
        <f>VLOOKUP(prediction!H10,'team score'!A:B,2,FALSE)</f>
        <v>14.954952971783655</v>
      </c>
      <c r="K10" s="8">
        <f t="shared" ref="K10:K14" si="3">IF(I10&gt;J10,1,0)</f>
        <v>0</v>
      </c>
      <c r="L10" s="8">
        <v>1</v>
      </c>
      <c r="M10" s="8">
        <v>0</v>
      </c>
      <c r="N10" s="8" t="s">
        <v>171</v>
      </c>
      <c r="O10" s="8">
        <f t="shared" ref="O10:P14" si="4">IF(L10=$K10,1,0)</f>
        <v>0</v>
      </c>
      <c r="P10" s="8">
        <f t="shared" si="4"/>
        <v>1</v>
      </c>
      <c r="Q10" s="8"/>
      <c r="R10" s="8"/>
      <c r="S10" s="8"/>
      <c r="T10" s="8"/>
    </row>
    <row r="11" spans="1:27" x14ac:dyDescent="0.25">
      <c r="F11" s="31"/>
      <c r="G11" s="10" t="s">
        <v>159</v>
      </c>
      <c r="H11" s="8" t="s">
        <v>153</v>
      </c>
      <c r="I11" s="11">
        <f>VLOOKUP(prediction!G11,'team score'!A:B,2,FALSE)</f>
        <v>12.337956237157121</v>
      </c>
      <c r="J11" s="11">
        <f>VLOOKUP(prediction!H11,'team score'!A:B,2,FALSE)</f>
        <v>9.3777719265378163</v>
      </c>
      <c r="K11" s="8">
        <f t="shared" si="3"/>
        <v>1</v>
      </c>
      <c r="L11" s="8">
        <v>1</v>
      </c>
      <c r="M11" s="8">
        <v>1</v>
      </c>
      <c r="N11" s="8" t="s">
        <v>171</v>
      </c>
      <c r="O11" s="8">
        <f t="shared" si="4"/>
        <v>1</v>
      </c>
      <c r="P11" s="8">
        <f t="shared" si="4"/>
        <v>1</v>
      </c>
      <c r="Q11" s="8"/>
      <c r="R11" s="8"/>
      <c r="S11" s="8"/>
      <c r="T11" s="8"/>
    </row>
    <row r="12" spans="1:27" x14ac:dyDescent="0.25">
      <c r="F12" s="31"/>
      <c r="G12" s="8" t="s">
        <v>151</v>
      </c>
      <c r="H12" s="8" t="s">
        <v>152</v>
      </c>
      <c r="I12" s="11">
        <f>VLOOKUP(prediction!G12,'team score'!A:B,2,FALSE)</f>
        <v>6.5268215084717554</v>
      </c>
      <c r="J12" s="11">
        <f>VLOOKUP(prediction!H12,'team score'!A:B,2,FALSE)</f>
        <v>14.954952971783655</v>
      </c>
      <c r="K12" s="8">
        <f t="shared" si="3"/>
        <v>0</v>
      </c>
      <c r="L12" s="8">
        <v>0</v>
      </c>
      <c r="M12" s="8">
        <v>0</v>
      </c>
      <c r="N12" s="8" t="s">
        <v>171</v>
      </c>
      <c r="O12" s="8">
        <f t="shared" si="4"/>
        <v>1</v>
      </c>
      <c r="P12" s="8">
        <f t="shared" si="4"/>
        <v>1</v>
      </c>
      <c r="Q12" s="8"/>
      <c r="R12" s="8"/>
      <c r="S12" s="8"/>
      <c r="T12" s="8"/>
    </row>
    <row r="13" spans="1:27" x14ac:dyDescent="0.25">
      <c r="F13" s="31"/>
      <c r="G13" s="8" t="s">
        <v>151</v>
      </c>
      <c r="H13" s="8" t="s">
        <v>153</v>
      </c>
      <c r="I13" s="11">
        <f>VLOOKUP(prediction!G13,'team score'!A:B,2,FALSE)</f>
        <v>6.5268215084717554</v>
      </c>
      <c r="J13" s="11">
        <f>VLOOKUP(prediction!H13,'team score'!A:B,2,FALSE)</f>
        <v>9.3777719265378163</v>
      </c>
      <c r="K13" s="8">
        <f t="shared" si="3"/>
        <v>0</v>
      </c>
      <c r="L13" s="8">
        <v>1</v>
      </c>
      <c r="M13" s="8">
        <v>1</v>
      </c>
      <c r="N13" s="8" t="s">
        <v>171</v>
      </c>
      <c r="O13" s="8">
        <f t="shared" si="4"/>
        <v>0</v>
      </c>
      <c r="P13" s="8">
        <f t="shared" si="4"/>
        <v>0</v>
      </c>
      <c r="Q13" s="8"/>
      <c r="R13" s="8"/>
      <c r="S13" s="8"/>
      <c r="T13" s="8"/>
    </row>
    <row r="14" spans="1:27" x14ac:dyDescent="0.25">
      <c r="F14" s="31"/>
      <c r="G14" s="8" t="s">
        <v>152</v>
      </c>
      <c r="H14" s="8" t="s">
        <v>153</v>
      </c>
      <c r="I14" s="11">
        <f>VLOOKUP(prediction!G14,'team score'!A:B,2,FALSE)</f>
        <v>14.954952971783655</v>
      </c>
      <c r="J14" s="11">
        <f>VLOOKUP(prediction!H14,'team score'!A:B,2,FALSE)</f>
        <v>9.3777719265378163</v>
      </c>
      <c r="K14" s="8">
        <f t="shared" si="3"/>
        <v>1</v>
      </c>
      <c r="L14" s="8">
        <v>1</v>
      </c>
      <c r="M14" s="8">
        <v>1</v>
      </c>
      <c r="N14" s="8" t="s">
        <v>171</v>
      </c>
      <c r="O14" s="8">
        <f t="shared" si="4"/>
        <v>1</v>
      </c>
      <c r="P14" s="8">
        <f t="shared" si="4"/>
        <v>1</v>
      </c>
      <c r="Q14" s="8"/>
      <c r="R14" s="8">
        <f>SUM(O9:Q14)</f>
        <v>8</v>
      </c>
      <c r="S14" s="8">
        <v>12</v>
      </c>
      <c r="T14" s="19">
        <f>R14/S14</f>
        <v>0.66666666666666663</v>
      </c>
    </row>
    <row r="15" spans="1:27" x14ac:dyDescent="0.25">
      <c r="F15" s="31" t="s">
        <v>150</v>
      </c>
      <c r="G15" s="9" t="s">
        <v>167</v>
      </c>
      <c r="H15" s="9" t="s">
        <v>169</v>
      </c>
      <c r="I15" s="9" t="s">
        <v>181</v>
      </c>
      <c r="J15" s="9" t="s">
        <v>179</v>
      </c>
      <c r="K15" s="9" t="s">
        <v>170</v>
      </c>
      <c r="L15" s="9" t="s">
        <v>164</v>
      </c>
      <c r="M15" s="9" t="s">
        <v>163</v>
      </c>
      <c r="N15" s="9" t="s">
        <v>165</v>
      </c>
      <c r="O15" s="8"/>
      <c r="P15" s="8"/>
      <c r="Q15" s="8"/>
      <c r="R15" s="8"/>
      <c r="S15" s="8"/>
      <c r="T15" s="8"/>
    </row>
    <row r="16" spans="1:27" x14ac:dyDescent="0.25">
      <c r="F16" s="31"/>
      <c r="G16" s="10" t="s">
        <v>172</v>
      </c>
      <c r="H16" s="8" t="s">
        <v>173</v>
      </c>
      <c r="I16" s="11">
        <f>VLOOKUP(prediction!G16,'team score'!A:B,2,FALSE)</f>
        <v>11.811931511181585</v>
      </c>
      <c r="J16" s="11">
        <f>VLOOKUP(prediction!H16,'team score'!A:B,2,FALSE)</f>
        <v>7.340140389366602</v>
      </c>
      <c r="K16" s="8">
        <f>IF(I16&gt;J16,1,0)</f>
        <v>1</v>
      </c>
      <c r="L16" s="8">
        <v>1</v>
      </c>
      <c r="M16" s="8">
        <v>1</v>
      </c>
      <c r="N16" s="8" t="s">
        <v>171</v>
      </c>
      <c r="O16" s="8">
        <f>IF(L16=$K16,1,0)</f>
        <v>1</v>
      </c>
      <c r="P16" s="8">
        <f>IF(M16=$K16,1,0)</f>
        <v>1</v>
      </c>
      <c r="Q16" s="8"/>
      <c r="R16" s="8"/>
      <c r="S16" s="8"/>
      <c r="T16" s="8"/>
    </row>
    <row r="17" spans="6:20" x14ac:dyDescent="0.25">
      <c r="F17" s="31"/>
      <c r="G17" s="10" t="s">
        <v>172</v>
      </c>
      <c r="H17" s="8" t="s">
        <v>174</v>
      </c>
      <c r="I17" s="11">
        <f>VLOOKUP(prediction!G17,'team score'!A:B,2,FALSE)</f>
        <v>11.811931511181585</v>
      </c>
      <c r="J17" s="11">
        <f>VLOOKUP(prediction!H17,'team score'!A:B,2,FALSE)</f>
        <v>14.028114339524382</v>
      </c>
      <c r="K17" s="8">
        <f t="shared" ref="K17:K21" si="5">IF(I17&gt;J17,1,0)</f>
        <v>0</v>
      </c>
      <c r="L17" s="8">
        <v>0</v>
      </c>
      <c r="M17" s="8">
        <v>0</v>
      </c>
      <c r="N17" s="8" t="s">
        <v>171</v>
      </c>
      <c r="O17" s="8">
        <f t="shared" ref="O17:Q21" si="6">IF(L17=$K17,1,0)</f>
        <v>1</v>
      </c>
      <c r="P17" s="8">
        <f t="shared" si="6"/>
        <v>1</v>
      </c>
      <c r="Q17" s="8"/>
      <c r="R17" s="8"/>
      <c r="S17" s="8"/>
      <c r="T17" s="8"/>
    </row>
    <row r="18" spans="6:20" x14ac:dyDescent="0.25">
      <c r="F18" s="31"/>
      <c r="G18" s="10" t="s">
        <v>172</v>
      </c>
      <c r="H18" s="8" t="s">
        <v>154</v>
      </c>
      <c r="I18" s="11">
        <f>VLOOKUP(prediction!G18,'team score'!A:B,2,FALSE)</f>
        <v>11.811931511181585</v>
      </c>
      <c r="J18" s="11">
        <f>VLOOKUP(prediction!H18,'team score'!A:B,2,FALSE)</f>
        <v>12.916750281887262</v>
      </c>
      <c r="K18" s="8">
        <f t="shared" si="5"/>
        <v>0</v>
      </c>
      <c r="L18" s="8">
        <v>1</v>
      </c>
      <c r="M18" s="8">
        <v>0</v>
      </c>
      <c r="N18" s="8" t="s">
        <v>171</v>
      </c>
      <c r="O18" s="8">
        <f t="shared" si="6"/>
        <v>0</v>
      </c>
      <c r="P18" s="8">
        <f t="shared" si="6"/>
        <v>1</v>
      </c>
      <c r="Q18" s="8"/>
      <c r="R18" s="8"/>
      <c r="S18" s="8"/>
      <c r="T18" s="8"/>
    </row>
    <row r="19" spans="6:20" x14ac:dyDescent="0.25">
      <c r="F19" s="31"/>
      <c r="G19" s="8" t="s">
        <v>173</v>
      </c>
      <c r="H19" s="8" t="s">
        <v>174</v>
      </c>
      <c r="I19" s="11">
        <f>VLOOKUP(prediction!G19,'team score'!A:B,2,FALSE)</f>
        <v>7.340140389366602</v>
      </c>
      <c r="J19" s="11">
        <f>VLOOKUP(prediction!H19,'team score'!A:B,2,FALSE)</f>
        <v>14.028114339524382</v>
      </c>
      <c r="K19" s="8">
        <f t="shared" si="5"/>
        <v>0</v>
      </c>
      <c r="L19" s="8">
        <v>0</v>
      </c>
      <c r="M19" s="8">
        <v>1</v>
      </c>
      <c r="N19" s="8" t="s">
        <v>171</v>
      </c>
      <c r="O19" s="8">
        <f t="shared" si="6"/>
        <v>1</v>
      </c>
      <c r="P19" s="8">
        <f t="shared" si="6"/>
        <v>0</v>
      </c>
      <c r="Q19" s="8"/>
      <c r="R19" s="8"/>
      <c r="S19" s="8"/>
      <c r="T19" s="8"/>
    </row>
    <row r="20" spans="6:20" x14ac:dyDescent="0.25">
      <c r="F20" s="31"/>
      <c r="G20" s="8" t="s">
        <v>173</v>
      </c>
      <c r="H20" s="8" t="s">
        <v>154</v>
      </c>
      <c r="I20" s="11">
        <f>VLOOKUP(prediction!G20,'team score'!A:B,2,FALSE)</f>
        <v>7.340140389366602</v>
      </c>
      <c r="J20" s="11">
        <f>VLOOKUP(prediction!H20,'team score'!A:B,2,FALSE)</f>
        <v>12.916750281887262</v>
      </c>
      <c r="K20" s="8">
        <f t="shared" si="5"/>
        <v>0</v>
      </c>
      <c r="L20" s="8">
        <v>0</v>
      </c>
      <c r="M20" s="8">
        <v>0</v>
      </c>
      <c r="N20" s="8" t="s">
        <v>171</v>
      </c>
      <c r="O20" s="8">
        <f t="shared" si="6"/>
        <v>1</v>
      </c>
      <c r="P20" s="8">
        <f t="shared" si="6"/>
        <v>1</v>
      </c>
      <c r="Q20" s="8"/>
      <c r="R20" s="8"/>
      <c r="S20" s="8"/>
      <c r="T20" s="8"/>
    </row>
    <row r="21" spans="6:20" x14ac:dyDescent="0.25">
      <c r="F21" s="31"/>
      <c r="G21" s="8" t="s">
        <v>174</v>
      </c>
      <c r="H21" s="8" t="s">
        <v>154</v>
      </c>
      <c r="I21" s="11">
        <f>VLOOKUP(prediction!G21,'team score'!A:B,2,FALSE)</f>
        <v>14.028114339524382</v>
      </c>
      <c r="J21" s="11">
        <f>VLOOKUP(prediction!H21,'team score'!A:B,2,FALSE)</f>
        <v>12.916750281887262</v>
      </c>
      <c r="K21" s="8">
        <f t="shared" si="5"/>
        <v>1</v>
      </c>
      <c r="L21" s="8">
        <v>1</v>
      </c>
      <c r="M21" s="8">
        <v>0</v>
      </c>
      <c r="N21" s="8">
        <v>1</v>
      </c>
      <c r="O21" s="8">
        <f t="shared" si="6"/>
        <v>1</v>
      </c>
      <c r="P21" s="8">
        <f t="shared" si="6"/>
        <v>0</v>
      </c>
      <c r="Q21" s="8">
        <f t="shared" si="6"/>
        <v>1</v>
      </c>
      <c r="R21" s="8">
        <f>SUM(O16:Q21)</f>
        <v>10</v>
      </c>
      <c r="S21" s="8">
        <v>13</v>
      </c>
      <c r="T21" s="19">
        <f>R21/S21</f>
        <v>0.76923076923076927</v>
      </c>
    </row>
    <row r="22" spans="6:20" x14ac:dyDescent="0.25">
      <c r="F22" s="31" t="s">
        <v>158</v>
      </c>
      <c r="G22" s="9" t="s">
        <v>167</v>
      </c>
      <c r="H22" s="9" t="s">
        <v>169</v>
      </c>
      <c r="I22" s="9" t="s">
        <v>181</v>
      </c>
      <c r="J22" s="9" t="s">
        <v>179</v>
      </c>
      <c r="K22" s="9" t="s">
        <v>170</v>
      </c>
      <c r="L22" s="9" t="s">
        <v>164</v>
      </c>
      <c r="M22" s="9" t="s">
        <v>163</v>
      </c>
      <c r="N22" s="9" t="s">
        <v>165</v>
      </c>
      <c r="O22" s="8"/>
      <c r="P22" s="8"/>
      <c r="Q22" s="8"/>
      <c r="R22" s="8"/>
      <c r="S22" s="8"/>
      <c r="T22" s="8"/>
    </row>
    <row r="23" spans="6:20" x14ac:dyDescent="0.25">
      <c r="F23" s="31"/>
      <c r="G23" s="10" t="s">
        <v>175</v>
      </c>
      <c r="H23" s="8" t="s">
        <v>176</v>
      </c>
      <c r="I23" s="11">
        <f>VLOOKUP(prediction!G23,'team score'!A:B,2,FALSE)</f>
        <v>10.674381605552806</v>
      </c>
      <c r="J23" s="11">
        <f>VLOOKUP(prediction!H23,'team score'!A:B,2,FALSE)</f>
        <v>11.497801065263836</v>
      </c>
      <c r="K23" s="8">
        <f>IF(I23&gt;J23,1,0)</f>
        <v>0</v>
      </c>
      <c r="L23" s="8">
        <v>1</v>
      </c>
      <c r="M23" s="8">
        <v>0</v>
      </c>
      <c r="N23" s="8">
        <v>0</v>
      </c>
      <c r="O23" s="8">
        <f>IF(L23=$K23,1,0)</f>
        <v>0</v>
      </c>
      <c r="P23" s="8">
        <f>IF(M23=$K23,1,0)</f>
        <v>1</v>
      </c>
      <c r="Q23" s="8">
        <f t="shared" ref="Q23" si="7">IF(N23=$K23,1,0)</f>
        <v>1</v>
      </c>
      <c r="R23" s="8"/>
      <c r="S23" s="8"/>
      <c r="T23" s="8"/>
    </row>
    <row r="24" spans="6:20" x14ac:dyDescent="0.25">
      <c r="F24" s="31"/>
      <c r="G24" s="10" t="s">
        <v>175</v>
      </c>
      <c r="H24" s="8" t="s">
        <v>177</v>
      </c>
      <c r="I24" s="11">
        <f>VLOOKUP(prediction!G24,'team score'!A:B,2,FALSE)</f>
        <v>10.674381605552806</v>
      </c>
      <c r="J24" s="11">
        <f>VLOOKUP(prediction!H24,'team score'!A:B,2,FALSE)</f>
        <v>11.088826800535095</v>
      </c>
      <c r="K24" s="8">
        <f t="shared" ref="K24:K28" si="8">IF(I24&gt;J24,1,0)</f>
        <v>0</v>
      </c>
      <c r="L24" s="8">
        <v>0</v>
      </c>
      <c r="M24" s="8">
        <v>1</v>
      </c>
      <c r="N24" s="8" t="s">
        <v>171</v>
      </c>
      <c r="O24" s="8">
        <f t="shared" ref="O24:Q28" si="9">IF(L24=$K24,1,0)</f>
        <v>1</v>
      </c>
      <c r="P24" s="8">
        <f t="shared" si="9"/>
        <v>0</v>
      </c>
      <c r="Q24" s="8"/>
      <c r="R24" s="8"/>
      <c r="S24" s="8"/>
      <c r="T24" s="8"/>
    </row>
    <row r="25" spans="6:20" x14ac:dyDescent="0.25">
      <c r="F25" s="31"/>
      <c r="G25" s="10" t="s">
        <v>175</v>
      </c>
      <c r="H25" s="8" t="s">
        <v>155</v>
      </c>
      <c r="I25" s="11">
        <f>VLOOKUP(prediction!G25,'team score'!A:B,2,FALSE)</f>
        <v>10.674381605552806</v>
      </c>
      <c r="J25" s="11">
        <f>VLOOKUP(prediction!H25,'team score'!A:B,2,FALSE)</f>
        <v>11.409367850049023</v>
      </c>
      <c r="K25" s="8">
        <f t="shared" si="8"/>
        <v>0</v>
      </c>
      <c r="L25" s="8">
        <v>0</v>
      </c>
      <c r="M25" s="8">
        <v>1</v>
      </c>
      <c r="N25" s="8">
        <v>1</v>
      </c>
      <c r="O25" s="8">
        <f t="shared" si="9"/>
        <v>1</v>
      </c>
      <c r="P25" s="8">
        <f t="shared" si="9"/>
        <v>0</v>
      </c>
      <c r="Q25" s="8">
        <f t="shared" si="9"/>
        <v>0</v>
      </c>
      <c r="R25" s="8"/>
      <c r="S25" s="8"/>
      <c r="T25" s="8"/>
    </row>
    <row r="26" spans="6:20" x14ac:dyDescent="0.25">
      <c r="F26" s="31"/>
      <c r="G26" s="8" t="s">
        <v>176</v>
      </c>
      <c r="H26" s="8" t="s">
        <v>177</v>
      </c>
      <c r="I26" s="11">
        <f>VLOOKUP(prediction!G26,'team score'!A:B,2,FALSE)</f>
        <v>11.497801065263836</v>
      </c>
      <c r="J26" s="11">
        <f>VLOOKUP(prediction!H26,'team score'!A:B,2,FALSE)</f>
        <v>11.088826800535095</v>
      </c>
      <c r="K26" s="8">
        <f t="shared" si="8"/>
        <v>1</v>
      </c>
      <c r="L26" s="8">
        <v>1</v>
      </c>
      <c r="M26" s="8">
        <v>0</v>
      </c>
      <c r="N26" s="8">
        <v>1</v>
      </c>
      <c r="O26" s="8">
        <f t="shared" si="9"/>
        <v>1</v>
      </c>
      <c r="P26" s="8">
        <f t="shared" si="9"/>
        <v>0</v>
      </c>
      <c r="Q26" s="8">
        <f t="shared" si="9"/>
        <v>1</v>
      </c>
      <c r="R26" s="8"/>
      <c r="S26" s="8"/>
      <c r="T26" s="8"/>
    </row>
    <row r="27" spans="6:20" x14ac:dyDescent="0.25">
      <c r="F27" s="31"/>
      <c r="G27" s="8" t="s">
        <v>176</v>
      </c>
      <c r="H27" s="8" t="s">
        <v>155</v>
      </c>
      <c r="I27" s="11">
        <f>VLOOKUP(prediction!G27,'team score'!A:B,2,FALSE)</f>
        <v>11.497801065263836</v>
      </c>
      <c r="J27" s="11">
        <f>VLOOKUP(prediction!H27,'team score'!A:B,2,FALSE)</f>
        <v>11.409367850049023</v>
      </c>
      <c r="K27" s="8">
        <f t="shared" si="8"/>
        <v>1</v>
      </c>
      <c r="L27" s="8">
        <v>1</v>
      </c>
      <c r="M27" s="8">
        <v>0</v>
      </c>
      <c r="N27" s="8" t="s">
        <v>171</v>
      </c>
      <c r="O27" s="8">
        <f t="shared" si="9"/>
        <v>1</v>
      </c>
      <c r="P27" s="8">
        <f t="shared" si="9"/>
        <v>0</v>
      </c>
      <c r="Q27" s="8"/>
      <c r="R27" s="8"/>
      <c r="S27" s="8"/>
      <c r="T27" s="8"/>
    </row>
    <row r="28" spans="6:20" x14ac:dyDescent="0.25">
      <c r="F28" s="31"/>
      <c r="G28" s="8" t="s">
        <v>177</v>
      </c>
      <c r="H28" s="8" t="s">
        <v>155</v>
      </c>
      <c r="I28" s="11">
        <f>VLOOKUP(prediction!G28,'team score'!A:B,2,FALSE)</f>
        <v>11.088826800535095</v>
      </c>
      <c r="J28" s="11">
        <f>VLOOKUP(prediction!H28,'team score'!A:B,2,FALSE)</f>
        <v>11.409367850049023</v>
      </c>
      <c r="K28" s="8">
        <f t="shared" si="8"/>
        <v>0</v>
      </c>
      <c r="L28" s="8">
        <v>0</v>
      </c>
      <c r="M28" s="8">
        <v>1</v>
      </c>
      <c r="N28" s="8" t="s">
        <v>171</v>
      </c>
      <c r="O28" s="8">
        <f t="shared" si="9"/>
        <v>1</v>
      </c>
      <c r="P28" s="8">
        <f t="shared" si="9"/>
        <v>0</v>
      </c>
      <c r="Q28" s="8"/>
      <c r="R28" s="8">
        <f>SUM(O23:Q28)</f>
        <v>8</v>
      </c>
      <c r="S28" s="8">
        <v>15</v>
      </c>
      <c r="T28" s="19">
        <f>R28/S28</f>
        <v>0.53333333333333333</v>
      </c>
    </row>
    <row r="29" spans="6:20" x14ac:dyDescent="0.25">
      <c r="F29" s="32" t="s">
        <v>190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8">
        <f>SUM(R2:R28)</f>
        <v>33</v>
      </c>
      <c r="S29" s="8">
        <f>SUM(S2:S28)</f>
        <v>54</v>
      </c>
      <c r="T29" s="20">
        <f>R29/S29</f>
        <v>0.61111111111111116</v>
      </c>
    </row>
  </sheetData>
  <mergeCells count="6">
    <mergeCell ref="V3:V9"/>
    <mergeCell ref="F29:Q29"/>
    <mergeCell ref="F1:F7"/>
    <mergeCell ref="F8:F14"/>
    <mergeCell ref="F15:F21"/>
    <mergeCell ref="F22:F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9C2E-E7A1-49DC-8025-24081B348E1C}">
  <dimension ref="A1:B18"/>
  <sheetViews>
    <sheetView workbookViewId="0">
      <selection activeCell="F23" sqref="F23"/>
    </sheetView>
  </sheetViews>
  <sheetFormatPr defaultRowHeight="13.8" x14ac:dyDescent="0.25"/>
  <sheetData>
    <row r="1" spans="1:2" x14ac:dyDescent="0.25">
      <c r="A1" s="24" t="s">
        <v>199</v>
      </c>
      <c r="B1" s="24" t="s">
        <v>202</v>
      </c>
    </row>
    <row r="2" spans="1:2" x14ac:dyDescent="0.25">
      <c r="A2" s="11" t="s">
        <v>91</v>
      </c>
      <c r="B2" s="11">
        <v>14.954952971783655</v>
      </c>
    </row>
    <row r="3" spans="1:2" x14ac:dyDescent="0.25">
      <c r="A3" s="11" t="s">
        <v>103</v>
      </c>
      <c r="B3" s="11">
        <v>14.028114339524382</v>
      </c>
    </row>
    <row r="4" spans="1:2" x14ac:dyDescent="0.25">
      <c r="A4" s="11" t="s">
        <v>104</v>
      </c>
      <c r="B4" s="11">
        <v>13.510627645545938</v>
      </c>
    </row>
    <row r="5" spans="1:2" x14ac:dyDescent="0.25">
      <c r="A5" s="11" t="s">
        <v>128</v>
      </c>
      <c r="B5" s="11">
        <v>12.916750281887262</v>
      </c>
    </row>
    <row r="6" spans="1:2" x14ac:dyDescent="0.25">
      <c r="A6" s="11" t="s">
        <v>100</v>
      </c>
      <c r="B6" s="11">
        <v>12.337956237157121</v>
      </c>
    </row>
    <row r="7" spans="1:2" x14ac:dyDescent="0.25">
      <c r="A7" s="11" t="s">
        <v>112</v>
      </c>
      <c r="B7" s="11">
        <v>11.811931511181585</v>
      </c>
    </row>
    <row r="8" spans="1:2" x14ac:dyDescent="0.25">
      <c r="A8" s="11" t="s">
        <v>114</v>
      </c>
      <c r="B8" s="11">
        <v>11.497801065263836</v>
      </c>
    </row>
    <row r="9" spans="1:2" x14ac:dyDescent="0.25">
      <c r="A9" s="11" t="s">
        <v>108</v>
      </c>
      <c r="B9" s="11">
        <v>11.409367850049023</v>
      </c>
    </row>
    <row r="10" spans="1:2" x14ac:dyDescent="0.25">
      <c r="A10" s="11" t="s">
        <v>96</v>
      </c>
      <c r="B10" s="11">
        <v>11.1053741439602</v>
      </c>
    </row>
    <row r="11" spans="1:2" x14ac:dyDescent="0.25">
      <c r="A11" s="11" t="s">
        <v>92</v>
      </c>
      <c r="B11" s="11">
        <v>11.088826800535095</v>
      </c>
    </row>
    <row r="12" spans="1:2" x14ac:dyDescent="0.25">
      <c r="A12" s="11" t="s">
        <v>85</v>
      </c>
      <c r="B12" s="11">
        <v>10.674381605552806</v>
      </c>
    </row>
    <row r="13" spans="1:2" x14ac:dyDescent="0.25">
      <c r="A13" s="11" t="s">
        <v>136</v>
      </c>
      <c r="B13" s="11">
        <v>9.3777719265378163</v>
      </c>
    </row>
    <row r="14" spans="1:2" x14ac:dyDescent="0.25">
      <c r="A14" s="11" t="s">
        <v>89</v>
      </c>
      <c r="B14" s="11">
        <v>9.0706127632981097</v>
      </c>
    </row>
    <row r="15" spans="1:2" x14ac:dyDescent="0.25">
      <c r="A15" s="11" t="s">
        <v>8</v>
      </c>
      <c r="B15" s="11">
        <v>9.0448943762713174</v>
      </c>
    </row>
    <row r="16" spans="1:2" x14ac:dyDescent="0.25">
      <c r="A16" s="11" t="s">
        <v>99</v>
      </c>
      <c r="B16" s="11">
        <v>7.340140389366602</v>
      </c>
    </row>
    <row r="17" spans="1:2" x14ac:dyDescent="0.25">
      <c r="A17" s="11" t="s">
        <v>87</v>
      </c>
      <c r="B17" s="11">
        <v>7.1905334009993407</v>
      </c>
    </row>
    <row r="18" spans="1:2" x14ac:dyDescent="0.25">
      <c r="A18" s="11" t="s">
        <v>145</v>
      </c>
      <c r="B18" s="11">
        <v>6.5268215084717554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8D40-FBEF-4FE3-8130-A03A2E3AB832}">
  <dimension ref="A1:B19"/>
  <sheetViews>
    <sheetView workbookViewId="0">
      <selection activeCell="B2" sqref="B2"/>
    </sheetView>
  </sheetViews>
  <sheetFormatPr defaultRowHeight="13.8" x14ac:dyDescent="0.25"/>
  <cols>
    <col min="1" max="1" width="9.77734375" bestFit="1" customWidth="1"/>
    <col min="2" max="2" width="27.109375" bestFit="1" customWidth="1"/>
  </cols>
  <sheetData>
    <row r="1" spans="1:2" x14ac:dyDescent="0.25">
      <c r="A1" s="2" t="s">
        <v>143</v>
      </c>
      <c r="B1" t="s">
        <v>203</v>
      </c>
    </row>
    <row r="2" spans="1:2" x14ac:dyDescent="0.25">
      <c r="A2" s="3" t="s">
        <v>91</v>
      </c>
      <c r="B2" s="4">
        <v>14.954952971783655</v>
      </c>
    </row>
    <row r="3" spans="1:2" x14ac:dyDescent="0.25">
      <c r="A3" s="3" t="s">
        <v>103</v>
      </c>
      <c r="B3" s="4">
        <v>14.028114339524382</v>
      </c>
    </row>
    <row r="4" spans="1:2" x14ac:dyDescent="0.25">
      <c r="A4" s="3" t="s">
        <v>104</v>
      </c>
      <c r="B4" s="4">
        <v>13.510627645545938</v>
      </c>
    </row>
    <row r="5" spans="1:2" x14ac:dyDescent="0.25">
      <c r="A5" s="3" t="s">
        <v>128</v>
      </c>
      <c r="B5" s="4">
        <v>12.916750281887262</v>
      </c>
    </row>
    <row r="6" spans="1:2" x14ac:dyDescent="0.25">
      <c r="A6" s="3" t="s">
        <v>100</v>
      </c>
      <c r="B6" s="4">
        <v>12.337956237157121</v>
      </c>
    </row>
    <row r="7" spans="1:2" x14ac:dyDescent="0.25">
      <c r="A7" s="3" t="s">
        <v>112</v>
      </c>
      <c r="B7" s="4">
        <v>11.811931511181585</v>
      </c>
    </row>
    <row r="8" spans="1:2" x14ac:dyDescent="0.25">
      <c r="A8" s="3" t="s">
        <v>114</v>
      </c>
      <c r="B8" s="4">
        <v>11.497801065263836</v>
      </c>
    </row>
    <row r="9" spans="1:2" x14ac:dyDescent="0.25">
      <c r="A9" s="3" t="s">
        <v>108</v>
      </c>
      <c r="B9" s="4">
        <v>11.409367850049023</v>
      </c>
    </row>
    <row r="10" spans="1:2" x14ac:dyDescent="0.25">
      <c r="A10" s="3" t="s">
        <v>96</v>
      </c>
      <c r="B10" s="4">
        <v>11.1053741439602</v>
      </c>
    </row>
    <row r="11" spans="1:2" x14ac:dyDescent="0.25">
      <c r="A11" s="3" t="s">
        <v>92</v>
      </c>
      <c r="B11" s="4">
        <v>11.088826800535095</v>
      </c>
    </row>
    <row r="12" spans="1:2" x14ac:dyDescent="0.25">
      <c r="A12" s="3" t="s">
        <v>85</v>
      </c>
      <c r="B12" s="4">
        <v>10.674381605552806</v>
      </c>
    </row>
    <row r="13" spans="1:2" x14ac:dyDescent="0.25">
      <c r="A13" s="3" t="s">
        <v>136</v>
      </c>
      <c r="B13" s="4">
        <v>9.3777719265378163</v>
      </c>
    </row>
    <row r="14" spans="1:2" x14ac:dyDescent="0.25">
      <c r="A14" s="3" t="s">
        <v>89</v>
      </c>
      <c r="B14" s="4">
        <v>9.0706127632981097</v>
      </c>
    </row>
    <row r="15" spans="1:2" x14ac:dyDescent="0.25">
      <c r="A15" s="3" t="s">
        <v>8</v>
      </c>
      <c r="B15" s="4">
        <v>9.0448943762713174</v>
      </c>
    </row>
    <row r="16" spans="1:2" x14ac:dyDescent="0.25">
      <c r="A16" s="3" t="s">
        <v>99</v>
      </c>
      <c r="B16" s="4">
        <v>7.340140389366602</v>
      </c>
    </row>
    <row r="17" spans="1:2" x14ac:dyDescent="0.25">
      <c r="A17" s="3" t="s">
        <v>87</v>
      </c>
      <c r="B17" s="4">
        <v>7.1905334009993407</v>
      </c>
    </row>
    <row r="18" spans="1:2" x14ac:dyDescent="0.25">
      <c r="A18" s="3" t="s">
        <v>145</v>
      </c>
      <c r="B18" s="4">
        <v>6.5268215084717554</v>
      </c>
    </row>
    <row r="19" spans="1:2" x14ac:dyDescent="0.25">
      <c r="A19" s="3" t="s">
        <v>144</v>
      </c>
      <c r="B19" s="4">
        <v>183.88685881738587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workbookViewId="0">
      <selection activeCell="F11" sqref="F11"/>
    </sheetView>
  </sheetViews>
  <sheetFormatPr defaultRowHeight="13.8" x14ac:dyDescent="0.25"/>
  <cols>
    <col min="1" max="1" width="12.5546875" bestFit="1" customWidth="1"/>
    <col min="2" max="2" width="10.6640625" bestFit="1" customWidth="1"/>
    <col min="3" max="3" width="9.6640625" bestFit="1" customWidth="1"/>
    <col min="4" max="4" width="17.109375" bestFit="1" customWidth="1"/>
    <col min="5" max="5" width="8.109375" bestFit="1" customWidth="1"/>
    <col min="6" max="6" width="24.21875" style="6" bestFit="1" customWidth="1"/>
  </cols>
  <sheetData>
    <row r="1" spans="1:6" x14ac:dyDescent="0.25">
      <c r="A1" s="9" t="s">
        <v>198</v>
      </c>
      <c r="B1" s="9" t="s">
        <v>199</v>
      </c>
      <c r="C1" s="9" t="s">
        <v>200</v>
      </c>
      <c r="D1" s="9" t="s">
        <v>201</v>
      </c>
      <c r="E1" s="9" t="s">
        <v>84</v>
      </c>
      <c r="F1" s="9" t="s">
        <v>197</v>
      </c>
    </row>
    <row r="2" spans="1:6" x14ac:dyDescent="0.25">
      <c r="A2" s="8" t="s">
        <v>83</v>
      </c>
      <c r="B2" s="8" t="str">
        <f>VLOOKUP(A2,'raw data(team and role)'!C:D,2,FALSE)</f>
        <v>DFM</v>
      </c>
      <c r="C2" s="8" t="str">
        <f>VLOOKUP(A2,'raw data(team and role)'!C:E,3,FALSE)</f>
        <v>ADC</v>
      </c>
      <c r="D2" s="11">
        <v>2.9906312349999999</v>
      </c>
      <c r="E2" s="11">
        <f>VLOOKUP(A2,'raw data(player score)'!A:C,3,FALSE)</f>
        <v>1.000947378</v>
      </c>
      <c r="F2" s="11">
        <f>D2/E2</f>
        <v>2.9878006583878576</v>
      </c>
    </row>
    <row r="3" spans="1:6" x14ac:dyDescent="0.25">
      <c r="A3" s="8" t="s">
        <v>82</v>
      </c>
      <c r="B3" s="8" t="str">
        <f>VLOOKUP(A3,'raw data(team and role)'!C:D,2,FALSE)</f>
        <v>FPX</v>
      </c>
      <c r="C3" s="8" t="str">
        <f>VLOOKUP(A3,'raw data(team and role)'!C:E,3,FALSE)</f>
        <v>Jungle</v>
      </c>
      <c r="D3" s="11">
        <v>1.6510073940000001</v>
      </c>
      <c r="E3" s="11">
        <f>VLOOKUP(A3,'raw data(player score)'!A:C,3,FALSE)</f>
        <v>0.36522938500000002</v>
      </c>
      <c r="F3" s="11">
        <f t="shared" ref="F3:F66" si="0">D3/E3</f>
        <v>4.5204670319722497</v>
      </c>
    </row>
    <row r="4" spans="1:6" x14ac:dyDescent="0.25">
      <c r="A4" s="8" t="s">
        <v>81</v>
      </c>
      <c r="B4" s="8" t="str">
        <f>VLOOKUP(A4,'raw data(team and role)'!C:D,2,FALSE)</f>
        <v>T1</v>
      </c>
      <c r="C4" s="8" t="str">
        <f>VLOOKUP(A4,'raw data(team and role)'!C:E,3,FALSE)</f>
        <v>Top</v>
      </c>
      <c r="D4" s="11">
        <v>1.5578521919999999</v>
      </c>
      <c r="E4" s="11">
        <f>VLOOKUP(A4,'raw data(player score)'!A:C,3,FALSE)</f>
        <v>0.38010675999999999</v>
      </c>
      <c r="F4" s="11">
        <f t="shared" si="0"/>
        <v>4.0984595801453256</v>
      </c>
    </row>
    <row r="5" spans="1:6" x14ac:dyDescent="0.25">
      <c r="A5" s="8" t="s">
        <v>76</v>
      </c>
      <c r="B5" s="8" t="str">
        <f>VLOOKUP(A5,'raw data(team and role)'!C:D,2,FALSE)</f>
        <v>DK</v>
      </c>
      <c r="C5" s="8" t="str">
        <f>VLOOKUP(A5,'raw data(team and role)'!C:E,3,FALSE)</f>
        <v>Mid</v>
      </c>
      <c r="D5" s="11">
        <v>1.351871627</v>
      </c>
      <c r="E5" s="11">
        <f>VLOOKUP(A5,'raw data(player score)'!A:C,3,FALSE)</f>
        <v>0.36044743899999998</v>
      </c>
      <c r="F5" s="11">
        <f t="shared" si="0"/>
        <v>3.750537472954552</v>
      </c>
    </row>
    <row r="6" spans="1:6" x14ac:dyDescent="0.25">
      <c r="A6" s="8" t="s">
        <v>79</v>
      </c>
      <c r="B6" s="8" t="str">
        <f>VLOOKUP(A6,'raw data(team and role)'!C:D,2,FALSE)</f>
        <v>TL</v>
      </c>
      <c r="C6" s="8" t="str">
        <f>VLOOKUP(A6,'raw data(team and role)'!C:E,3,FALSE)</f>
        <v>ADC</v>
      </c>
      <c r="D6" s="11">
        <v>1.4271684</v>
      </c>
      <c r="E6" s="11">
        <f>VLOOKUP(A6,'raw data(player score)'!A:C,3,FALSE)</f>
        <v>0.40658786499999999</v>
      </c>
      <c r="F6" s="11">
        <f t="shared" si="0"/>
        <v>3.5101106620582492</v>
      </c>
    </row>
    <row r="7" spans="1:6" x14ac:dyDescent="0.25">
      <c r="A7" s="8" t="s">
        <v>78</v>
      </c>
      <c r="B7" s="8" t="str">
        <f>VLOOKUP(A7,'raw data(team and role)'!C:D,2,FALSE)</f>
        <v>HLE</v>
      </c>
      <c r="C7" s="8" t="str">
        <f>VLOOKUP(A7,'raw data(team and role)'!C:E,3,FALSE)</f>
        <v>Support</v>
      </c>
      <c r="D7" s="11">
        <v>1.388682382</v>
      </c>
      <c r="E7" s="11">
        <f>VLOOKUP(A7,'raw data(player score)'!A:C,3,FALSE)</f>
        <v>0.39260536299999998</v>
      </c>
      <c r="F7" s="11">
        <f t="shared" si="0"/>
        <v>3.5370947849227421</v>
      </c>
    </row>
    <row r="8" spans="1:6" x14ac:dyDescent="0.25">
      <c r="A8" s="8" t="s">
        <v>70</v>
      </c>
      <c r="B8" s="8" t="str">
        <f>VLOOKUP(A8,'raw data(team and role)'!C:D,2,FALSE)</f>
        <v>RNG</v>
      </c>
      <c r="C8" s="8" t="str">
        <f>VLOOKUP(A8,'raw data(team and role)'!C:E,3,FALSE)</f>
        <v>Jungle</v>
      </c>
      <c r="D8" s="11">
        <v>1.2224572339999999</v>
      </c>
      <c r="E8" s="11">
        <f>VLOOKUP(A8,'raw data(player score)'!A:C,3,FALSE)</f>
        <v>0.34186765699999999</v>
      </c>
      <c r="F8" s="11">
        <f t="shared" si="0"/>
        <v>3.5758200840859304</v>
      </c>
    </row>
    <row r="9" spans="1:6" x14ac:dyDescent="0.25">
      <c r="A9" s="8" t="s">
        <v>71</v>
      </c>
      <c r="B9" s="8" t="str">
        <f>VLOOKUP(A9,'raw data(team and role)'!C:D,2,FALSE)</f>
        <v>RNG</v>
      </c>
      <c r="C9" s="8" t="str">
        <f>VLOOKUP(A9,'raw data(team and role)'!C:E,3,FALSE)</f>
        <v>Top</v>
      </c>
      <c r="D9" s="11">
        <v>1.2320547319999999</v>
      </c>
      <c r="E9" s="11">
        <f>VLOOKUP(A9,'raw data(player score)'!A:C,3,FALSE)</f>
        <v>0.34916064099999999</v>
      </c>
      <c r="F9" s="11">
        <f t="shared" si="0"/>
        <v>3.5286185993684205</v>
      </c>
    </row>
    <row r="10" spans="1:6" x14ac:dyDescent="0.25">
      <c r="A10" s="8" t="s">
        <v>77</v>
      </c>
      <c r="B10" s="8" t="str">
        <f>VLOOKUP(A10,'raw data(team and role)'!C:D,2,FALSE)</f>
        <v>C9</v>
      </c>
      <c r="C10" s="8" t="str">
        <f>VLOOKUP(A10,'raw data(team and role)'!C:E,3,FALSE)</f>
        <v>Support</v>
      </c>
      <c r="D10" s="11">
        <v>1.3735810310000001</v>
      </c>
      <c r="E10" s="11">
        <f>VLOOKUP(A10,'raw data(player score)'!A:C,3,FALSE)</f>
        <v>0.455337836</v>
      </c>
      <c r="F10" s="11">
        <f t="shared" si="0"/>
        <v>3.0166195786989247</v>
      </c>
    </row>
    <row r="11" spans="1:6" x14ac:dyDescent="0.25">
      <c r="A11" s="8" t="s">
        <v>75</v>
      </c>
      <c r="B11" s="8" t="str">
        <f>VLOOKUP(A11,'raw data(team and role)'!C:D,2,FALSE)</f>
        <v>PSG</v>
      </c>
      <c r="C11" s="8" t="str">
        <f>VLOOKUP(A11,'raw data(team and role)'!C:E,3,FALSE)</f>
        <v>Support</v>
      </c>
      <c r="D11" s="11">
        <v>1.3313942459999999</v>
      </c>
      <c r="E11" s="11">
        <f>VLOOKUP(A11,'raw data(player score)'!A:C,3,FALSE)</f>
        <v>0.462399318</v>
      </c>
      <c r="F11" s="11">
        <f t="shared" si="0"/>
        <v>2.8793170624875355</v>
      </c>
    </row>
    <row r="12" spans="1:6" x14ac:dyDescent="0.25">
      <c r="A12" s="8" t="s">
        <v>66</v>
      </c>
      <c r="B12" s="8" t="str">
        <f>VLOOKUP(A12,'raw data(team and role)'!C:D,2,FALSE)</f>
        <v>EDG</v>
      </c>
      <c r="C12" s="8" t="str">
        <f>VLOOKUP(A12,'raw data(team and role)'!C:E,3,FALSE)</f>
        <v>Support</v>
      </c>
      <c r="D12" s="11">
        <v>1.0947489319999999</v>
      </c>
      <c r="E12" s="11">
        <f>VLOOKUP(A12,'raw data(player score)'!A:C,3,FALSE)</f>
        <v>0.33503169500000002</v>
      </c>
      <c r="F12" s="11">
        <f t="shared" si="0"/>
        <v>3.2675981059045767</v>
      </c>
    </row>
    <row r="13" spans="1:6" x14ac:dyDescent="0.25">
      <c r="A13" s="8" t="s">
        <v>73</v>
      </c>
      <c r="B13" s="8" t="str">
        <f>VLOOKUP(A13,'raw data(team and role)'!C:D,2,FALSE)</f>
        <v>DFM</v>
      </c>
      <c r="C13" s="8" t="str">
        <f>VLOOKUP(A13,'raw data(team and role)'!C:E,3,FALSE)</f>
        <v>Support</v>
      </c>
      <c r="D13" s="11">
        <v>1.263522129</v>
      </c>
      <c r="E13" s="11">
        <f>VLOOKUP(A13,'raw data(player score)'!A:C,3,FALSE)</f>
        <v>0.46254730199999999</v>
      </c>
      <c r="F13" s="11">
        <f t="shared" si="0"/>
        <v>2.7316603589225994</v>
      </c>
    </row>
    <row r="14" spans="1:6" x14ac:dyDescent="0.25">
      <c r="A14" s="8" t="s">
        <v>59</v>
      </c>
      <c r="B14" s="8" t="str">
        <f>VLOOKUP(A14,'raw data(team and role)'!C:D,2,FALSE)</f>
        <v>T1</v>
      </c>
      <c r="C14" s="8" t="str">
        <f>VLOOKUP(A14,'raw data(team and role)'!C:E,3,FALSE)</f>
        <v>Jungle</v>
      </c>
      <c r="D14" s="11">
        <v>1.0320856620000001</v>
      </c>
      <c r="E14" s="11">
        <f>VLOOKUP(A14,'raw data(player score)'!A:C,3,FALSE)</f>
        <v>0.32907402899999999</v>
      </c>
      <c r="F14" s="11">
        <f t="shared" si="0"/>
        <v>3.1363327733164872</v>
      </c>
    </row>
    <row r="15" spans="1:6" x14ac:dyDescent="0.25">
      <c r="A15" s="8" t="s">
        <v>67</v>
      </c>
      <c r="B15" s="8" t="str">
        <f>VLOOKUP(A15,'raw data(team and role)'!C:D,2,FALSE)</f>
        <v>GEN</v>
      </c>
      <c r="C15" s="8" t="str">
        <f>VLOOKUP(A15,'raw data(team and role)'!C:E,3,FALSE)</f>
        <v>Mid</v>
      </c>
      <c r="D15" s="11">
        <v>1.094905045</v>
      </c>
      <c r="E15" s="11">
        <f>VLOOKUP(A15,'raw data(player score)'!A:C,3,FALSE)</f>
        <v>0.38724388500000001</v>
      </c>
      <c r="F15" s="11">
        <f t="shared" si="0"/>
        <v>2.8274301736230125</v>
      </c>
    </row>
    <row r="16" spans="1:6" x14ac:dyDescent="0.25">
      <c r="A16" s="8" t="s">
        <v>72</v>
      </c>
      <c r="B16" s="8" t="str">
        <f>VLOOKUP(A16,'raw data(team and role)'!C:D,2,FALSE)</f>
        <v>RGE</v>
      </c>
      <c r="C16" s="8" t="str">
        <f>VLOOKUP(A16,'raw data(team and role)'!C:E,3,FALSE)</f>
        <v>Support</v>
      </c>
      <c r="D16" s="11">
        <v>1.2348458330000001</v>
      </c>
      <c r="E16" s="11">
        <f>VLOOKUP(A16,'raw data(player score)'!A:C,3,FALSE)</f>
        <v>0.492782057</v>
      </c>
      <c r="F16" s="11">
        <f t="shared" si="0"/>
        <v>2.5058660628140528</v>
      </c>
    </row>
    <row r="17" spans="1:6" x14ac:dyDescent="0.25">
      <c r="A17" s="8" t="s">
        <v>68</v>
      </c>
      <c r="B17" s="8" t="str">
        <f>VLOOKUP(A17,'raw data(team and role)'!C:D,2,FALSE)</f>
        <v>FNC</v>
      </c>
      <c r="C17" s="8" t="str">
        <f>VLOOKUP(A17,'raw data(team and role)'!C:E,3,FALSE)</f>
        <v>Mid</v>
      </c>
      <c r="D17" s="11">
        <v>1.104353776</v>
      </c>
      <c r="E17" s="11">
        <f>VLOOKUP(A17,'raw data(player score)'!A:C,3,FALSE)</f>
        <v>0.39503255300000001</v>
      </c>
      <c r="F17" s="11">
        <f t="shared" si="0"/>
        <v>2.7956019513156423</v>
      </c>
    </row>
    <row r="18" spans="1:6" x14ac:dyDescent="0.25">
      <c r="A18" s="8" t="s">
        <v>64</v>
      </c>
      <c r="B18" s="8" t="str">
        <f>VLOOKUP(A18,'raw data(team and role)'!C:D,2,FALSE)</f>
        <v>HLE</v>
      </c>
      <c r="C18" s="8" t="str">
        <f>VLOOKUP(A18,'raw data(team and role)'!C:E,3,FALSE)</f>
        <v>ADC</v>
      </c>
      <c r="D18" s="11">
        <v>1.086559311</v>
      </c>
      <c r="E18" s="11">
        <f>VLOOKUP(A18,'raw data(player score)'!A:C,3,FALSE)</f>
        <v>0.39189197199999998</v>
      </c>
      <c r="F18" s="11">
        <f t="shared" si="0"/>
        <v>2.7725990544149246</v>
      </c>
    </row>
    <row r="19" spans="1:6" x14ac:dyDescent="0.25">
      <c r="A19" s="8" t="s">
        <v>69</v>
      </c>
      <c r="B19" s="8" t="str">
        <f>VLOOKUP(A19,'raw data(team and role)'!C:D,2,FALSE)</f>
        <v>100T</v>
      </c>
      <c r="C19" s="8" t="str">
        <f>VLOOKUP(A19,'raw data(team and role)'!C:E,3,FALSE)</f>
        <v>Jungle</v>
      </c>
      <c r="D19" s="11">
        <v>1.1089528120000001</v>
      </c>
      <c r="E19" s="11">
        <f>VLOOKUP(A19,'raw data(player score)'!A:C,3,FALSE)</f>
        <v>0.42294590700000001</v>
      </c>
      <c r="F19" s="11">
        <f t="shared" si="0"/>
        <v>2.6219731498666565</v>
      </c>
    </row>
    <row r="20" spans="1:6" x14ac:dyDescent="0.25">
      <c r="A20" s="8" t="s">
        <v>56</v>
      </c>
      <c r="B20" s="8" t="str">
        <f>VLOOKUP(A20,'raw data(team and role)'!C:D,2,FALSE)</f>
        <v>T1</v>
      </c>
      <c r="C20" s="8" t="str">
        <f>VLOOKUP(A20,'raw data(team and role)'!C:E,3,FALSE)</f>
        <v>ADC</v>
      </c>
      <c r="D20" s="11">
        <v>0.98258755799999997</v>
      </c>
      <c r="E20" s="11">
        <f>VLOOKUP(A20,'raw data(player score)'!A:C,3,FALSE)</f>
        <v>0.33205475400000001</v>
      </c>
      <c r="F20" s="11">
        <f t="shared" si="0"/>
        <v>2.959113056396717</v>
      </c>
    </row>
    <row r="21" spans="1:6" x14ac:dyDescent="0.25">
      <c r="A21" s="8" t="s">
        <v>62</v>
      </c>
      <c r="B21" s="8" t="str">
        <f>VLOOKUP(A21,'raw data(team and role)'!C:D,2,FALSE)</f>
        <v>HLE</v>
      </c>
      <c r="C21" s="8" t="str">
        <f>VLOOKUP(A21,'raw data(team and role)'!C:E,3,FALSE)</f>
        <v>Top</v>
      </c>
      <c r="D21" s="11">
        <v>1.0586913529999999</v>
      </c>
      <c r="E21" s="11">
        <f>VLOOKUP(A21,'raw data(player score)'!A:C,3,FALSE)</f>
        <v>0.39586373800000002</v>
      </c>
      <c r="F21" s="11">
        <f t="shared" si="0"/>
        <v>2.6743832570994415</v>
      </c>
    </row>
    <row r="22" spans="1:6" x14ac:dyDescent="0.25">
      <c r="A22" s="8" t="s">
        <v>60</v>
      </c>
      <c r="B22" s="8" t="str">
        <f>VLOOKUP(A22,'raw data(team and role)'!C:D,2,FALSE)</f>
        <v>MAD</v>
      </c>
      <c r="C22" s="8" t="str">
        <f>VLOOKUP(A22,'raw data(team and role)'!C:E,3,FALSE)</f>
        <v>Support</v>
      </c>
      <c r="D22" s="11">
        <v>1.0375632530000001</v>
      </c>
      <c r="E22" s="11">
        <f>VLOOKUP(A22,'raw data(player score)'!A:C,3,FALSE)</f>
        <v>0.38191941099999999</v>
      </c>
      <c r="F22" s="11">
        <f t="shared" si="0"/>
        <v>2.7167073029445996</v>
      </c>
    </row>
    <row r="23" spans="1:6" x14ac:dyDescent="0.25">
      <c r="A23" s="8" t="s">
        <v>52</v>
      </c>
      <c r="B23" s="8" t="str">
        <f>VLOOKUP(A23,'raw data(team and role)'!C:D,2,FALSE)</f>
        <v>RNG</v>
      </c>
      <c r="C23" s="8" t="str">
        <f>VLOOKUP(A23,'raw data(team and role)'!C:E,3,FALSE)</f>
        <v>ADC</v>
      </c>
      <c r="D23" s="11">
        <v>0.95382317999999999</v>
      </c>
      <c r="E23" s="11">
        <f>VLOOKUP(A23,'raw data(player score)'!A:C,3,FALSE)</f>
        <v>0.33504012399999999</v>
      </c>
      <c r="F23" s="11">
        <f t="shared" si="0"/>
        <v>2.8468923919094538</v>
      </c>
    </row>
    <row r="24" spans="1:6" x14ac:dyDescent="0.25">
      <c r="A24" s="8" t="s">
        <v>50</v>
      </c>
      <c r="B24" s="8" t="str">
        <f>VLOOKUP(A24,'raw data(team and role)'!C:D,2,FALSE)</f>
        <v>FPX</v>
      </c>
      <c r="C24" s="8" t="str">
        <f>VLOOKUP(A24,'raw data(team and role)'!C:E,3,FALSE)</f>
        <v>Top</v>
      </c>
      <c r="D24" s="11">
        <v>0.92275749699999998</v>
      </c>
      <c r="E24" s="11">
        <f>VLOOKUP(A24,'raw data(player score)'!A:C,3,FALSE)</f>
        <v>0.32229240399999998</v>
      </c>
      <c r="F24" s="11">
        <f t="shared" si="0"/>
        <v>2.8631065626976429</v>
      </c>
    </row>
    <row r="25" spans="1:6" x14ac:dyDescent="0.25">
      <c r="A25" s="8" t="s">
        <v>57</v>
      </c>
      <c r="B25" s="8" t="str">
        <f>VLOOKUP(A25,'raw data(team and role)'!C:D,2,FALSE)</f>
        <v>RGE</v>
      </c>
      <c r="C25" s="8" t="str">
        <f>VLOOKUP(A25,'raw data(team and role)'!C:E,3,FALSE)</f>
        <v>ADC</v>
      </c>
      <c r="D25" s="11">
        <v>0.996263703</v>
      </c>
      <c r="E25" s="11">
        <f>VLOOKUP(A25,'raw data(player score)'!A:C,3,FALSE)</f>
        <v>0.37789678700000001</v>
      </c>
      <c r="F25" s="11">
        <f t="shared" si="0"/>
        <v>2.6363381147244311</v>
      </c>
    </row>
    <row r="26" spans="1:6" x14ac:dyDescent="0.25">
      <c r="A26" s="8" t="s">
        <v>65</v>
      </c>
      <c r="B26" s="8" t="str">
        <f>VLOOKUP(A26,'raw data(team and role)'!C:D,2,FALSE)</f>
        <v>HLE</v>
      </c>
      <c r="C26" s="8" t="str">
        <f>VLOOKUP(A26,'raw data(team and role)'!C:E,3,FALSE)</f>
        <v>Mid</v>
      </c>
      <c r="D26" s="11">
        <v>1.094632735</v>
      </c>
      <c r="E26" s="11">
        <f>VLOOKUP(A26,'raw data(player score)'!A:C,3,FALSE)</f>
        <v>0.45960664899999998</v>
      </c>
      <c r="F26" s="11">
        <f t="shared" si="0"/>
        <v>2.3816729748833554</v>
      </c>
    </row>
    <row r="27" spans="1:6" x14ac:dyDescent="0.25">
      <c r="A27" s="8" t="s">
        <v>54</v>
      </c>
      <c r="B27" s="8" t="str">
        <f>VLOOKUP(A27,'raw data(team and role)'!C:D,2,FALSE)</f>
        <v>PSG</v>
      </c>
      <c r="C27" s="8" t="str">
        <f>VLOOKUP(A27,'raw data(team and role)'!C:E,3,FALSE)</f>
        <v>Mid</v>
      </c>
      <c r="D27" s="11">
        <v>0.97779887099999996</v>
      </c>
      <c r="E27" s="11">
        <f>VLOOKUP(A27,'raw data(player score)'!A:C,3,FALSE)</f>
        <v>0.38205696500000003</v>
      </c>
      <c r="F27" s="11">
        <f t="shared" si="0"/>
        <v>2.5593012576017293</v>
      </c>
    </row>
    <row r="28" spans="1:6" x14ac:dyDescent="0.25">
      <c r="A28" s="8" t="s">
        <v>51</v>
      </c>
      <c r="B28" s="8" t="str">
        <f>VLOOKUP(A28,'raw data(team and role)'!C:D,2,FALSE)</f>
        <v>LNG</v>
      </c>
      <c r="C28" s="8" t="str">
        <f>VLOOKUP(A28,'raw data(team and role)'!C:E,3,FALSE)</f>
        <v>ADC</v>
      </c>
      <c r="D28" s="11">
        <v>0.92639844299999996</v>
      </c>
      <c r="E28" s="11">
        <f>VLOOKUP(A28,'raw data(player score)'!A:C,3,FALSE)</f>
        <v>0.34984864700000001</v>
      </c>
      <c r="F28" s="11">
        <f t="shared" si="0"/>
        <v>2.6479977868829656</v>
      </c>
    </row>
    <row r="29" spans="1:6" x14ac:dyDescent="0.25">
      <c r="A29" s="8" t="s">
        <v>55</v>
      </c>
      <c r="B29" s="8" t="str">
        <f>VLOOKUP(A29,'raw data(team and role)'!C:D,2,FALSE)</f>
        <v>T1</v>
      </c>
      <c r="C29" s="8" t="str">
        <f>VLOOKUP(A29,'raw data(team and role)'!C:E,3,FALSE)</f>
        <v>Support</v>
      </c>
      <c r="D29" s="11">
        <v>0.98071324699999995</v>
      </c>
      <c r="E29" s="11">
        <f>VLOOKUP(A29,'raw data(player score)'!A:C,3,FALSE)</f>
        <v>0.40330004200000003</v>
      </c>
      <c r="F29" s="11">
        <f t="shared" si="0"/>
        <v>2.4317211625780093</v>
      </c>
    </row>
    <row r="30" spans="1:6" x14ac:dyDescent="0.25">
      <c r="A30" s="8" t="s">
        <v>53</v>
      </c>
      <c r="B30" s="8" t="str">
        <f>VLOOKUP(A30,'raw data(team and role)'!C:D,2,FALSE)</f>
        <v>LNG</v>
      </c>
      <c r="C30" s="8" t="str">
        <f>VLOOKUP(A30,'raw data(team and role)'!C:E,3,FALSE)</f>
        <v>Top</v>
      </c>
      <c r="D30" s="11">
        <v>0.96123122400000005</v>
      </c>
      <c r="E30" s="11">
        <f>VLOOKUP(A30,'raw data(player score)'!A:C,3,FALSE)</f>
        <v>0.38926362399999997</v>
      </c>
      <c r="F30" s="11">
        <f t="shared" si="0"/>
        <v>2.4693579485351553</v>
      </c>
    </row>
    <row r="31" spans="1:6" x14ac:dyDescent="0.25">
      <c r="A31" s="8" t="s">
        <v>61</v>
      </c>
      <c r="B31" s="8" t="str">
        <f>VLOOKUP(A31,'raw data(team and role)'!C:D,2,FALSE)</f>
        <v>RGE</v>
      </c>
      <c r="C31" s="8" t="str">
        <f>VLOOKUP(A31,'raw data(team and role)'!C:E,3,FALSE)</f>
        <v>Top</v>
      </c>
      <c r="D31" s="11">
        <v>1.051602186</v>
      </c>
      <c r="E31" s="11">
        <f>VLOOKUP(A31,'raw data(player score)'!A:C,3,FALSE)</f>
        <v>0.46976774500000001</v>
      </c>
      <c r="F31" s="11">
        <f t="shared" si="0"/>
        <v>2.2385576642772693</v>
      </c>
    </row>
    <row r="32" spans="1:6" x14ac:dyDescent="0.25">
      <c r="A32" s="8" t="s">
        <v>49</v>
      </c>
      <c r="B32" s="8" t="str">
        <f>VLOOKUP(A32,'raw data(team and role)'!C:D,2,FALSE)</f>
        <v>EDG</v>
      </c>
      <c r="C32" s="8" t="str">
        <f>VLOOKUP(A32,'raw data(team and role)'!C:E,3,FALSE)</f>
        <v>Mid</v>
      </c>
      <c r="D32" s="11">
        <v>0.91956197200000001</v>
      </c>
      <c r="E32" s="11">
        <f>VLOOKUP(A32,'raw data(player score)'!A:C,3,FALSE)</f>
        <v>0.36569875800000001</v>
      </c>
      <c r="F32" s="11">
        <f t="shared" si="0"/>
        <v>2.5145340307663826</v>
      </c>
    </row>
    <row r="33" spans="1:6" x14ac:dyDescent="0.25">
      <c r="A33" s="8" t="s">
        <v>47</v>
      </c>
      <c r="B33" s="8" t="str">
        <f>VLOOKUP(A33,'raw data(team and role)'!C:D,2,FALSE)</f>
        <v>PSG</v>
      </c>
      <c r="C33" s="8" t="str">
        <f>VLOOKUP(A33,'raw data(team and role)'!C:E,3,FALSE)</f>
        <v>ADC</v>
      </c>
      <c r="D33" s="11">
        <v>0.91568518899999995</v>
      </c>
      <c r="E33" s="11">
        <f>VLOOKUP(A33,'raw data(player score)'!A:C,3,FALSE)</f>
        <v>0.37649082699999997</v>
      </c>
      <c r="F33" s="11">
        <f t="shared" si="0"/>
        <v>2.4321580323655536</v>
      </c>
    </row>
    <row r="34" spans="1:6" x14ac:dyDescent="0.25">
      <c r="A34" s="8" t="s">
        <v>46</v>
      </c>
      <c r="B34" s="8" t="str">
        <f>VLOOKUP(A34,'raw data(team and role)'!C:D,2,FALSE)</f>
        <v>TL</v>
      </c>
      <c r="C34" s="8" t="str">
        <f>VLOOKUP(A34,'raw data(team and role)'!C:E,3,FALSE)</f>
        <v>Mid</v>
      </c>
      <c r="D34" s="11">
        <v>0.91057607600000001</v>
      </c>
      <c r="E34" s="11">
        <f>VLOOKUP(A34,'raw data(player score)'!A:C,3,FALSE)</f>
        <v>0.37381281500000002</v>
      </c>
      <c r="F34" s="11">
        <f t="shared" si="0"/>
        <v>2.4359145525816177</v>
      </c>
    </row>
    <row r="35" spans="1:6" x14ac:dyDescent="0.25">
      <c r="A35" s="8" t="s">
        <v>45</v>
      </c>
      <c r="B35" s="8" t="str">
        <f>VLOOKUP(A35,'raw data(team and role)'!C:D,2,FALSE)</f>
        <v>DK</v>
      </c>
      <c r="C35" s="8" t="str">
        <f>VLOOKUP(A35,'raw data(team and role)'!C:E,3,FALSE)</f>
        <v>Top</v>
      </c>
      <c r="D35" s="11">
        <v>0.87278056100000001</v>
      </c>
      <c r="E35" s="11">
        <f>VLOOKUP(A35,'raw data(player score)'!A:C,3,FALSE)</f>
        <v>0.35279896500000002</v>
      </c>
      <c r="F35" s="11">
        <f t="shared" si="0"/>
        <v>2.4738750608296143</v>
      </c>
    </row>
    <row r="36" spans="1:6" x14ac:dyDescent="0.25">
      <c r="A36" s="8" t="s">
        <v>41</v>
      </c>
      <c r="B36" s="8" t="str">
        <f>VLOOKUP(A36,'raw data(team and role)'!C:D,2,FALSE)</f>
        <v>FPX</v>
      </c>
      <c r="C36" s="8" t="str">
        <f>VLOOKUP(A36,'raw data(team and role)'!C:E,3,FALSE)</f>
        <v>Support</v>
      </c>
      <c r="D36" s="11">
        <v>0.83700303600000003</v>
      </c>
      <c r="E36" s="11">
        <f>VLOOKUP(A36,'raw data(player score)'!A:C,3,FALSE)</f>
        <v>0.33381665900000002</v>
      </c>
      <c r="F36" s="11">
        <f t="shared" si="0"/>
        <v>2.5073734741320983</v>
      </c>
    </row>
    <row r="37" spans="1:6" x14ac:dyDescent="0.25">
      <c r="A37" s="8" t="s">
        <v>48</v>
      </c>
      <c r="B37" s="8" t="str">
        <f>VLOOKUP(A37,'raw data(team and role)'!C:D,2,FALSE)</f>
        <v>MAD</v>
      </c>
      <c r="C37" s="8" t="str">
        <f>VLOOKUP(A37,'raw data(team and role)'!C:E,3,FALSE)</f>
        <v>Top</v>
      </c>
      <c r="D37" s="11">
        <v>0.91774218699999999</v>
      </c>
      <c r="E37" s="11">
        <f>VLOOKUP(A37,'raw data(player score)'!A:C,3,FALSE)</f>
        <v>0.40531261299999999</v>
      </c>
      <c r="F37" s="11">
        <f t="shared" si="0"/>
        <v>2.2642823281692444</v>
      </c>
    </row>
    <row r="38" spans="1:6" x14ac:dyDescent="0.25">
      <c r="A38" s="8" t="s">
        <v>39</v>
      </c>
      <c r="B38" s="8" t="str">
        <f>VLOOKUP(A38,'raw data(team and role)'!C:D,2,FALSE)</f>
        <v>LNG</v>
      </c>
      <c r="C38" s="8" t="str">
        <f>VLOOKUP(A38,'raw data(team and role)'!C:E,3,FALSE)</f>
        <v>Support</v>
      </c>
      <c r="D38" s="11">
        <v>0.81625013999999996</v>
      </c>
      <c r="E38" s="11">
        <f>VLOOKUP(A38,'raw data(player score)'!A:C,3,FALSE)</f>
        <v>0.32337744099999999</v>
      </c>
      <c r="F38" s="11">
        <f t="shared" si="0"/>
        <v>2.5241406372561404</v>
      </c>
    </row>
    <row r="39" spans="1:6" x14ac:dyDescent="0.25">
      <c r="A39" s="8" t="s">
        <v>42</v>
      </c>
      <c r="B39" s="8" t="str">
        <f>VLOOKUP(A39,'raw data(team and role)'!C:D,2,FALSE)</f>
        <v>GEN</v>
      </c>
      <c r="C39" s="8" t="str">
        <f>VLOOKUP(A39,'raw data(team and role)'!C:E,3,FALSE)</f>
        <v>ADC</v>
      </c>
      <c r="D39" s="11">
        <v>0.84450698599999996</v>
      </c>
      <c r="E39" s="11">
        <f>VLOOKUP(A39,'raw data(player score)'!A:C,3,FALSE)</f>
        <v>0.35131442499999999</v>
      </c>
      <c r="F39" s="11">
        <f t="shared" si="0"/>
        <v>2.4038494462617068</v>
      </c>
    </row>
    <row r="40" spans="1:6" x14ac:dyDescent="0.25">
      <c r="A40" s="8" t="s">
        <v>43</v>
      </c>
      <c r="B40" s="8" t="str">
        <f>VLOOKUP(A40,'raw data(team and role)'!C:D,2,FALSE)</f>
        <v>T1</v>
      </c>
      <c r="C40" s="8" t="str">
        <f>VLOOKUP(A40,'raw data(team and role)'!C:E,3,FALSE)</f>
        <v>Mid</v>
      </c>
      <c r="D40" s="11">
        <v>0.85196676500000001</v>
      </c>
      <c r="E40" s="11">
        <f>VLOOKUP(A40,'raw data(player score)'!A:C,3,FALSE)</f>
        <v>0.36575671199999998</v>
      </c>
      <c r="F40" s="11">
        <f t="shared" si="0"/>
        <v>2.3293263993471158</v>
      </c>
    </row>
    <row r="41" spans="1:6" x14ac:dyDescent="0.25">
      <c r="A41" s="8" t="s">
        <v>63</v>
      </c>
      <c r="B41" s="8" t="str">
        <f>VLOOKUP(A41,'raw data(team and role)'!C:D,2,FALSE)</f>
        <v>DFM</v>
      </c>
      <c r="C41" s="8" t="str">
        <f>VLOOKUP(A41,'raw data(team and role)'!C:E,3,FALSE)</f>
        <v>Top</v>
      </c>
      <c r="D41" s="11">
        <v>1.0841617809999999</v>
      </c>
      <c r="E41" s="11">
        <f>VLOOKUP(A41,'raw data(player score)'!A:C,3,FALSE)</f>
        <v>0.59426879799999999</v>
      </c>
      <c r="F41" s="11">
        <f t="shared" si="0"/>
        <v>1.8243626194892366</v>
      </c>
    </row>
    <row r="42" spans="1:6" x14ac:dyDescent="0.25">
      <c r="A42" s="8" t="s">
        <v>38</v>
      </c>
      <c r="B42" s="8" t="str">
        <f>VLOOKUP(A42,'raw data(team and role)'!C:D,2,FALSE)</f>
        <v>DK</v>
      </c>
      <c r="C42" s="8" t="str">
        <f>VLOOKUP(A42,'raw data(team and role)'!C:E,3,FALSE)</f>
        <v>Jungle</v>
      </c>
      <c r="D42" s="11">
        <v>0.81004666199999997</v>
      </c>
      <c r="E42" s="11">
        <f>VLOOKUP(A42,'raw data(player score)'!A:C,3,FALSE)</f>
        <v>0.33267320299999997</v>
      </c>
      <c r="F42" s="11">
        <f t="shared" si="0"/>
        <v>2.4349621631532492</v>
      </c>
    </row>
    <row r="43" spans="1:6" x14ac:dyDescent="0.25">
      <c r="A43" s="8" t="s">
        <v>44</v>
      </c>
      <c r="B43" s="8" t="str">
        <f>VLOOKUP(A43,'raw data(team and role)'!C:D,2,FALSE)</f>
        <v>DK</v>
      </c>
      <c r="C43" s="8" t="str">
        <f>VLOOKUP(A43,'raw data(team and role)'!C:E,3,FALSE)</f>
        <v>ADC</v>
      </c>
      <c r="D43" s="11">
        <v>0.86272071100000003</v>
      </c>
      <c r="E43" s="11">
        <f>VLOOKUP(A43,'raw data(player score)'!A:C,3,FALSE)</f>
        <v>0.39324775000000001</v>
      </c>
      <c r="F43" s="11">
        <f t="shared" si="0"/>
        <v>2.1938350848796975</v>
      </c>
    </row>
    <row r="44" spans="1:6" x14ac:dyDescent="0.25">
      <c r="A44" s="8" t="s">
        <v>35</v>
      </c>
      <c r="B44" s="8" t="str">
        <f>VLOOKUP(A44,'raw data(team and role)'!C:D,2,FALSE)</f>
        <v>MAD</v>
      </c>
      <c r="C44" s="8" t="str">
        <f>VLOOKUP(A44,'raw data(team and role)'!C:E,3,FALSE)</f>
        <v>Jungle</v>
      </c>
      <c r="D44" s="11">
        <v>0.79924530000000005</v>
      </c>
      <c r="E44" s="11">
        <f>VLOOKUP(A44,'raw data(player score)'!A:C,3,FALSE)</f>
        <v>0.34074734099999998</v>
      </c>
      <c r="F44" s="11">
        <f t="shared" si="0"/>
        <v>2.3455657721478747</v>
      </c>
    </row>
    <row r="45" spans="1:6" x14ac:dyDescent="0.25">
      <c r="A45" s="8" t="s">
        <v>34</v>
      </c>
      <c r="B45" s="8" t="str">
        <f>VLOOKUP(A45,'raw data(team and role)'!C:D,2,FALSE)</f>
        <v>EDG</v>
      </c>
      <c r="C45" s="8" t="str">
        <f>VLOOKUP(A45,'raw data(team and role)'!C:E,3,FALSE)</f>
        <v>ADC</v>
      </c>
      <c r="D45" s="11">
        <v>0.78958978899999999</v>
      </c>
      <c r="E45" s="11">
        <f>VLOOKUP(A45,'raw data(player score)'!A:C,3,FALSE)</f>
        <v>0.34131224799999998</v>
      </c>
      <c r="F45" s="11">
        <f t="shared" si="0"/>
        <v>2.313394241275514</v>
      </c>
    </row>
    <row r="46" spans="1:6" x14ac:dyDescent="0.25">
      <c r="A46" s="8" t="s">
        <v>36</v>
      </c>
      <c r="B46" s="8" t="str">
        <f>VLOOKUP(A46,'raw data(team and role)'!C:D,2,FALSE)</f>
        <v>TL</v>
      </c>
      <c r="C46" s="8" t="str">
        <f>VLOOKUP(A46,'raw data(team and role)'!C:E,3,FALSE)</f>
        <v>Top</v>
      </c>
      <c r="D46" s="11">
        <v>0.79961652999999999</v>
      </c>
      <c r="E46" s="11">
        <f>VLOOKUP(A46,'raw data(player score)'!A:C,3,FALSE)</f>
        <v>0.35185175899999999</v>
      </c>
      <c r="F46" s="11">
        <f t="shared" si="0"/>
        <v>2.2725949481468986</v>
      </c>
    </row>
    <row r="47" spans="1:6" x14ac:dyDescent="0.25">
      <c r="A47" s="8" t="s">
        <v>37</v>
      </c>
      <c r="B47" s="8" t="str">
        <f>VLOOKUP(A47,'raw data(team and role)'!C:D,2,FALSE)</f>
        <v>MAD</v>
      </c>
      <c r="C47" s="8" t="str">
        <f>VLOOKUP(A47,'raw data(team and role)'!C:E,3,FALSE)</f>
        <v>ADC</v>
      </c>
      <c r="D47" s="11">
        <v>0.79982171300000005</v>
      </c>
      <c r="E47" s="11">
        <f>VLOOKUP(A47,'raw data(player score)'!A:C,3,FALSE)</f>
        <v>0.352613544</v>
      </c>
      <c r="F47" s="11">
        <f t="shared" si="0"/>
        <v>2.2682671344013947</v>
      </c>
    </row>
    <row r="48" spans="1:6" x14ac:dyDescent="0.25">
      <c r="A48" s="8" t="s">
        <v>33</v>
      </c>
      <c r="B48" s="8" t="str">
        <f>VLOOKUP(A48,'raw data(team and role)'!C:D,2,FALSE)</f>
        <v>EDG</v>
      </c>
      <c r="C48" s="8" t="str">
        <f>VLOOKUP(A48,'raw data(team and role)'!C:E,3,FALSE)</f>
        <v>Jungle</v>
      </c>
      <c r="D48" s="11">
        <v>0.77324036500000004</v>
      </c>
      <c r="E48" s="11">
        <f>VLOOKUP(A48,'raw data(player score)'!A:C,3,FALSE)</f>
        <v>0.33049656799999999</v>
      </c>
      <c r="F48" s="11">
        <f t="shared" si="0"/>
        <v>2.3396320563304611</v>
      </c>
    </row>
    <row r="49" spans="1:6" x14ac:dyDescent="0.25">
      <c r="A49" s="8" t="s">
        <v>29</v>
      </c>
      <c r="B49" s="8" t="str">
        <f>VLOOKUP(A49,'raw data(team and role)'!C:D,2,FALSE)</f>
        <v>RNG</v>
      </c>
      <c r="C49" s="8" t="str">
        <f>VLOOKUP(A49,'raw data(team and role)'!C:E,3,FALSE)</f>
        <v>Support</v>
      </c>
      <c r="D49" s="11">
        <v>0.74054585399999995</v>
      </c>
      <c r="E49" s="11">
        <f>VLOOKUP(A49,'raw data(player score)'!A:C,3,FALSE)</f>
        <v>0.34609517000000001</v>
      </c>
      <c r="F49" s="11">
        <f t="shared" si="0"/>
        <v>2.1397173904507247</v>
      </c>
    </row>
    <row r="50" spans="1:6" x14ac:dyDescent="0.25">
      <c r="A50" s="8" t="s">
        <v>30</v>
      </c>
      <c r="B50" s="8" t="str">
        <f>VLOOKUP(A50,'raw data(team and role)'!C:D,2,FALSE)</f>
        <v>GEN</v>
      </c>
      <c r="C50" s="8" t="str">
        <f>VLOOKUP(A50,'raw data(team and role)'!C:E,3,FALSE)</f>
        <v>Support</v>
      </c>
      <c r="D50" s="11">
        <v>0.75873246900000002</v>
      </c>
      <c r="E50" s="11">
        <f>VLOOKUP(A50,'raw data(player score)'!A:C,3,FALSE)</f>
        <v>0.365644258</v>
      </c>
      <c r="F50" s="11">
        <f t="shared" si="0"/>
        <v>2.0750564309422304</v>
      </c>
    </row>
    <row r="51" spans="1:6" x14ac:dyDescent="0.25">
      <c r="A51" s="8" t="s">
        <v>27</v>
      </c>
      <c r="B51" s="8" t="str">
        <f>VLOOKUP(A51,'raw data(team and role)'!C:D,2,FALSE)</f>
        <v>GEN</v>
      </c>
      <c r="C51" s="8" t="str">
        <f>VLOOKUP(A51,'raw data(team and role)'!C:E,3,FALSE)</f>
        <v>Jungle</v>
      </c>
      <c r="D51" s="11">
        <v>0.72643487100000004</v>
      </c>
      <c r="E51" s="11">
        <f>VLOOKUP(A51,'raw data(player score)'!A:C,3,FALSE)</f>
        <v>0.33616870399999998</v>
      </c>
      <c r="F51" s="11">
        <f t="shared" si="0"/>
        <v>2.1609235552158954</v>
      </c>
    </row>
    <row r="52" spans="1:6" x14ac:dyDescent="0.25">
      <c r="A52" s="8" t="s">
        <v>32</v>
      </c>
      <c r="B52" s="8" t="str">
        <f>VLOOKUP(A52,'raw data(team and role)'!C:D,2,FALSE)</f>
        <v>PSG</v>
      </c>
      <c r="C52" s="8" t="str">
        <f>VLOOKUP(A52,'raw data(team and role)'!C:E,3,FALSE)</f>
        <v>Jungle</v>
      </c>
      <c r="D52" s="11">
        <v>0.76353365399999995</v>
      </c>
      <c r="E52" s="11">
        <f>VLOOKUP(A52,'raw data(player score)'!A:C,3,FALSE)</f>
        <v>0.39433678799999999</v>
      </c>
      <c r="F52" s="11">
        <f t="shared" si="0"/>
        <v>1.9362475864159039</v>
      </c>
    </row>
    <row r="53" spans="1:6" x14ac:dyDescent="0.25">
      <c r="A53" s="8" t="s">
        <v>25</v>
      </c>
      <c r="B53" s="8" t="str">
        <f>VLOOKUP(A53,'raw data(team and role)'!C:D,2,FALSE)</f>
        <v>PSG</v>
      </c>
      <c r="C53" s="8" t="str">
        <f>VLOOKUP(A53,'raw data(team and role)'!C:E,3,FALSE)</f>
        <v>Top</v>
      </c>
      <c r="D53" s="11">
        <v>0.72216339900000004</v>
      </c>
      <c r="E53" s="11">
        <f>VLOOKUP(A53,'raw data(player score)'!A:C,3,FALSE)</f>
        <v>0.36019785100000001</v>
      </c>
      <c r="F53" s="11">
        <f t="shared" si="0"/>
        <v>2.0049075723108634</v>
      </c>
    </row>
    <row r="54" spans="1:6" x14ac:dyDescent="0.25">
      <c r="A54" s="8" t="s">
        <v>26</v>
      </c>
      <c r="B54" s="8" t="str">
        <f>VLOOKUP(A54,'raw data(team and role)'!C:D,2,FALSE)</f>
        <v>C9</v>
      </c>
      <c r="C54" s="8" t="str">
        <f>VLOOKUP(A54,'raw data(team and role)'!C:E,3,FALSE)</f>
        <v>ADC</v>
      </c>
      <c r="D54" s="11">
        <v>0.72438880800000005</v>
      </c>
      <c r="E54" s="11">
        <f>VLOOKUP(A54,'raw data(player score)'!A:C,3,FALSE)</f>
        <v>0.36654419700000002</v>
      </c>
      <c r="F54" s="11">
        <f t="shared" si="0"/>
        <v>1.9762659289897311</v>
      </c>
    </row>
    <row r="55" spans="1:6" x14ac:dyDescent="0.25">
      <c r="A55" s="8" t="s">
        <v>28</v>
      </c>
      <c r="B55" s="8" t="str">
        <f>VLOOKUP(A55,'raw data(team and role)'!C:D,2,FALSE)</f>
        <v>RNG</v>
      </c>
      <c r="C55" s="8" t="str">
        <f>VLOOKUP(A55,'raw data(team and role)'!C:E,3,FALSE)</f>
        <v>Mid</v>
      </c>
      <c r="D55" s="11">
        <v>0.72778494299999996</v>
      </c>
      <c r="E55" s="11">
        <f>VLOOKUP(A55,'raw data(player score)'!A:C,3,FALSE)</f>
        <v>0.37571512299999998</v>
      </c>
      <c r="F55" s="11">
        <f t="shared" si="0"/>
        <v>1.9370658737098534</v>
      </c>
    </row>
    <row r="56" spans="1:6" x14ac:dyDescent="0.25">
      <c r="A56" s="8" t="s">
        <v>23</v>
      </c>
      <c r="B56" s="8" t="str">
        <f>VLOOKUP(A56,'raw data(team and role)'!C:D,2,FALSE)</f>
        <v>LNG</v>
      </c>
      <c r="C56" s="8" t="str">
        <f>VLOOKUP(A56,'raw data(team and role)'!C:E,3,FALSE)</f>
        <v>Jungle</v>
      </c>
      <c r="D56" s="11">
        <v>0.68477217899999998</v>
      </c>
      <c r="E56" s="11">
        <f>VLOOKUP(A56,'raw data(player score)'!A:C,3,FALSE)</f>
        <v>0.34635655300000001</v>
      </c>
      <c r="F56" s="11">
        <f t="shared" si="0"/>
        <v>1.9770729702348087</v>
      </c>
    </row>
    <row r="57" spans="1:6" x14ac:dyDescent="0.25">
      <c r="A57" s="8" t="s">
        <v>20</v>
      </c>
      <c r="B57" s="8" t="str">
        <f>VLOOKUP(A57,'raw data(team and role)'!C:D,2,FALSE)</f>
        <v>GEN</v>
      </c>
      <c r="C57" s="8" t="str">
        <f>VLOOKUP(A57,'raw data(team and role)'!C:E,3,FALSE)</f>
        <v>Top</v>
      </c>
      <c r="D57" s="11">
        <v>0.66655010000000003</v>
      </c>
      <c r="E57" s="11">
        <f>VLOOKUP(A57,'raw data(player score)'!A:C,3,FALSE)</f>
        <v>0.32826224599999998</v>
      </c>
      <c r="F57" s="11">
        <f t="shared" si="0"/>
        <v>2.0305414592209914</v>
      </c>
    </row>
    <row r="58" spans="1:6" x14ac:dyDescent="0.25">
      <c r="A58" s="8" t="s">
        <v>22</v>
      </c>
      <c r="B58" s="8" t="str">
        <f>VLOOKUP(A58,'raw data(team and role)'!C:D,2,FALSE)</f>
        <v>EDG</v>
      </c>
      <c r="C58" s="8" t="str">
        <f>VLOOKUP(A58,'raw data(team and role)'!C:E,3,FALSE)</f>
        <v>Top</v>
      </c>
      <c r="D58" s="11">
        <v>0.68312968799999996</v>
      </c>
      <c r="E58" s="11">
        <f>VLOOKUP(A58,'raw data(player score)'!A:C,3,FALSE)</f>
        <v>0.35901328399999999</v>
      </c>
      <c r="F58" s="11">
        <f t="shared" si="0"/>
        <v>1.9027978028801853</v>
      </c>
    </row>
    <row r="59" spans="1:6" x14ac:dyDescent="0.25">
      <c r="A59" s="8" t="s">
        <v>18</v>
      </c>
      <c r="B59" s="8" t="str">
        <f>VLOOKUP(A59,'raw data(team and role)'!C:D,2,FALSE)</f>
        <v>FPX</v>
      </c>
      <c r="C59" s="8" t="str">
        <f>VLOOKUP(A59,'raw data(team and role)'!C:E,3,FALSE)</f>
        <v>ADC</v>
      </c>
      <c r="D59" s="11">
        <v>0.63686766800000005</v>
      </c>
      <c r="E59" s="11">
        <f>VLOOKUP(A59,'raw data(player score)'!A:C,3,FALSE)</f>
        <v>0.34413150199999998</v>
      </c>
      <c r="F59" s="11">
        <f t="shared" si="0"/>
        <v>1.8506520452172963</v>
      </c>
    </row>
    <row r="60" spans="1:6" x14ac:dyDescent="0.25">
      <c r="A60" s="8" t="s">
        <v>19</v>
      </c>
      <c r="B60" s="8" t="str">
        <f>VLOOKUP(A60,'raw data(team and role)'!C:D,2,FALSE)</f>
        <v>LNG</v>
      </c>
      <c r="C60" s="8" t="str">
        <f>VLOOKUP(A60,'raw data(team and role)'!C:E,3,FALSE)</f>
        <v>Mid</v>
      </c>
      <c r="D60" s="11">
        <v>0.63948560300000001</v>
      </c>
      <c r="E60" s="11">
        <f>VLOOKUP(A60,'raw data(player score)'!A:C,3,FALSE)</f>
        <v>0.35709522900000001</v>
      </c>
      <c r="F60" s="11">
        <f t="shared" si="0"/>
        <v>1.7907985071399539</v>
      </c>
    </row>
    <row r="61" spans="1:6" x14ac:dyDescent="0.25">
      <c r="A61" s="8" t="s">
        <v>16</v>
      </c>
      <c r="B61" s="8" t="str">
        <f>VLOOKUP(A61,'raw data(team and role)'!C:D,2,FALSE)</f>
        <v>FPX</v>
      </c>
      <c r="C61" s="8" t="str">
        <f>VLOOKUP(A61,'raw data(team and role)'!C:E,3,FALSE)</f>
        <v>Mid</v>
      </c>
      <c r="D61" s="11">
        <v>0.582219877</v>
      </c>
      <c r="E61" s="11">
        <f>VLOOKUP(A61,'raw data(player score)'!A:C,3,FALSE)</f>
        <v>0.32911842099999999</v>
      </c>
      <c r="F61" s="11">
        <f t="shared" si="0"/>
        <v>1.7690285315266507</v>
      </c>
    </row>
    <row r="62" spans="1:6" x14ac:dyDescent="0.25">
      <c r="A62" s="8" t="s">
        <v>80</v>
      </c>
      <c r="B62" s="8" t="str">
        <f>VLOOKUP(A62,'raw data(team and role)'!C:D,2,FALSE)</f>
        <v>RGE</v>
      </c>
      <c r="C62" s="8" t="str">
        <f>VLOOKUP(A62,'raw data(team and role)'!C:E,3,FALSE)</f>
        <v>Jungle</v>
      </c>
      <c r="D62" s="11">
        <v>1.5459174069999999</v>
      </c>
      <c r="E62" s="11">
        <f>VLOOKUP(A62,'raw data(player score)'!A:C,3,FALSE)</f>
        <v>2.3269032159999998</v>
      </c>
      <c r="F62" s="11">
        <f t="shared" si="0"/>
        <v>0.66436687025490793</v>
      </c>
    </row>
    <row r="63" spans="1:6" x14ac:dyDescent="0.25">
      <c r="A63" s="8" t="s">
        <v>58</v>
      </c>
      <c r="B63" s="8" t="str">
        <f>VLOOKUP(A63,'raw data(team and role)'!C:D,2,FALSE)</f>
        <v>100T</v>
      </c>
      <c r="C63" s="8" t="str">
        <f>VLOOKUP(A63,'raw data(team and role)'!C:E,3,FALSE)</f>
        <v>Mid</v>
      </c>
      <c r="D63" s="11">
        <v>1</v>
      </c>
      <c r="E63" s="11">
        <f>VLOOKUP(A63,'raw data(player score)'!A:C,3,FALSE)</f>
        <v>0</v>
      </c>
      <c r="F63" s="11">
        <v>1</v>
      </c>
    </row>
    <row r="64" spans="1:6" x14ac:dyDescent="0.25">
      <c r="A64" s="8" t="s">
        <v>17</v>
      </c>
      <c r="B64" s="8" t="str">
        <f>VLOOKUP(A64,'raw data(team and role)'!C:D,2,FALSE)</f>
        <v>HLE</v>
      </c>
      <c r="C64" s="8" t="str">
        <f>VLOOKUP(A64,'raw data(team and role)'!C:E,3,FALSE)</f>
        <v>Jungle</v>
      </c>
      <c r="D64" s="11">
        <v>0.61139372999999997</v>
      </c>
      <c r="E64" s="11">
        <f>VLOOKUP(A64,'raw data(player score)'!A:C,3,FALSE)</f>
        <v>0.39419319600000002</v>
      </c>
      <c r="F64" s="11">
        <f t="shared" si="0"/>
        <v>1.5510002105668002</v>
      </c>
    </row>
    <row r="65" spans="1:6" x14ac:dyDescent="0.25">
      <c r="A65" s="8" t="s">
        <v>8</v>
      </c>
      <c r="B65" s="8" t="s">
        <v>8</v>
      </c>
      <c r="C65" s="8" t="s">
        <v>90</v>
      </c>
      <c r="D65" s="11">
        <v>0.51530580199999998</v>
      </c>
      <c r="E65" s="11">
        <f>VLOOKUP(A65,'raw data(player score)'!A:C,3,FALSE)</f>
        <v>0.28486004399999998</v>
      </c>
      <c r="F65" s="11">
        <f t="shared" si="0"/>
        <v>1.8089788752542635</v>
      </c>
    </row>
    <row r="66" spans="1:6" x14ac:dyDescent="0.25">
      <c r="A66" s="8" t="s">
        <v>8</v>
      </c>
      <c r="B66" s="8" t="s">
        <v>8</v>
      </c>
      <c r="C66" s="8" t="s">
        <v>86</v>
      </c>
      <c r="D66" s="11">
        <v>0.51530580199999998</v>
      </c>
      <c r="E66" s="11">
        <f>VLOOKUP(A66,'raw data(player score)'!A:C,3,FALSE)</f>
        <v>0.28486004399999998</v>
      </c>
      <c r="F66" s="11">
        <f t="shared" si="0"/>
        <v>1.8089788752542635</v>
      </c>
    </row>
    <row r="67" spans="1:6" x14ac:dyDescent="0.25">
      <c r="A67" s="8" t="s">
        <v>8</v>
      </c>
      <c r="B67" s="8" t="s">
        <v>8</v>
      </c>
      <c r="C67" s="8" t="s">
        <v>93</v>
      </c>
      <c r="D67" s="11">
        <v>0.51530580199999998</v>
      </c>
      <c r="E67" s="11">
        <f>VLOOKUP(A67,'raw data(player score)'!A:C,3,FALSE)</f>
        <v>0.28486004399999998</v>
      </c>
      <c r="F67" s="11">
        <f t="shared" ref="F67:F86" si="1">D67/E67</f>
        <v>1.8089788752542635</v>
      </c>
    </row>
    <row r="68" spans="1:6" x14ac:dyDescent="0.25">
      <c r="A68" s="8" t="s">
        <v>8</v>
      </c>
      <c r="B68" s="8" t="s">
        <v>8</v>
      </c>
      <c r="C68" s="8" t="s">
        <v>102</v>
      </c>
      <c r="D68" s="11">
        <v>0.51530580199999998</v>
      </c>
      <c r="E68" s="11">
        <f>VLOOKUP(A68,'raw data(player score)'!A:C,3,FALSE)</f>
        <v>0.28486004399999998</v>
      </c>
      <c r="F68" s="11">
        <f t="shared" si="1"/>
        <v>1.8089788752542635</v>
      </c>
    </row>
    <row r="69" spans="1:6" x14ac:dyDescent="0.25">
      <c r="A69" s="8" t="s">
        <v>8</v>
      </c>
      <c r="B69" s="8" t="s">
        <v>8</v>
      </c>
      <c r="C69" s="8" t="s">
        <v>88</v>
      </c>
      <c r="D69" s="11">
        <v>0.51530580199999998</v>
      </c>
      <c r="E69" s="11">
        <f>VLOOKUP(A69,'raw data(player score)'!A:C,3,FALSE)</f>
        <v>0.28486004399999998</v>
      </c>
      <c r="F69" s="11">
        <f t="shared" si="1"/>
        <v>1.8089788752542635</v>
      </c>
    </row>
    <row r="70" spans="1:6" x14ac:dyDescent="0.25">
      <c r="A70" s="8" t="s">
        <v>9</v>
      </c>
      <c r="B70" s="8" t="str">
        <f>VLOOKUP(A70,'raw data(team and role)'!C:D,2,FALSE)</f>
        <v>TL</v>
      </c>
      <c r="C70" s="8" t="str">
        <f>VLOOKUP(A70,'raw data(team and role)'!C:E,3,FALSE)</f>
        <v>Support</v>
      </c>
      <c r="D70" s="11">
        <v>0.52646053800000003</v>
      </c>
      <c r="E70" s="11">
        <f>VLOOKUP(A70,'raw data(player score)'!A:C,3,FALSE)</f>
        <v>0.35198438199999998</v>
      </c>
      <c r="F70" s="11">
        <f t="shared" si="1"/>
        <v>1.4956928912828866</v>
      </c>
    </row>
    <row r="71" spans="1:6" x14ac:dyDescent="0.25">
      <c r="A71" s="8" t="s">
        <v>12</v>
      </c>
      <c r="B71" s="8" t="str">
        <f>VLOOKUP(A71,'raw data(team and role)'!C:D,2,FALSE)</f>
        <v>TL</v>
      </c>
      <c r="C71" s="8" t="str">
        <f>VLOOKUP(A71,'raw data(team and role)'!C:E,3,FALSE)</f>
        <v>Jungle</v>
      </c>
      <c r="D71" s="11">
        <v>0.54836587000000003</v>
      </c>
      <c r="E71" s="11">
        <f>VLOOKUP(A71,'raw data(player score)'!A:C,3,FALSE)</f>
        <v>0.398952627</v>
      </c>
      <c r="F71" s="11">
        <f t="shared" si="1"/>
        <v>1.374513746465442</v>
      </c>
    </row>
    <row r="72" spans="1:6" x14ac:dyDescent="0.25">
      <c r="A72" s="8" t="s">
        <v>13</v>
      </c>
      <c r="B72" s="8" t="str">
        <f>VLOOKUP(A72,'raw data(team and role)'!C:D,2,FALSE)</f>
        <v>FNC</v>
      </c>
      <c r="C72" s="8" t="str">
        <f>VLOOKUP(A72,'raw data(team and role)'!C:E,3,FALSE)</f>
        <v>Top</v>
      </c>
      <c r="D72" s="11">
        <v>0.55254347199999998</v>
      </c>
      <c r="E72" s="11">
        <f>VLOOKUP(A72,'raw data(player score)'!A:C,3,FALSE)</f>
        <v>0.41456826299999999</v>
      </c>
      <c r="F72" s="11">
        <f t="shared" si="1"/>
        <v>1.3328166222892948</v>
      </c>
    </row>
    <row r="73" spans="1:6" x14ac:dyDescent="0.25">
      <c r="A73" s="8" t="s">
        <v>7</v>
      </c>
      <c r="B73" s="8" t="str">
        <f>VLOOKUP(A73,'raw data(team and role)'!C:D,2,FALSE)</f>
        <v>FNC</v>
      </c>
      <c r="C73" s="8" t="str">
        <f>VLOOKUP(A73,'raw data(team and role)'!C:E,3,FALSE)</f>
        <v>Jungle</v>
      </c>
      <c r="D73" s="11">
        <v>0.50787543899999998</v>
      </c>
      <c r="E73" s="11">
        <f>VLOOKUP(A73,'raw data(player score)'!A:C,3,FALSE)</f>
        <v>0.35290792500000001</v>
      </c>
      <c r="F73" s="11">
        <f t="shared" si="1"/>
        <v>1.4391159932155106</v>
      </c>
    </row>
    <row r="74" spans="1:6" x14ac:dyDescent="0.25">
      <c r="A74" s="8" t="s">
        <v>24</v>
      </c>
      <c r="B74" s="8" t="str">
        <f>VLOOKUP(A74,'raw data(team and role)'!C:D,2,FALSE)</f>
        <v>FNC</v>
      </c>
      <c r="C74" s="8" t="str">
        <f>VLOOKUP(A74,'raw data(team and role)'!C:E,3,FALSE)</f>
        <v>Support</v>
      </c>
      <c r="D74" s="11">
        <v>0.716587906</v>
      </c>
      <c r="E74" s="11">
        <f>VLOOKUP(A74,'raw data(player score)'!A:C,3,FALSE)</f>
        <v>0.73535671899999999</v>
      </c>
      <c r="F74" s="11">
        <f t="shared" si="1"/>
        <v>0.97447658732822429</v>
      </c>
    </row>
    <row r="75" spans="1:6" x14ac:dyDescent="0.25">
      <c r="A75" s="8" t="s">
        <v>15</v>
      </c>
      <c r="B75" s="8" t="str">
        <f>VLOOKUP(A75,'raw data(team and role)'!C:D,2,FALSE)</f>
        <v>100T</v>
      </c>
      <c r="C75" s="8" t="str">
        <f>VLOOKUP(A75,'raw data(team and role)'!C:E,3,FALSE)</f>
        <v>ADC</v>
      </c>
      <c r="D75" s="11">
        <v>0.58128566500000001</v>
      </c>
      <c r="E75" s="11">
        <f>VLOOKUP(A75,'raw data(player score)'!A:C,3,FALSE)</f>
        <v>0.49597228599999998</v>
      </c>
      <c r="F75" s="11">
        <f t="shared" si="1"/>
        <v>1.172012391434307</v>
      </c>
    </row>
    <row r="76" spans="1:6" x14ac:dyDescent="0.25">
      <c r="A76" s="8" t="s">
        <v>31</v>
      </c>
      <c r="B76" s="8" t="str">
        <f>VLOOKUP(A76,'raw data(team and role)'!C:D,2,FALSE)</f>
        <v>FNC</v>
      </c>
      <c r="C76" s="8" t="str">
        <f>VLOOKUP(A76,'raw data(team and role)'!C:E,3,FALSE)</f>
        <v>ADC</v>
      </c>
      <c r="D76" s="11">
        <v>0.76015271299999998</v>
      </c>
      <c r="E76" s="11">
        <f>VLOOKUP(A76,'raw data(player score)'!A:C,3,FALSE)</f>
        <v>0.95241807899999997</v>
      </c>
      <c r="F76" s="11">
        <f t="shared" si="1"/>
        <v>0.79812923521793</v>
      </c>
    </row>
    <row r="77" spans="1:6" x14ac:dyDescent="0.25">
      <c r="A77" s="8" t="s">
        <v>14</v>
      </c>
      <c r="B77" s="8" t="str">
        <f>VLOOKUP(A77,'raw data(team and role)'!C:D,2,FALSE)</f>
        <v>DFM</v>
      </c>
      <c r="C77" s="8" t="str">
        <f>VLOOKUP(A77,'raw data(team and role)'!C:E,3,FALSE)</f>
        <v>Jungle</v>
      </c>
      <c r="D77" s="11">
        <v>0.55422172300000005</v>
      </c>
      <c r="E77" s="11">
        <f>VLOOKUP(A77,'raw data(player score)'!A:C,3,FALSE)</f>
        <v>0.527367523</v>
      </c>
      <c r="F77" s="11">
        <f t="shared" si="1"/>
        <v>1.0509212244380093</v>
      </c>
    </row>
    <row r="78" spans="1:6" x14ac:dyDescent="0.25">
      <c r="A78" s="8" t="s">
        <v>10</v>
      </c>
      <c r="B78" s="8" t="str">
        <f>VLOOKUP(A78,'raw data(team and role)'!C:D,2,FALSE)</f>
        <v>C9</v>
      </c>
      <c r="C78" s="8" t="str">
        <f>VLOOKUP(A78,'raw data(team and role)'!C:E,3,FALSE)</f>
        <v>Top</v>
      </c>
      <c r="D78" s="11">
        <v>0.53318589299999997</v>
      </c>
      <c r="E78" s="11">
        <f>VLOOKUP(A78,'raw data(player score)'!A:C,3,FALSE)</f>
        <v>0.56644961500000002</v>
      </c>
      <c r="F78" s="11">
        <f t="shared" si="1"/>
        <v>0.94127682124031442</v>
      </c>
    </row>
    <row r="79" spans="1:6" x14ac:dyDescent="0.25">
      <c r="A79" s="8" t="s">
        <v>5</v>
      </c>
      <c r="B79" s="8" t="str">
        <f>VLOOKUP(A79,'raw data(team and role)'!C:D,2,FALSE)</f>
        <v>MAD</v>
      </c>
      <c r="C79" s="8" t="str">
        <f>VLOOKUP(A79,'raw data(team and role)'!C:E,3,FALSE)</f>
        <v>Mid</v>
      </c>
      <c r="D79" s="11">
        <v>0.44367856</v>
      </c>
      <c r="E79" s="11">
        <f>VLOOKUP(A79,'raw data(player score)'!A:C,3,FALSE)</f>
        <v>0.41098127299999998</v>
      </c>
      <c r="F79" s="11">
        <f t="shared" si="1"/>
        <v>1.0795590678896945</v>
      </c>
    </row>
    <row r="80" spans="1:6" x14ac:dyDescent="0.25">
      <c r="A80" s="8" t="s">
        <v>6</v>
      </c>
      <c r="B80" s="8" t="str">
        <f>VLOOKUP(A80,'raw data(team and role)'!C:D,2,FALSE)</f>
        <v>C9</v>
      </c>
      <c r="C80" s="8" t="str">
        <f>VLOOKUP(A80,'raw data(team and role)'!C:E,3,FALSE)</f>
        <v>Jungle</v>
      </c>
      <c r="D80" s="11">
        <v>0.44977674099999998</v>
      </c>
      <c r="E80" s="11">
        <f>VLOOKUP(A80,'raw data(player score)'!A:C,3,FALSE)</f>
        <v>0.45653523099999999</v>
      </c>
      <c r="F80" s="11">
        <f t="shared" si="1"/>
        <v>0.98519612607947882</v>
      </c>
    </row>
    <row r="81" spans="1:6" x14ac:dyDescent="0.25">
      <c r="A81" s="8" t="s">
        <v>11</v>
      </c>
      <c r="B81" s="8" t="str">
        <f>VLOOKUP(A81,'raw data(team and role)'!C:D,2,FALSE)</f>
        <v>DFM</v>
      </c>
      <c r="C81" s="8" t="str">
        <f>VLOOKUP(A81,'raw data(team and role)'!C:E,3,FALSE)</f>
        <v>Mid</v>
      </c>
      <c r="D81" s="11">
        <v>0.54502416200000003</v>
      </c>
      <c r="E81" s="11">
        <f>VLOOKUP(A81,'raw data(player score)'!A:C,3,FALSE)</f>
        <v>0.69604766699999998</v>
      </c>
      <c r="F81" s="11">
        <f t="shared" si="1"/>
        <v>0.78302706530011268</v>
      </c>
    </row>
    <row r="82" spans="1:6" x14ac:dyDescent="0.25">
      <c r="A82" s="8" t="s">
        <v>4</v>
      </c>
      <c r="B82" s="8" t="str">
        <f>VLOOKUP(A82,'raw data(team and role)'!C:D,2,FALSE)</f>
        <v>RGE</v>
      </c>
      <c r="C82" s="8" t="str">
        <f>VLOOKUP(A82,'raw data(team and role)'!C:E,3,FALSE)</f>
        <v>Mid</v>
      </c>
      <c r="D82" s="11">
        <v>0.41293524799999998</v>
      </c>
      <c r="E82" s="11">
        <f>VLOOKUP(A82,'raw data(player score)'!A:C,3,FALSE)</f>
        <v>0.40267349600000002</v>
      </c>
      <c r="F82" s="11">
        <f t="shared" si="1"/>
        <v>1.025484051227449</v>
      </c>
    </row>
    <row r="83" spans="1:6" x14ac:dyDescent="0.25">
      <c r="A83" s="8" t="s">
        <v>3</v>
      </c>
      <c r="B83" s="8" t="str">
        <f>VLOOKUP(A83,'raw data(team and role)'!C:D,2,FALSE)</f>
        <v>100T</v>
      </c>
      <c r="C83" s="8" t="str">
        <f>VLOOKUP(A83,'raw data(team and role)'!C:E,3,FALSE)</f>
        <v>Top</v>
      </c>
      <c r="D83" s="11">
        <v>0.38920874500000002</v>
      </c>
      <c r="E83" s="11">
        <f>VLOOKUP(A83,'raw data(player score)'!A:C,3,FALSE)</f>
        <v>0.38520581999999998</v>
      </c>
      <c r="F83" s="11">
        <f t="shared" si="1"/>
        <v>1.0103916524418037</v>
      </c>
    </row>
    <row r="84" spans="1:6" x14ac:dyDescent="0.25">
      <c r="A84" s="8" t="s">
        <v>2</v>
      </c>
      <c r="B84" s="8" t="str">
        <f>VLOOKUP(A84,'raw data(team and role)'!C:D,2,FALSE)</f>
        <v>100T</v>
      </c>
      <c r="C84" s="8" t="str">
        <f>VLOOKUP(A84,'raw data(team and role)'!C:E,3,FALSE)</f>
        <v>Support</v>
      </c>
      <c r="D84" s="11">
        <v>0.37523518</v>
      </c>
      <c r="E84" s="11">
        <f>VLOOKUP(A84,'raw data(player score)'!A:C,3,FALSE)</f>
        <v>0.519396682</v>
      </c>
      <c r="F84" s="11">
        <f t="shared" si="1"/>
        <v>0.72244431472898785</v>
      </c>
    </row>
    <row r="85" spans="1:6" x14ac:dyDescent="0.25">
      <c r="A85" s="8" t="s">
        <v>1</v>
      </c>
      <c r="B85" s="8" t="str">
        <f>VLOOKUP(A85,'raw data(team and role)'!C:D,2,FALSE)</f>
        <v>DK</v>
      </c>
      <c r="C85" s="8" t="str">
        <f>VLOOKUP(A85,'raw data(team and role)'!C:E,3,FALSE)</f>
        <v>Support</v>
      </c>
      <c r="D85" s="11">
        <v>0.30918348099999998</v>
      </c>
      <c r="E85" s="11">
        <f>VLOOKUP(A85,'raw data(player score)'!A:C,3,FALSE)</f>
        <v>1.2261188629999999</v>
      </c>
      <c r="F85" s="11">
        <f t="shared" si="1"/>
        <v>0.2521643621430853</v>
      </c>
    </row>
    <row r="86" spans="1:6" x14ac:dyDescent="0.25">
      <c r="A86" s="8" t="s">
        <v>0</v>
      </c>
      <c r="B86" s="8" t="str">
        <f>VLOOKUP(A86,'raw data(team and role)'!C:D,2,FALSE)</f>
        <v>C9</v>
      </c>
      <c r="C86" s="8" t="str">
        <f>VLOOKUP(A86,'raw data(team and role)'!C:E,3,FALSE)</f>
        <v>Mid</v>
      </c>
      <c r="D86" s="11">
        <v>0.23422991000000001</v>
      </c>
      <c r="E86" s="11">
        <f>VLOOKUP(A86,'raw data(player score)'!A:C,3,FALSE)</f>
        <v>0.86375940500000004</v>
      </c>
      <c r="F86" s="11">
        <f t="shared" si="1"/>
        <v>0.27117494599089198</v>
      </c>
    </row>
  </sheetData>
  <autoFilter ref="A1:F86" xr:uid="{00000000-0001-0000-0000-000000000000}">
    <sortState xmlns:xlrd2="http://schemas.microsoft.com/office/spreadsheetml/2017/richdata2" ref="A2:F86">
      <sortCondition descending="1" ref="F2:F8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90BF-9637-49FC-A450-A30E5A20771D}">
  <dimension ref="A1:G181"/>
  <sheetViews>
    <sheetView workbookViewId="0">
      <selection activeCell="G1" sqref="G1"/>
    </sheetView>
  </sheetViews>
  <sheetFormatPr defaultRowHeight="13.8" x14ac:dyDescent="0.25"/>
  <cols>
    <col min="6" max="6" width="12.88671875" bestFit="1" customWidth="1"/>
  </cols>
  <sheetData>
    <row r="1" spans="1:7" x14ac:dyDescent="0.25">
      <c r="A1" s="25" t="s">
        <v>204</v>
      </c>
      <c r="B1" s="25" t="s">
        <v>205</v>
      </c>
      <c r="C1" s="25" t="s">
        <v>206</v>
      </c>
      <c r="D1" s="25" t="s">
        <v>204</v>
      </c>
      <c r="E1" s="25" t="s">
        <v>205</v>
      </c>
      <c r="F1" s="25" t="s">
        <v>189</v>
      </c>
      <c r="G1" s="25" t="s">
        <v>146</v>
      </c>
    </row>
    <row r="2" spans="1:7" x14ac:dyDescent="0.25">
      <c r="A2" s="11" t="s">
        <v>85</v>
      </c>
      <c r="B2" s="11" t="s">
        <v>86</v>
      </c>
      <c r="C2" s="11" t="s">
        <v>48</v>
      </c>
      <c r="D2" s="11" t="s">
        <v>85</v>
      </c>
      <c r="E2" s="11" t="s">
        <v>86</v>
      </c>
      <c r="F2" s="11" t="str">
        <f>E2&amp;D2</f>
        <v>TopMAD</v>
      </c>
      <c r="G2" s="11">
        <f>VLOOKUP(C2,'raw data(player score)'!A:D,4,FALSE)</f>
        <v>2.2642823281692444</v>
      </c>
    </row>
    <row r="3" spans="1:7" x14ac:dyDescent="0.25">
      <c r="A3" s="11" t="s">
        <v>87</v>
      </c>
      <c r="B3" s="11" t="s">
        <v>88</v>
      </c>
      <c r="C3" s="11" t="s">
        <v>6</v>
      </c>
      <c r="D3" s="11" t="s">
        <v>87</v>
      </c>
      <c r="E3" s="11" t="s">
        <v>88</v>
      </c>
      <c r="F3" s="11" t="str">
        <f t="shared" ref="F3:F66" si="0">E3&amp;D3</f>
        <v>JungleC9</v>
      </c>
      <c r="G3" s="11">
        <f>VLOOKUP(C3,'raw data(player score)'!A:D,4,FALSE)</f>
        <v>0.98519612607947882</v>
      </c>
    </row>
    <row r="4" spans="1:7" x14ac:dyDescent="0.25">
      <c r="A4" s="11" t="s">
        <v>89</v>
      </c>
      <c r="B4" s="11" t="s">
        <v>90</v>
      </c>
      <c r="C4" s="11" t="s">
        <v>57</v>
      </c>
      <c r="D4" s="11" t="s">
        <v>89</v>
      </c>
      <c r="E4" s="11" t="s">
        <v>90</v>
      </c>
      <c r="F4" s="11" t="str">
        <f t="shared" si="0"/>
        <v>ADCRGE</v>
      </c>
      <c r="G4" s="11">
        <f>VLOOKUP(C4,'raw data(player score)'!A:D,4,FALSE)</f>
        <v>2.6363381147244311</v>
      </c>
    </row>
    <row r="5" spans="1:7" x14ac:dyDescent="0.25">
      <c r="A5" s="11" t="s">
        <v>91</v>
      </c>
      <c r="B5" s="11" t="s">
        <v>88</v>
      </c>
      <c r="C5" s="11" t="s">
        <v>59</v>
      </c>
      <c r="D5" s="11" t="s">
        <v>91</v>
      </c>
      <c r="E5" s="11" t="s">
        <v>88</v>
      </c>
      <c r="F5" s="11" t="str">
        <f t="shared" si="0"/>
        <v>JungleT1</v>
      </c>
      <c r="G5" s="11">
        <f>VLOOKUP(C5,'raw data(player score)'!A:D,4,FALSE)</f>
        <v>3.1363327733164872</v>
      </c>
    </row>
    <row r="6" spans="1:7" x14ac:dyDescent="0.25">
      <c r="A6" s="11" t="s">
        <v>92</v>
      </c>
      <c r="B6" s="11" t="s">
        <v>90</v>
      </c>
      <c r="C6" s="11" t="s">
        <v>79</v>
      </c>
      <c r="D6" s="11" t="s">
        <v>92</v>
      </c>
      <c r="E6" s="11" t="s">
        <v>90</v>
      </c>
      <c r="F6" s="11" t="str">
        <f t="shared" si="0"/>
        <v>ADCTL</v>
      </c>
      <c r="G6" s="11">
        <f>VLOOKUP(C6,'raw data(player score)'!A:D,4,FALSE)</f>
        <v>3.5101106620582492</v>
      </c>
    </row>
    <row r="7" spans="1:7" x14ac:dyDescent="0.25">
      <c r="A7" s="11" t="s">
        <v>92</v>
      </c>
      <c r="B7" s="11" t="s">
        <v>93</v>
      </c>
      <c r="C7" s="11" t="s">
        <v>9</v>
      </c>
      <c r="D7" s="11" t="s">
        <v>92</v>
      </c>
      <c r="E7" s="11" t="s">
        <v>93</v>
      </c>
      <c r="F7" s="11" t="str">
        <f t="shared" si="0"/>
        <v>SupportTL</v>
      </c>
      <c r="G7" s="11">
        <f>VLOOKUP(C7,'raw data(player score)'!A:D,4,FALSE)</f>
        <v>1.4956928912828866</v>
      </c>
    </row>
    <row r="8" spans="1:7" x14ac:dyDescent="0.25">
      <c r="A8" s="11" t="s">
        <v>94</v>
      </c>
      <c r="B8" s="11" t="s">
        <v>93</v>
      </c>
      <c r="C8" s="11" t="s">
        <v>95</v>
      </c>
      <c r="D8" s="11" t="s">
        <v>94</v>
      </c>
      <c r="E8" s="11" t="s">
        <v>93</v>
      </c>
      <c r="F8" s="11" t="str">
        <f t="shared" si="0"/>
        <v>SupportRED</v>
      </c>
      <c r="G8" s="11" t="e">
        <f>VLOOKUP(C8,'raw data(player score)'!A:D,4,FALSE)</f>
        <v>#N/A</v>
      </c>
    </row>
    <row r="9" spans="1:7" x14ac:dyDescent="0.25">
      <c r="A9" s="11" t="s">
        <v>96</v>
      </c>
      <c r="B9" s="11" t="s">
        <v>88</v>
      </c>
      <c r="C9" s="11" t="s">
        <v>38</v>
      </c>
      <c r="D9" s="11" t="s">
        <v>96</v>
      </c>
      <c r="E9" s="11" t="s">
        <v>88</v>
      </c>
      <c r="F9" s="11" t="str">
        <f t="shared" si="0"/>
        <v>JungleDK</v>
      </c>
      <c r="G9" s="11">
        <f>VLOOKUP(C9,'raw data(player score)'!A:D,4,FALSE)</f>
        <v>2.4349621631532492</v>
      </c>
    </row>
    <row r="10" spans="1:7" x14ac:dyDescent="0.25">
      <c r="A10" s="11" t="s">
        <v>92</v>
      </c>
      <c r="B10" s="11" t="s">
        <v>86</v>
      </c>
      <c r="C10" s="11" t="s">
        <v>36</v>
      </c>
      <c r="D10" s="11" t="s">
        <v>92</v>
      </c>
      <c r="E10" s="11" t="s">
        <v>86</v>
      </c>
      <c r="F10" s="11" t="str">
        <f t="shared" si="0"/>
        <v>TopTL</v>
      </c>
      <c r="G10" s="11">
        <f>VLOOKUP(C10,'raw data(player score)'!A:D,4,FALSE)</f>
        <v>2.2725949481468986</v>
      </c>
    </row>
    <row r="11" spans="1:7" x14ac:dyDescent="0.25">
      <c r="A11" s="11" t="s">
        <v>97</v>
      </c>
      <c r="B11" s="11" t="s">
        <v>93</v>
      </c>
      <c r="C11" s="11" t="s">
        <v>98</v>
      </c>
      <c r="D11" s="11" t="s">
        <v>97</v>
      </c>
      <c r="E11" s="11" t="s">
        <v>93</v>
      </c>
      <c r="F11" s="11" t="str">
        <f t="shared" si="0"/>
        <v>SupportUOL</v>
      </c>
      <c r="G11" s="11" t="e">
        <f>VLOOKUP(C11,'raw data(player score)'!A:D,4,FALSE)</f>
        <v>#N/A</v>
      </c>
    </row>
    <row r="12" spans="1:7" x14ac:dyDescent="0.25">
      <c r="A12" s="11" t="s">
        <v>99</v>
      </c>
      <c r="B12" s="11" t="s">
        <v>88</v>
      </c>
      <c r="C12" s="11" t="s">
        <v>7</v>
      </c>
      <c r="D12" s="11" t="s">
        <v>99</v>
      </c>
      <c r="E12" s="11" t="s">
        <v>88</v>
      </c>
      <c r="F12" s="11" t="str">
        <f t="shared" si="0"/>
        <v>JungleFNC</v>
      </c>
      <c r="G12" s="11">
        <f>VLOOKUP(C12,'raw data(player score)'!A:D,4,FALSE)</f>
        <v>1.4391159932155106</v>
      </c>
    </row>
    <row r="13" spans="1:7" x14ac:dyDescent="0.25">
      <c r="A13" s="11" t="s">
        <v>100</v>
      </c>
      <c r="B13" s="11" t="s">
        <v>90</v>
      </c>
      <c r="C13" s="11" t="s">
        <v>34</v>
      </c>
      <c r="D13" s="11" t="s">
        <v>100</v>
      </c>
      <c r="E13" s="11" t="s">
        <v>90</v>
      </c>
      <c r="F13" s="11" t="str">
        <f t="shared" si="0"/>
        <v>ADCEDG</v>
      </c>
      <c r="G13" s="11">
        <f>VLOOKUP(C13,'raw data(player score)'!A:D,4,FALSE)</f>
        <v>2.313394241275514</v>
      </c>
    </row>
    <row r="14" spans="1:7" x14ac:dyDescent="0.25">
      <c r="A14" s="11" t="s">
        <v>97</v>
      </c>
      <c r="B14" s="11" t="s">
        <v>86</v>
      </c>
      <c r="C14" s="11" t="s">
        <v>101</v>
      </c>
      <c r="D14" s="11" t="s">
        <v>97</v>
      </c>
      <c r="E14" s="11" t="s">
        <v>86</v>
      </c>
      <c r="F14" s="11" t="str">
        <f t="shared" si="0"/>
        <v>TopUOL</v>
      </c>
      <c r="G14" s="11" t="e">
        <f>VLOOKUP(C14,'raw data(player score)'!A:D,4,FALSE)</f>
        <v>#N/A</v>
      </c>
    </row>
    <row r="15" spans="1:7" x14ac:dyDescent="0.25">
      <c r="A15" s="11" t="s">
        <v>99</v>
      </c>
      <c r="B15" s="11" t="s">
        <v>102</v>
      </c>
      <c r="C15" s="11" t="s">
        <v>68</v>
      </c>
      <c r="D15" s="11" t="s">
        <v>99</v>
      </c>
      <c r="E15" s="11" t="s">
        <v>102</v>
      </c>
      <c r="F15" s="11" t="str">
        <f t="shared" si="0"/>
        <v>MidFNC</v>
      </c>
      <c r="G15" s="11">
        <f>VLOOKUP(C15,'raw data(player score)'!A:D,4,FALSE)</f>
        <v>2.7956019513156423</v>
      </c>
    </row>
    <row r="16" spans="1:7" x14ac:dyDescent="0.25">
      <c r="A16" s="11" t="s">
        <v>103</v>
      </c>
      <c r="B16" s="11" t="s">
        <v>88</v>
      </c>
      <c r="C16" s="11" t="s">
        <v>70</v>
      </c>
      <c r="D16" s="11" t="s">
        <v>103</v>
      </c>
      <c r="E16" s="11" t="s">
        <v>88</v>
      </c>
      <c r="F16" s="11" t="str">
        <f t="shared" si="0"/>
        <v>JungleRNG</v>
      </c>
      <c r="G16" s="11">
        <f>VLOOKUP(C16,'raw data(player score)'!A:D,4,FALSE)</f>
        <v>3.5758200840859304</v>
      </c>
    </row>
    <row r="17" spans="1:7" x14ac:dyDescent="0.25">
      <c r="A17" s="11" t="s">
        <v>104</v>
      </c>
      <c r="B17" s="11" t="s">
        <v>86</v>
      </c>
      <c r="C17" s="11" t="s">
        <v>50</v>
      </c>
      <c r="D17" s="11" t="s">
        <v>104</v>
      </c>
      <c r="E17" s="11" t="s">
        <v>86</v>
      </c>
      <c r="F17" s="11" t="str">
        <f t="shared" si="0"/>
        <v>TopFPX</v>
      </c>
      <c r="G17" s="11">
        <f>VLOOKUP(C17,'raw data(player score)'!A:D,4,FALSE)</f>
        <v>2.8631065626976429</v>
      </c>
    </row>
    <row r="18" spans="1:7" x14ac:dyDescent="0.25">
      <c r="A18" s="11" t="s">
        <v>89</v>
      </c>
      <c r="B18" s="11" t="s">
        <v>102</v>
      </c>
      <c r="C18" s="11" t="s">
        <v>4</v>
      </c>
      <c r="D18" s="11" t="s">
        <v>89</v>
      </c>
      <c r="E18" s="11" t="s">
        <v>102</v>
      </c>
      <c r="F18" s="11" t="str">
        <f t="shared" si="0"/>
        <v>MidRGE</v>
      </c>
      <c r="G18" s="11">
        <f>VLOOKUP(C18,'raw data(player score)'!A:D,4,FALSE)</f>
        <v>1.025484051227449</v>
      </c>
    </row>
    <row r="19" spans="1:7" x14ac:dyDescent="0.25">
      <c r="A19" s="11" t="s">
        <v>96</v>
      </c>
      <c r="B19" s="11" t="s">
        <v>102</v>
      </c>
      <c r="C19" s="11" t="s">
        <v>76</v>
      </c>
      <c r="D19" s="11" t="s">
        <v>96</v>
      </c>
      <c r="E19" s="11" t="s">
        <v>102</v>
      </c>
      <c r="F19" s="11" t="str">
        <f t="shared" si="0"/>
        <v>MidDK</v>
      </c>
      <c r="G19" s="11">
        <f>VLOOKUP(C19,'raw data(player score)'!A:D,4,FALSE)</f>
        <v>3.750537472954552</v>
      </c>
    </row>
    <row r="20" spans="1:7" x14ac:dyDescent="0.25">
      <c r="A20" s="11" t="s">
        <v>85</v>
      </c>
      <c r="B20" s="11" t="s">
        <v>88</v>
      </c>
      <c r="C20" s="11" t="s">
        <v>35</v>
      </c>
      <c r="D20" s="11" t="s">
        <v>85</v>
      </c>
      <c r="E20" s="11" t="s">
        <v>88</v>
      </c>
      <c r="F20" s="11" t="str">
        <f t="shared" si="0"/>
        <v>JungleMAD</v>
      </c>
      <c r="G20" s="11">
        <f>VLOOKUP(C20,'raw data(player score)'!A:D,4,FALSE)</f>
        <v>2.3455657721478747</v>
      </c>
    </row>
    <row r="21" spans="1:7" x14ac:dyDescent="0.25">
      <c r="A21" s="11" t="s">
        <v>94</v>
      </c>
      <c r="B21" s="11" t="s">
        <v>90</v>
      </c>
      <c r="C21" s="11" t="s">
        <v>105</v>
      </c>
      <c r="D21" s="11" t="s">
        <v>94</v>
      </c>
      <c r="E21" s="11" t="s">
        <v>90</v>
      </c>
      <c r="F21" s="11" t="str">
        <f t="shared" si="0"/>
        <v>ADCRED</v>
      </c>
      <c r="G21" s="11" t="e">
        <f>VLOOKUP(C21,'raw data(player score)'!A:D,4,FALSE)</f>
        <v>#N/A</v>
      </c>
    </row>
    <row r="22" spans="1:7" x14ac:dyDescent="0.25">
      <c r="A22" s="11" t="s">
        <v>106</v>
      </c>
      <c r="B22" s="11" t="s">
        <v>86</v>
      </c>
      <c r="C22" s="11" t="s">
        <v>107</v>
      </c>
      <c r="D22" s="11" t="s">
        <v>106</v>
      </c>
      <c r="E22" s="11" t="s">
        <v>86</v>
      </c>
      <c r="F22" s="11" t="str">
        <f t="shared" si="0"/>
        <v>TopPCE</v>
      </c>
      <c r="G22" s="11" t="e">
        <f>VLOOKUP(C22,'raw data(player score)'!A:D,4,FALSE)</f>
        <v>#N/A</v>
      </c>
    </row>
    <row r="23" spans="1:7" x14ac:dyDescent="0.25">
      <c r="A23" s="11" t="s">
        <v>108</v>
      </c>
      <c r="B23" s="11" t="s">
        <v>93</v>
      </c>
      <c r="C23" s="11" t="s">
        <v>39</v>
      </c>
      <c r="D23" s="11" t="s">
        <v>108</v>
      </c>
      <c r="E23" s="11" t="s">
        <v>93</v>
      </c>
      <c r="F23" s="11" t="str">
        <f t="shared" si="0"/>
        <v>SupportLNG</v>
      </c>
      <c r="G23" s="11">
        <f>VLOOKUP(C23,'raw data(player score)'!A:D,4,FALSE)</f>
        <v>2.5241406372561404</v>
      </c>
    </row>
    <row r="24" spans="1:7" x14ac:dyDescent="0.25">
      <c r="A24" s="11" t="s">
        <v>87</v>
      </c>
      <c r="B24" s="11" t="s">
        <v>90</v>
      </c>
      <c r="C24" s="11" t="s">
        <v>26</v>
      </c>
      <c r="D24" s="11" t="s">
        <v>87</v>
      </c>
      <c r="E24" s="11" t="s">
        <v>90</v>
      </c>
      <c r="F24" s="11" t="str">
        <f t="shared" si="0"/>
        <v>ADCC9</v>
      </c>
      <c r="G24" s="11">
        <f>VLOOKUP(C24,'raw data(player score)'!A:D,4,FALSE)</f>
        <v>1.9762659289897311</v>
      </c>
    </row>
    <row r="25" spans="1:7" x14ac:dyDescent="0.25">
      <c r="A25" s="11" t="s">
        <v>104</v>
      </c>
      <c r="B25" s="11" t="s">
        <v>88</v>
      </c>
      <c r="C25" s="11" t="s">
        <v>82</v>
      </c>
      <c r="D25" s="11" t="s">
        <v>104</v>
      </c>
      <c r="E25" s="11" t="s">
        <v>88</v>
      </c>
      <c r="F25" s="11" t="str">
        <f t="shared" si="0"/>
        <v>JungleFPX</v>
      </c>
      <c r="G25" s="11">
        <f>VLOOKUP(C25,'raw data(player score)'!A:D,4,FALSE)</f>
        <v>4.5204670319722497</v>
      </c>
    </row>
    <row r="26" spans="1:7" x14ac:dyDescent="0.25">
      <c r="A26" s="11" t="s">
        <v>97</v>
      </c>
      <c r="B26" s="11" t="s">
        <v>88</v>
      </c>
      <c r="C26" s="11" t="s">
        <v>109</v>
      </c>
      <c r="D26" s="11" t="s">
        <v>97</v>
      </c>
      <c r="E26" s="11" t="s">
        <v>88</v>
      </c>
      <c r="F26" s="11" t="str">
        <f t="shared" si="0"/>
        <v>JungleUOL</v>
      </c>
      <c r="G26" s="11" t="e">
        <f>VLOOKUP(C26,'raw data(player score)'!A:D,4,FALSE)</f>
        <v>#N/A</v>
      </c>
    </row>
    <row r="27" spans="1:7" x14ac:dyDescent="0.25">
      <c r="A27" s="11" t="s">
        <v>87</v>
      </c>
      <c r="B27" s="11" t="s">
        <v>93</v>
      </c>
      <c r="C27" s="11" t="s">
        <v>77</v>
      </c>
      <c r="D27" s="11" t="s">
        <v>87</v>
      </c>
      <c r="E27" s="11" t="s">
        <v>93</v>
      </c>
      <c r="F27" s="11" t="str">
        <f t="shared" si="0"/>
        <v>SupportC9</v>
      </c>
      <c r="G27" s="11">
        <f>VLOOKUP(C27,'raw data(player score)'!A:D,4,FALSE)</f>
        <v>3.0166195786989247</v>
      </c>
    </row>
    <row r="28" spans="1:7" x14ac:dyDescent="0.25">
      <c r="A28" s="11" t="s">
        <v>110</v>
      </c>
      <c r="B28" s="11" t="s">
        <v>86</v>
      </c>
      <c r="C28" s="11" t="s">
        <v>111</v>
      </c>
      <c r="D28" s="11" t="s">
        <v>110</v>
      </c>
      <c r="E28" s="11" t="s">
        <v>86</v>
      </c>
      <c r="F28" s="11" t="str">
        <f t="shared" si="0"/>
        <v>TopGS</v>
      </c>
      <c r="G28" s="11" t="e">
        <f>VLOOKUP(C28,'raw data(player score)'!A:D,4,FALSE)</f>
        <v>#N/A</v>
      </c>
    </row>
    <row r="29" spans="1:7" x14ac:dyDescent="0.25">
      <c r="A29" s="11" t="s">
        <v>145</v>
      </c>
      <c r="B29" s="11" t="s">
        <v>102</v>
      </c>
      <c r="C29" s="11" t="s">
        <v>58</v>
      </c>
      <c r="D29" s="11" t="s">
        <v>145</v>
      </c>
      <c r="E29" s="11" t="s">
        <v>102</v>
      </c>
      <c r="F29" s="11" t="str">
        <f t="shared" si="0"/>
        <v>Mid100T</v>
      </c>
      <c r="G29" s="11">
        <f>VLOOKUP(C29,'raw data(player score)'!A:D,4,FALSE)</f>
        <v>1</v>
      </c>
    </row>
    <row r="30" spans="1:7" x14ac:dyDescent="0.25">
      <c r="A30" s="11" t="s">
        <v>104</v>
      </c>
      <c r="B30" s="11" t="s">
        <v>86</v>
      </c>
      <c r="C30" s="11" t="s">
        <v>40</v>
      </c>
      <c r="D30" s="11" t="s">
        <v>104</v>
      </c>
      <c r="E30" s="11" t="s">
        <v>86</v>
      </c>
      <c r="F30" s="11" t="str">
        <f t="shared" si="0"/>
        <v>TopFPX</v>
      </c>
      <c r="G30" s="11">
        <f>VLOOKUP(C30,'raw data(player score)'!A:D,4,FALSE)</f>
        <v>2.5483642866886922</v>
      </c>
    </row>
    <row r="31" spans="1:7" x14ac:dyDescent="0.25">
      <c r="A31" s="11" t="s">
        <v>87</v>
      </c>
      <c r="B31" s="11" t="s">
        <v>86</v>
      </c>
      <c r="C31" s="11" t="s">
        <v>10</v>
      </c>
      <c r="D31" s="11" t="s">
        <v>87</v>
      </c>
      <c r="E31" s="11" t="s">
        <v>86</v>
      </c>
      <c r="F31" s="11" t="str">
        <f t="shared" si="0"/>
        <v>TopC9</v>
      </c>
      <c r="G31" s="11">
        <f>VLOOKUP(C31,'raw data(player score)'!A:D,4,FALSE)</f>
        <v>0.94127682124031442</v>
      </c>
    </row>
    <row r="32" spans="1:7" x14ac:dyDescent="0.25">
      <c r="A32" s="11" t="s">
        <v>145</v>
      </c>
      <c r="B32" s="11" t="s">
        <v>102</v>
      </c>
      <c r="C32" s="11" t="s">
        <v>58</v>
      </c>
      <c r="D32" s="11" t="s">
        <v>145</v>
      </c>
      <c r="E32" s="11" t="s">
        <v>102</v>
      </c>
      <c r="F32" s="11" t="str">
        <f t="shared" si="0"/>
        <v>Mid100T</v>
      </c>
      <c r="G32" s="11">
        <f>VLOOKUP(C32,'raw data(player score)'!A:D,4,FALSE)</f>
        <v>1</v>
      </c>
    </row>
    <row r="33" spans="1:7" x14ac:dyDescent="0.25">
      <c r="A33" s="11" t="s">
        <v>99</v>
      </c>
      <c r="B33" s="11" t="s">
        <v>86</v>
      </c>
      <c r="C33" s="11" t="s">
        <v>13</v>
      </c>
      <c r="D33" s="11" t="s">
        <v>99</v>
      </c>
      <c r="E33" s="11" t="s">
        <v>86</v>
      </c>
      <c r="F33" s="11" t="str">
        <f t="shared" si="0"/>
        <v>TopFNC</v>
      </c>
      <c r="G33" s="11">
        <f>VLOOKUP(C33,'raw data(player score)'!A:D,4,FALSE)</f>
        <v>1.3328166222892948</v>
      </c>
    </row>
    <row r="34" spans="1:7" x14ac:dyDescent="0.25">
      <c r="A34" s="11" t="s">
        <v>85</v>
      </c>
      <c r="B34" s="11" t="s">
        <v>93</v>
      </c>
      <c r="C34" s="11" t="s">
        <v>60</v>
      </c>
      <c r="D34" s="11" t="s">
        <v>85</v>
      </c>
      <c r="E34" s="11" t="s">
        <v>93</v>
      </c>
      <c r="F34" s="11" t="str">
        <f t="shared" si="0"/>
        <v>SupportMAD</v>
      </c>
      <c r="G34" s="11">
        <f>VLOOKUP(C34,'raw data(player score)'!A:D,4,FALSE)</f>
        <v>2.7167073029445996</v>
      </c>
    </row>
    <row r="35" spans="1:7" x14ac:dyDescent="0.25">
      <c r="A35" s="11" t="s">
        <v>85</v>
      </c>
      <c r="B35" s="11" t="s">
        <v>102</v>
      </c>
      <c r="C35" s="11" t="s">
        <v>5</v>
      </c>
      <c r="D35" s="11" t="s">
        <v>85</v>
      </c>
      <c r="E35" s="11" t="s">
        <v>102</v>
      </c>
      <c r="F35" s="11" t="str">
        <f t="shared" si="0"/>
        <v>MidMAD</v>
      </c>
      <c r="G35" s="11">
        <f>VLOOKUP(C35,'raw data(player score)'!A:D,4,FALSE)</f>
        <v>1.0795590678896945</v>
      </c>
    </row>
    <row r="36" spans="1:7" x14ac:dyDescent="0.25">
      <c r="A36" s="11" t="s">
        <v>91</v>
      </c>
      <c r="B36" s="11" t="s">
        <v>90</v>
      </c>
      <c r="C36" s="11" t="s">
        <v>56</v>
      </c>
      <c r="D36" s="11" t="s">
        <v>91</v>
      </c>
      <c r="E36" s="11" t="s">
        <v>90</v>
      </c>
      <c r="F36" s="11" t="str">
        <f t="shared" si="0"/>
        <v>ADCT1</v>
      </c>
      <c r="G36" s="11">
        <f>VLOOKUP(C36,'raw data(player score)'!A:D,4,FALSE)</f>
        <v>2.959113056396717</v>
      </c>
    </row>
    <row r="37" spans="1:7" x14ac:dyDescent="0.25">
      <c r="A37" s="11" t="s">
        <v>112</v>
      </c>
      <c r="B37" s="11" t="s">
        <v>88</v>
      </c>
      <c r="C37" s="11" t="s">
        <v>32</v>
      </c>
      <c r="D37" s="11" t="s">
        <v>112</v>
      </c>
      <c r="E37" s="11" t="s">
        <v>88</v>
      </c>
      <c r="F37" s="11" t="str">
        <f t="shared" si="0"/>
        <v>JunglePSG</v>
      </c>
      <c r="G37" s="11">
        <f>VLOOKUP(C37,'raw data(player score)'!A:D,4,FALSE)</f>
        <v>1.9362475864159039</v>
      </c>
    </row>
    <row r="38" spans="1:7" x14ac:dyDescent="0.25">
      <c r="A38" s="11" t="s">
        <v>103</v>
      </c>
      <c r="B38" s="11" t="s">
        <v>90</v>
      </c>
      <c r="C38" s="11" t="s">
        <v>52</v>
      </c>
      <c r="D38" s="11" t="s">
        <v>103</v>
      </c>
      <c r="E38" s="11" t="s">
        <v>90</v>
      </c>
      <c r="F38" s="11" t="str">
        <f t="shared" si="0"/>
        <v>ADCRNG</v>
      </c>
      <c r="G38" s="11">
        <f>VLOOKUP(C38,'raw data(player score)'!A:D,4,FALSE)</f>
        <v>2.8468923919094538</v>
      </c>
    </row>
    <row r="39" spans="1:7" x14ac:dyDescent="0.25">
      <c r="A39" s="11" t="s">
        <v>103</v>
      </c>
      <c r="B39" s="11" t="s">
        <v>86</v>
      </c>
      <c r="C39" s="11" t="s">
        <v>71</v>
      </c>
      <c r="D39" s="11" t="s">
        <v>103</v>
      </c>
      <c r="E39" s="11" t="s">
        <v>86</v>
      </c>
      <c r="F39" s="11" t="str">
        <f t="shared" si="0"/>
        <v>TopRNG</v>
      </c>
      <c r="G39" s="11">
        <f>VLOOKUP(C39,'raw data(player score)'!A:D,4,FALSE)</f>
        <v>3.5286185993684205</v>
      </c>
    </row>
    <row r="40" spans="1:7" x14ac:dyDescent="0.25">
      <c r="A40" s="11" t="s">
        <v>145</v>
      </c>
      <c r="B40" s="11" t="s">
        <v>90</v>
      </c>
      <c r="C40" s="11" t="s">
        <v>15</v>
      </c>
      <c r="D40" s="11" t="s">
        <v>145</v>
      </c>
      <c r="E40" s="11" t="s">
        <v>90</v>
      </c>
      <c r="F40" s="11" t="str">
        <f t="shared" si="0"/>
        <v>ADC100T</v>
      </c>
      <c r="G40" s="11">
        <f>VLOOKUP(C40,'raw data(player score)'!A:D,4,FALSE)</f>
        <v>1.172012391434307</v>
      </c>
    </row>
    <row r="41" spans="1:7" x14ac:dyDescent="0.25">
      <c r="A41" s="11" t="s">
        <v>91</v>
      </c>
      <c r="B41" s="11" t="s">
        <v>86</v>
      </c>
      <c r="C41" s="11" t="s">
        <v>81</v>
      </c>
      <c r="D41" s="11" t="s">
        <v>91</v>
      </c>
      <c r="E41" s="11" t="s">
        <v>86</v>
      </c>
      <c r="F41" s="11" t="str">
        <f t="shared" si="0"/>
        <v>TopT1</v>
      </c>
      <c r="G41" s="11">
        <f>VLOOKUP(C41,'raw data(player score)'!A:D,4,FALSE)</f>
        <v>4.0984595801453256</v>
      </c>
    </row>
    <row r="42" spans="1:7" x14ac:dyDescent="0.25">
      <c r="A42" s="11" t="s">
        <v>97</v>
      </c>
      <c r="B42" s="11" t="s">
        <v>102</v>
      </c>
      <c r="C42" s="11" t="s">
        <v>113</v>
      </c>
      <c r="D42" s="11" t="s">
        <v>97</v>
      </c>
      <c r="E42" s="11" t="s">
        <v>102</v>
      </c>
      <c r="F42" s="11" t="str">
        <f t="shared" si="0"/>
        <v>MidUOL</v>
      </c>
      <c r="G42" s="11" t="e">
        <f>VLOOKUP(C42,'raw data(player score)'!A:D,4,FALSE)</f>
        <v>#N/A</v>
      </c>
    </row>
    <row r="43" spans="1:7" x14ac:dyDescent="0.25">
      <c r="A43" s="11" t="s">
        <v>100</v>
      </c>
      <c r="B43" s="11" t="s">
        <v>88</v>
      </c>
      <c r="C43" s="11" t="s">
        <v>33</v>
      </c>
      <c r="D43" s="11" t="s">
        <v>100</v>
      </c>
      <c r="E43" s="11" t="s">
        <v>88</v>
      </c>
      <c r="F43" s="11" t="str">
        <f t="shared" si="0"/>
        <v>JungleEDG</v>
      </c>
      <c r="G43" s="11">
        <f>VLOOKUP(C43,'raw data(player score)'!A:D,4,FALSE)</f>
        <v>2.3396320563304611</v>
      </c>
    </row>
    <row r="44" spans="1:7" x14ac:dyDescent="0.25">
      <c r="A44" s="11" t="s">
        <v>114</v>
      </c>
      <c r="B44" s="11" t="s">
        <v>86</v>
      </c>
      <c r="C44" s="11" t="s">
        <v>20</v>
      </c>
      <c r="D44" s="11" t="s">
        <v>114</v>
      </c>
      <c r="E44" s="11" t="s">
        <v>86</v>
      </c>
      <c r="F44" s="11" t="str">
        <f t="shared" si="0"/>
        <v>TopGEN</v>
      </c>
      <c r="G44" s="11">
        <f>VLOOKUP(C44,'raw data(player score)'!A:D,4,FALSE)</f>
        <v>2.0305414592209914</v>
      </c>
    </row>
    <row r="45" spans="1:7" x14ac:dyDescent="0.25">
      <c r="A45" s="11" t="s">
        <v>94</v>
      </c>
      <c r="B45" s="11" t="s">
        <v>102</v>
      </c>
      <c r="C45" s="11" t="s">
        <v>115</v>
      </c>
      <c r="D45" s="11" t="s">
        <v>94</v>
      </c>
      <c r="E45" s="11" t="s">
        <v>102</v>
      </c>
      <c r="F45" s="11" t="str">
        <f t="shared" si="0"/>
        <v>MidRED</v>
      </c>
      <c r="G45" s="11" t="e">
        <f>VLOOKUP(C45,'raw data(player score)'!A:D,4,FALSE)</f>
        <v>#N/A</v>
      </c>
    </row>
    <row r="46" spans="1:7" x14ac:dyDescent="0.25">
      <c r="A46" s="11" t="s">
        <v>104</v>
      </c>
      <c r="B46" s="11" t="s">
        <v>93</v>
      </c>
      <c r="C46" s="11" t="s">
        <v>41</v>
      </c>
      <c r="D46" s="11" t="s">
        <v>104</v>
      </c>
      <c r="E46" s="11" t="s">
        <v>93</v>
      </c>
      <c r="F46" s="11" t="str">
        <f t="shared" si="0"/>
        <v>SupportFPX</v>
      </c>
      <c r="G46" s="11">
        <f>VLOOKUP(C46,'raw data(player score)'!A:D,4,FALSE)</f>
        <v>2.5073734741320983</v>
      </c>
    </row>
    <row r="47" spans="1:7" x14ac:dyDescent="0.25">
      <c r="A47" s="11" t="s">
        <v>116</v>
      </c>
      <c r="B47" s="11" t="s">
        <v>102</v>
      </c>
      <c r="C47" s="11" t="s">
        <v>117</v>
      </c>
      <c r="D47" s="11" t="s">
        <v>116</v>
      </c>
      <c r="E47" s="11" t="s">
        <v>102</v>
      </c>
      <c r="F47" s="11" t="str">
        <f t="shared" si="0"/>
        <v>MidBYG</v>
      </c>
      <c r="G47" s="11" t="e">
        <f>VLOOKUP(C47,'raw data(player score)'!A:D,4,FALSE)</f>
        <v>#N/A</v>
      </c>
    </row>
    <row r="48" spans="1:7" x14ac:dyDescent="0.25">
      <c r="A48" s="11" t="s">
        <v>92</v>
      </c>
      <c r="B48" s="11" t="s">
        <v>102</v>
      </c>
      <c r="C48" s="11" t="s">
        <v>46</v>
      </c>
      <c r="D48" s="11" t="s">
        <v>92</v>
      </c>
      <c r="E48" s="11" t="s">
        <v>102</v>
      </c>
      <c r="F48" s="11" t="str">
        <f t="shared" si="0"/>
        <v>MidTL</v>
      </c>
      <c r="G48" s="11">
        <f>VLOOKUP(C48,'raw data(player score)'!A:D,4,FALSE)</f>
        <v>2.4359145525816177</v>
      </c>
    </row>
    <row r="49" spans="1:7" x14ac:dyDescent="0.25">
      <c r="A49" s="11" t="s">
        <v>110</v>
      </c>
      <c r="B49" s="11" t="s">
        <v>93</v>
      </c>
      <c r="C49" s="11" t="s">
        <v>118</v>
      </c>
      <c r="D49" s="11" t="s">
        <v>110</v>
      </c>
      <c r="E49" s="11" t="s">
        <v>93</v>
      </c>
      <c r="F49" s="11" t="str">
        <f t="shared" si="0"/>
        <v>SupportGS</v>
      </c>
      <c r="G49" s="11" t="e">
        <f>VLOOKUP(C49,'raw data(player score)'!A:D,4,FALSE)</f>
        <v>#N/A</v>
      </c>
    </row>
    <row r="50" spans="1:7" x14ac:dyDescent="0.25">
      <c r="A50" s="11" t="s">
        <v>92</v>
      </c>
      <c r="B50" s="11" t="s">
        <v>88</v>
      </c>
      <c r="C50" s="11" t="s">
        <v>12</v>
      </c>
      <c r="D50" s="11" t="s">
        <v>92</v>
      </c>
      <c r="E50" s="11" t="s">
        <v>88</v>
      </c>
      <c r="F50" s="11" t="str">
        <f t="shared" si="0"/>
        <v>JungleTL</v>
      </c>
      <c r="G50" s="11">
        <f>VLOOKUP(C50,'raw data(player score)'!A:D,4,FALSE)</f>
        <v>1.374513746465442</v>
      </c>
    </row>
    <row r="51" spans="1:7" x14ac:dyDescent="0.25">
      <c r="A51" s="11" t="s">
        <v>92</v>
      </c>
      <c r="B51" s="11" t="s">
        <v>86</v>
      </c>
      <c r="C51" s="11" t="s">
        <v>36</v>
      </c>
      <c r="D51" s="11" t="s">
        <v>92</v>
      </c>
      <c r="E51" s="11" t="s">
        <v>86</v>
      </c>
      <c r="F51" s="11" t="str">
        <f t="shared" si="0"/>
        <v>TopTL</v>
      </c>
      <c r="G51" s="11">
        <f>VLOOKUP(C51,'raw data(player score)'!A:D,4,FALSE)</f>
        <v>2.2725949481468986</v>
      </c>
    </row>
    <row r="52" spans="1:7" x14ac:dyDescent="0.25">
      <c r="A52" s="11" t="s">
        <v>110</v>
      </c>
      <c r="B52" s="11" t="s">
        <v>102</v>
      </c>
      <c r="C52" s="11" t="s">
        <v>119</v>
      </c>
      <c r="D52" s="11" t="s">
        <v>110</v>
      </c>
      <c r="E52" s="11" t="s">
        <v>102</v>
      </c>
      <c r="F52" s="11" t="str">
        <f t="shared" si="0"/>
        <v>MidGS</v>
      </c>
      <c r="G52" s="11" t="e">
        <f>VLOOKUP(C52,'raw data(player score)'!A:D,4,FALSE)</f>
        <v>#N/A</v>
      </c>
    </row>
    <row r="53" spans="1:7" x14ac:dyDescent="0.25">
      <c r="A53" s="11" t="s">
        <v>100</v>
      </c>
      <c r="B53" s="11" t="s">
        <v>93</v>
      </c>
      <c r="C53" s="11" t="s">
        <v>66</v>
      </c>
      <c r="D53" s="11" t="s">
        <v>100</v>
      </c>
      <c r="E53" s="11" t="s">
        <v>93</v>
      </c>
      <c r="F53" s="11" t="str">
        <f t="shared" si="0"/>
        <v>SupportEDG</v>
      </c>
      <c r="G53" s="11">
        <f>VLOOKUP(C53,'raw data(player score)'!A:D,4,FALSE)</f>
        <v>3.2675981059045767</v>
      </c>
    </row>
    <row r="54" spans="1:7" x14ac:dyDescent="0.25">
      <c r="A54" s="11" t="s">
        <v>110</v>
      </c>
      <c r="B54" s="11" t="s">
        <v>88</v>
      </c>
      <c r="C54" s="11" t="s">
        <v>120</v>
      </c>
      <c r="D54" s="11" t="s">
        <v>110</v>
      </c>
      <c r="E54" s="11" t="s">
        <v>88</v>
      </c>
      <c r="F54" s="11" t="str">
        <f t="shared" si="0"/>
        <v>JungleGS</v>
      </c>
      <c r="G54" s="11" t="e">
        <f>VLOOKUP(C54,'raw data(player score)'!A:D,4,FALSE)</f>
        <v>#N/A</v>
      </c>
    </row>
    <row r="55" spans="1:7" x14ac:dyDescent="0.25">
      <c r="A55" s="11" t="s">
        <v>104</v>
      </c>
      <c r="B55" s="11" t="s">
        <v>90</v>
      </c>
      <c r="C55" s="11" t="s">
        <v>18</v>
      </c>
      <c r="D55" s="11" t="s">
        <v>104</v>
      </c>
      <c r="E55" s="11" t="s">
        <v>90</v>
      </c>
      <c r="F55" s="11" t="str">
        <f t="shared" si="0"/>
        <v>ADCFPX</v>
      </c>
      <c r="G55" s="11">
        <f>VLOOKUP(C55,'raw data(player score)'!A:D,4,FALSE)</f>
        <v>1.8506520452172963</v>
      </c>
    </row>
    <row r="56" spans="1:7" x14ac:dyDescent="0.25">
      <c r="A56" s="11" t="s">
        <v>112</v>
      </c>
      <c r="B56" s="11" t="s">
        <v>102</v>
      </c>
      <c r="C56" s="11" t="s">
        <v>54</v>
      </c>
      <c r="D56" s="11" t="s">
        <v>112</v>
      </c>
      <c r="E56" s="11" t="s">
        <v>102</v>
      </c>
      <c r="F56" s="11" t="str">
        <f t="shared" si="0"/>
        <v>MidPSG</v>
      </c>
      <c r="G56" s="11">
        <f>VLOOKUP(C56,'raw data(player score)'!A:D,4,FALSE)</f>
        <v>2.5593012576017293</v>
      </c>
    </row>
    <row r="57" spans="1:7" x14ac:dyDescent="0.25">
      <c r="A57" s="11" t="s">
        <v>145</v>
      </c>
      <c r="B57" s="11" t="s">
        <v>86</v>
      </c>
      <c r="C57" s="11" t="s">
        <v>3</v>
      </c>
      <c r="D57" s="11" t="s">
        <v>145</v>
      </c>
      <c r="E57" s="11" t="s">
        <v>86</v>
      </c>
      <c r="F57" s="11" t="str">
        <f t="shared" si="0"/>
        <v>Top100T</v>
      </c>
      <c r="G57" s="11">
        <f>VLOOKUP(C57,'raw data(player score)'!A:D,4,FALSE)</f>
        <v>1.0103916524418037</v>
      </c>
    </row>
    <row r="58" spans="1:7" x14ac:dyDescent="0.25">
      <c r="A58" s="11" t="s">
        <v>112</v>
      </c>
      <c r="B58" s="11" t="s">
        <v>90</v>
      </c>
      <c r="C58" s="11" t="s">
        <v>47</v>
      </c>
      <c r="D58" s="11" t="s">
        <v>112</v>
      </c>
      <c r="E58" s="11" t="s">
        <v>90</v>
      </c>
      <c r="F58" s="11" t="str">
        <f t="shared" si="0"/>
        <v>ADCPSG</v>
      </c>
      <c r="G58" s="11">
        <f>VLOOKUP(C58,'raw data(player score)'!A:D,4,FALSE)</f>
        <v>2.4321580323655536</v>
      </c>
    </row>
    <row r="59" spans="1:7" x14ac:dyDescent="0.25">
      <c r="A59" s="11" t="s">
        <v>100</v>
      </c>
      <c r="B59" s="11" t="s">
        <v>102</v>
      </c>
      <c r="C59" s="11" t="s">
        <v>49</v>
      </c>
      <c r="D59" s="11" t="s">
        <v>100</v>
      </c>
      <c r="E59" s="11" t="s">
        <v>102</v>
      </c>
      <c r="F59" s="11" t="str">
        <f t="shared" si="0"/>
        <v>MidEDG</v>
      </c>
      <c r="G59" s="11">
        <f>VLOOKUP(C59,'raw data(player score)'!A:D,4,FALSE)</f>
        <v>2.5145340307663826</v>
      </c>
    </row>
    <row r="60" spans="1:7" x14ac:dyDescent="0.25">
      <c r="A60" s="11" t="s">
        <v>108</v>
      </c>
      <c r="B60" s="11" t="s">
        <v>102</v>
      </c>
      <c r="C60" s="11" t="s">
        <v>19</v>
      </c>
      <c r="D60" s="11" t="s">
        <v>108</v>
      </c>
      <c r="E60" s="11" t="s">
        <v>102</v>
      </c>
      <c r="F60" s="11" t="str">
        <f t="shared" si="0"/>
        <v>MidLNG</v>
      </c>
      <c r="G60" s="11">
        <f>VLOOKUP(C60,'raw data(player score)'!A:D,4,FALSE)</f>
        <v>1.7907985071399539</v>
      </c>
    </row>
    <row r="61" spans="1:7" x14ac:dyDescent="0.25">
      <c r="A61" s="11" t="s">
        <v>108</v>
      </c>
      <c r="B61" s="11" t="s">
        <v>86</v>
      </c>
      <c r="C61" s="11" t="s">
        <v>53</v>
      </c>
      <c r="D61" s="11" t="s">
        <v>108</v>
      </c>
      <c r="E61" s="11" t="s">
        <v>86</v>
      </c>
      <c r="F61" s="11" t="str">
        <f t="shared" si="0"/>
        <v>TopLNG</v>
      </c>
      <c r="G61" s="11">
        <f>VLOOKUP(C61,'raw data(player score)'!A:D,4,FALSE)</f>
        <v>2.4693579485351553</v>
      </c>
    </row>
    <row r="62" spans="1:7" x14ac:dyDescent="0.25">
      <c r="A62" s="11" t="s">
        <v>108</v>
      </c>
      <c r="B62" s="11" t="s">
        <v>90</v>
      </c>
      <c r="C62" s="11" t="s">
        <v>51</v>
      </c>
      <c r="D62" s="11" t="s">
        <v>108</v>
      </c>
      <c r="E62" s="11" t="s">
        <v>90</v>
      </c>
      <c r="F62" s="11" t="str">
        <f t="shared" si="0"/>
        <v>ADCLNG</v>
      </c>
      <c r="G62" s="11">
        <f>VLOOKUP(C62,'raw data(player score)'!A:D,4,FALSE)</f>
        <v>2.6479977868829656</v>
      </c>
    </row>
    <row r="63" spans="1:7" x14ac:dyDescent="0.25">
      <c r="A63" s="11" t="s">
        <v>97</v>
      </c>
      <c r="B63" s="11" t="s">
        <v>90</v>
      </c>
      <c r="C63" s="11" t="s">
        <v>121</v>
      </c>
      <c r="D63" s="11" t="s">
        <v>97</v>
      </c>
      <c r="E63" s="11" t="s">
        <v>90</v>
      </c>
      <c r="F63" s="11" t="str">
        <f t="shared" si="0"/>
        <v>ADCUOL</v>
      </c>
      <c r="G63" s="11" t="e">
        <f>VLOOKUP(C63,'raw data(player score)'!A:D,4,FALSE)</f>
        <v>#N/A</v>
      </c>
    </row>
    <row r="64" spans="1:7" x14ac:dyDescent="0.25">
      <c r="A64" s="11" t="s">
        <v>96</v>
      </c>
      <c r="B64" s="11" t="s">
        <v>86</v>
      </c>
      <c r="C64" s="11" t="s">
        <v>45</v>
      </c>
      <c r="D64" s="11" t="s">
        <v>96</v>
      </c>
      <c r="E64" s="11" t="s">
        <v>86</v>
      </c>
      <c r="F64" s="11" t="str">
        <f t="shared" si="0"/>
        <v>TopDK</v>
      </c>
      <c r="G64" s="11">
        <f>VLOOKUP(C64,'raw data(player score)'!A:D,4,FALSE)</f>
        <v>2.4738750608296143</v>
      </c>
    </row>
    <row r="65" spans="1:7" x14ac:dyDescent="0.25">
      <c r="A65" s="11" t="s">
        <v>103</v>
      </c>
      <c r="B65" s="11" t="s">
        <v>93</v>
      </c>
      <c r="C65" s="11" t="s">
        <v>29</v>
      </c>
      <c r="D65" s="11" t="s">
        <v>103</v>
      </c>
      <c r="E65" s="11" t="s">
        <v>93</v>
      </c>
      <c r="F65" s="11" t="str">
        <f t="shared" si="0"/>
        <v>SupportRNG</v>
      </c>
      <c r="G65" s="11">
        <f>VLOOKUP(C65,'raw data(player score)'!A:D,4,FALSE)</f>
        <v>2.1397173904507247</v>
      </c>
    </row>
    <row r="66" spans="1:7" x14ac:dyDescent="0.25">
      <c r="A66" s="11" t="s">
        <v>103</v>
      </c>
      <c r="B66" s="11" t="s">
        <v>102</v>
      </c>
      <c r="C66" s="11" t="s">
        <v>28</v>
      </c>
      <c r="D66" s="11" t="s">
        <v>103</v>
      </c>
      <c r="E66" s="11" t="s">
        <v>102</v>
      </c>
      <c r="F66" s="11" t="str">
        <f t="shared" si="0"/>
        <v>MidRNG</v>
      </c>
      <c r="G66" s="11">
        <f>VLOOKUP(C66,'raw data(player score)'!A:D,4,FALSE)</f>
        <v>1.9370658737098534</v>
      </c>
    </row>
    <row r="67" spans="1:7" x14ac:dyDescent="0.25">
      <c r="A67" s="11" t="s">
        <v>94</v>
      </c>
      <c r="B67" s="11" t="s">
        <v>102</v>
      </c>
      <c r="C67" s="11" t="s">
        <v>122</v>
      </c>
      <c r="D67" s="11" t="s">
        <v>94</v>
      </c>
      <c r="E67" s="11" t="s">
        <v>102</v>
      </c>
      <c r="F67" s="11" t="str">
        <f t="shared" ref="F67:F130" si="1">E67&amp;D67</f>
        <v>MidRED</v>
      </c>
      <c r="G67" s="11" t="e">
        <f>VLOOKUP(C67,'raw data(player score)'!A:D,4,FALSE)</f>
        <v>#N/A</v>
      </c>
    </row>
    <row r="68" spans="1:7" x14ac:dyDescent="0.25">
      <c r="A68" s="11" t="s">
        <v>100</v>
      </c>
      <c r="B68" s="11" t="s">
        <v>86</v>
      </c>
      <c r="C68" s="11" t="s">
        <v>22</v>
      </c>
      <c r="D68" s="11" t="s">
        <v>100</v>
      </c>
      <c r="E68" s="11" t="s">
        <v>86</v>
      </c>
      <c r="F68" s="11" t="str">
        <f t="shared" si="1"/>
        <v>TopEDG</v>
      </c>
      <c r="G68" s="11">
        <f>VLOOKUP(C68,'raw data(player score)'!A:D,4,FALSE)</f>
        <v>1.9027978028801853</v>
      </c>
    </row>
    <row r="69" spans="1:7" x14ac:dyDescent="0.25">
      <c r="A69" s="11" t="s">
        <v>108</v>
      </c>
      <c r="B69" s="11" t="s">
        <v>88</v>
      </c>
      <c r="C69" s="11" t="s">
        <v>23</v>
      </c>
      <c r="D69" s="11" t="s">
        <v>108</v>
      </c>
      <c r="E69" s="11" t="s">
        <v>88</v>
      </c>
      <c r="F69" s="11" t="str">
        <f t="shared" si="1"/>
        <v>JungleLNG</v>
      </c>
      <c r="G69" s="11">
        <f>VLOOKUP(C69,'raw data(player score)'!A:D,4,FALSE)</f>
        <v>1.9770729702348087</v>
      </c>
    </row>
    <row r="70" spans="1:7" x14ac:dyDescent="0.25">
      <c r="A70" s="11" t="s">
        <v>104</v>
      </c>
      <c r="B70" s="11" t="s">
        <v>102</v>
      </c>
      <c r="C70" s="11" t="s">
        <v>16</v>
      </c>
      <c r="D70" s="11" t="s">
        <v>104</v>
      </c>
      <c r="E70" s="11" t="s">
        <v>102</v>
      </c>
      <c r="F70" s="11" t="str">
        <f t="shared" si="1"/>
        <v>MidFPX</v>
      </c>
      <c r="G70" s="11">
        <f>VLOOKUP(C70,'raw data(player score)'!A:D,4,FALSE)</f>
        <v>1.7690285315266507</v>
      </c>
    </row>
    <row r="71" spans="1:7" x14ac:dyDescent="0.25">
      <c r="A71" s="11" t="s">
        <v>145</v>
      </c>
      <c r="B71" s="11" t="s">
        <v>93</v>
      </c>
      <c r="C71" s="11" t="s">
        <v>2</v>
      </c>
      <c r="D71" s="11" t="s">
        <v>145</v>
      </c>
      <c r="E71" s="11" t="s">
        <v>93</v>
      </c>
      <c r="F71" s="11" t="str">
        <f t="shared" si="1"/>
        <v>Support100T</v>
      </c>
      <c r="G71" s="11">
        <f>VLOOKUP(C71,'raw data(player score)'!A:D,4,FALSE)</f>
        <v>0.72244431472898785</v>
      </c>
    </row>
    <row r="72" spans="1:7" x14ac:dyDescent="0.25">
      <c r="A72" s="11" t="s">
        <v>85</v>
      </c>
      <c r="B72" s="11" t="s">
        <v>86</v>
      </c>
      <c r="C72" s="11" t="s">
        <v>48</v>
      </c>
      <c r="D72" s="11" t="s">
        <v>85</v>
      </c>
      <c r="E72" s="11" t="s">
        <v>86</v>
      </c>
      <c r="F72" s="11" t="str">
        <f t="shared" si="1"/>
        <v>TopMAD</v>
      </c>
      <c r="G72" s="11">
        <f>VLOOKUP(C72,'raw data(player score)'!A:D,4,FALSE)</f>
        <v>2.2642823281692444</v>
      </c>
    </row>
    <row r="73" spans="1:7" x14ac:dyDescent="0.25">
      <c r="A73" s="11" t="s">
        <v>94</v>
      </c>
      <c r="B73" s="11" t="s">
        <v>88</v>
      </c>
      <c r="C73" s="11" t="s">
        <v>123</v>
      </c>
      <c r="D73" s="11" t="s">
        <v>94</v>
      </c>
      <c r="E73" s="11" t="s">
        <v>88</v>
      </c>
      <c r="F73" s="11" t="str">
        <f t="shared" si="1"/>
        <v>JungleRED</v>
      </c>
      <c r="G73" s="11" t="e">
        <f>VLOOKUP(C73,'raw data(player score)'!A:D,4,FALSE)</f>
        <v>#N/A</v>
      </c>
    </row>
    <row r="74" spans="1:7" x14ac:dyDescent="0.25">
      <c r="A74" s="11" t="s">
        <v>89</v>
      </c>
      <c r="B74" s="11" t="s">
        <v>93</v>
      </c>
      <c r="C74" s="11" t="s">
        <v>72</v>
      </c>
      <c r="D74" s="11" t="s">
        <v>89</v>
      </c>
      <c r="E74" s="11" t="s">
        <v>93</v>
      </c>
      <c r="F74" s="11" t="str">
        <f t="shared" si="1"/>
        <v>SupportRGE</v>
      </c>
      <c r="G74" s="11">
        <f>VLOOKUP(C74,'raw data(player score)'!A:D,4,FALSE)</f>
        <v>2.5058660628140528</v>
      </c>
    </row>
    <row r="75" spans="1:7" x14ac:dyDescent="0.25">
      <c r="A75" s="11" t="s">
        <v>114</v>
      </c>
      <c r="B75" s="11" t="s">
        <v>102</v>
      </c>
      <c r="C75" s="11" t="s">
        <v>67</v>
      </c>
      <c r="D75" s="11" t="s">
        <v>114</v>
      </c>
      <c r="E75" s="11" t="s">
        <v>102</v>
      </c>
      <c r="F75" s="11" t="str">
        <f t="shared" si="1"/>
        <v>MidGEN</v>
      </c>
      <c r="G75" s="11">
        <f>VLOOKUP(C75,'raw data(player score)'!A:D,4,FALSE)</f>
        <v>2.8274301736230125</v>
      </c>
    </row>
    <row r="76" spans="1:7" x14ac:dyDescent="0.25">
      <c r="A76" s="11" t="s">
        <v>114</v>
      </c>
      <c r="B76" s="11" t="s">
        <v>88</v>
      </c>
      <c r="C76" s="11" t="s">
        <v>27</v>
      </c>
      <c r="D76" s="11" t="s">
        <v>114</v>
      </c>
      <c r="E76" s="11" t="s">
        <v>88</v>
      </c>
      <c r="F76" s="11" t="str">
        <f t="shared" si="1"/>
        <v>JungleGEN</v>
      </c>
      <c r="G76" s="11">
        <f>VLOOKUP(C76,'raw data(player score)'!A:D,4,FALSE)</f>
        <v>2.1609235552158954</v>
      </c>
    </row>
    <row r="77" spans="1:7" x14ac:dyDescent="0.25">
      <c r="A77" s="11" t="s">
        <v>124</v>
      </c>
      <c r="B77" s="11" t="s">
        <v>93</v>
      </c>
      <c r="C77" s="11" t="s">
        <v>125</v>
      </c>
      <c r="D77" s="11" t="s">
        <v>124</v>
      </c>
      <c r="E77" s="11" t="s">
        <v>93</v>
      </c>
      <c r="F77" s="11" t="str">
        <f t="shared" si="1"/>
        <v>SupportINF</v>
      </c>
      <c r="G77" s="11" t="e">
        <f>VLOOKUP(C77,'raw data(player score)'!A:D,4,FALSE)</f>
        <v>#N/A</v>
      </c>
    </row>
    <row r="78" spans="1:7" x14ac:dyDescent="0.25">
      <c r="A78" s="11" t="s">
        <v>91</v>
      </c>
      <c r="B78" s="11" t="s">
        <v>93</v>
      </c>
      <c r="C78" s="11" t="s">
        <v>55</v>
      </c>
      <c r="D78" s="11" t="s">
        <v>91</v>
      </c>
      <c r="E78" s="11" t="s">
        <v>93</v>
      </c>
      <c r="F78" s="11" t="str">
        <f t="shared" si="1"/>
        <v>SupportT1</v>
      </c>
      <c r="G78" s="11">
        <f>VLOOKUP(C78,'raw data(player score)'!A:D,4,FALSE)</f>
        <v>2.4317211625780093</v>
      </c>
    </row>
    <row r="79" spans="1:7" x14ac:dyDescent="0.25">
      <c r="A79" s="11" t="s">
        <v>94</v>
      </c>
      <c r="B79" s="11" t="s">
        <v>86</v>
      </c>
      <c r="C79" s="11" t="s">
        <v>126</v>
      </c>
      <c r="D79" s="11" t="s">
        <v>94</v>
      </c>
      <c r="E79" s="11" t="s">
        <v>86</v>
      </c>
      <c r="F79" s="11" t="str">
        <f t="shared" si="1"/>
        <v>TopRED</v>
      </c>
      <c r="G79" s="11" t="e">
        <f>VLOOKUP(C79,'raw data(player score)'!A:D,4,FALSE)</f>
        <v>#N/A</v>
      </c>
    </row>
    <row r="80" spans="1:7" x14ac:dyDescent="0.25">
      <c r="A80" s="11" t="s">
        <v>110</v>
      </c>
      <c r="B80" s="11" t="s">
        <v>102</v>
      </c>
      <c r="C80" s="11" t="s">
        <v>119</v>
      </c>
      <c r="D80" s="11" t="s">
        <v>110</v>
      </c>
      <c r="E80" s="11" t="s">
        <v>102</v>
      </c>
      <c r="F80" s="11" t="str">
        <f t="shared" si="1"/>
        <v>MidGS</v>
      </c>
      <c r="G80" s="11" t="e">
        <f>VLOOKUP(C80,'raw data(player score)'!A:D,4,FALSE)</f>
        <v>#N/A</v>
      </c>
    </row>
    <row r="81" spans="1:7" x14ac:dyDescent="0.25">
      <c r="A81" s="11" t="s">
        <v>110</v>
      </c>
      <c r="B81" s="11" t="s">
        <v>86</v>
      </c>
      <c r="C81" s="11" t="s">
        <v>111</v>
      </c>
      <c r="D81" s="11" t="s">
        <v>110</v>
      </c>
      <c r="E81" s="11" t="s">
        <v>86</v>
      </c>
      <c r="F81" s="11" t="str">
        <f t="shared" si="1"/>
        <v>TopGS</v>
      </c>
      <c r="G81" s="11" t="e">
        <f>VLOOKUP(C81,'raw data(player score)'!A:D,4,FALSE)</f>
        <v>#N/A</v>
      </c>
    </row>
    <row r="82" spans="1:7" x14ac:dyDescent="0.25">
      <c r="A82" s="11" t="s">
        <v>91</v>
      </c>
      <c r="B82" s="11" t="s">
        <v>102</v>
      </c>
      <c r="C82" s="11" t="s">
        <v>43</v>
      </c>
      <c r="D82" s="11" t="s">
        <v>91</v>
      </c>
      <c r="E82" s="11" t="s">
        <v>102</v>
      </c>
      <c r="F82" s="11" t="str">
        <f t="shared" si="1"/>
        <v>MidT1</v>
      </c>
      <c r="G82" s="11">
        <f>VLOOKUP(C82,'raw data(player score)'!A:D,4,FALSE)</f>
        <v>2.3293263993471158</v>
      </c>
    </row>
    <row r="83" spans="1:7" x14ac:dyDescent="0.25">
      <c r="A83" s="11" t="s">
        <v>114</v>
      </c>
      <c r="B83" s="11" t="s">
        <v>90</v>
      </c>
      <c r="C83" s="11" t="s">
        <v>42</v>
      </c>
      <c r="D83" s="11" t="s">
        <v>114</v>
      </c>
      <c r="E83" s="11" t="s">
        <v>90</v>
      </c>
      <c r="F83" s="11" t="str">
        <f t="shared" si="1"/>
        <v>ADCGEN</v>
      </c>
      <c r="G83" s="11">
        <f>VLOOKUP(C83,'raw data(player score)'!A:D,4,FALSE)</f>
        <v>2.4038494462617068</v>
      </c>
    </row>
    <row r="84" spans="1:7" x14ac:dyDescent="0.25">
      <c r="A84" s="11" t="s">
        <v>124</v>
      </c>
      <c r="B84" s="11" t="s">
        <v>102</v>
      </c>
      <c r="C84" s="11" t="s">
        <v>127</v>
      </c>
      <c r="D84" s="11" t="s">
        <v>124</v>
      </c>
      <c r="E84" s="11" t="s">
        <v>102</v>
      </c>
      <c r="F84" s="11" t="str">
        <f t="shared" si="1"/>
        <v>MidINF</v>
      </c>
      <c r="G84" s="11" t="e">
        <f>VLOOKUP(C84,'raw data(player score)'!A:D,4,FALSE)</f>
        <v>#N/A</v>
      </c>
    </row>
    <row r="85" spans="1:7" x14ac:dyDescent="0.25">
      <c r="A85" s="11" t="s">
        <v>99</v>
      </c>
      <c r="B85" s="11" t="s">
        <v>102</v>
      </c>
      <c r="C85" s="11" t="s">
        <v>68</v>
      </c>
      <c r="D85" s="11" t="s">
        <v>99</v>
      </c>
      <c r="E85" s="11" t="s">
        <v>102</v>
      </c>
      <c r="F85" s="11" t="str">
        <f t="shared" si="1"/>
        <v>MidFNC</v>
      </c>
      <c r="G85" s="11">
        <f>VLOOKUP(C85,'raw data(player score)'!A:D,4,FALSE)</f>
        <v>2.7956019513156423</v>
      </c>
    </row>
    <row r="86" spans="1:7" x14ac:dyDescent="0.25">
      <c r="A86" s="11" t="s">
        <v>112</v>
      </c>
      <c r="B86" s="11" t="s">
        <v>86</v>
      </c>
      <c r="C86" s="11" t="s">
        <v>25</v>
      </c>
      <c r="D86" s="11" t="s">
        <v>112</v>
      </c>
      <c r="E86" s="11" t="s">
        <v>86</v>
      </c>
      <c r="F86" s="11" t="str">
        <f t="shared" si="1"/>
        <v>TopPSG</v>
      </c>
      <c r="G86" s="11">
        <f>VLOOKUP(C86,'raw data(player score)'!A:D,4,FALSE)</f>
        <v>2.0049075723108634</v>
      </c>
    </row>
    <row r="87" spans="1:7" x14ac:dyDescent="0.25">
      <c r="A87" s="11" t="s">
        <v>128</v>
      </c>
      <c r="B87" s="11" t="s">
        <v>93</v>
      </c>
      <c r="C87" s="11" t="s">
        <v>78</v>
      </c>
      <c r="D87" s="11" t="s">
        <v>128</v>
      </c>
      <c r="E87" s="11" t="s">
        <v>93</v>
      </c>
      <c r="F87" s="11" t="str">
        <f t="shared" si="1"/>
        <v>SupportHLE</v>
      </c>
      <c r="G87" s="11">
        <f>VLOOKUP(C87,'raw data(player score)'!A:D,4,FALSE)</f>
        <v>3.5370947849227421</v>
      </c>
    </row>
    <row r="88" spans="1:7" x14ac:dyDescent="0.25">
      <c r="A88" s="11" t="s">
        <v>112</v>
      </c>
      <c r="B88" s="11" t="s">
        <v>93</v>
      </c>
      <c r="C88" s="11" t="s">
        <v>75</v>
      </c>
      <c r="D88" s="11" t="s">
        <v>112</v>
      </c>
      <c r="E88" s="11" t="s">
        <v>93</v>
      </c>
      <c r="F88" s="11" t="str">
        <f t="shared" si="1"/>
        <v>SupportPSG</v>
      </c>
      <c r="G88" s="11">
        <f>VLOOKUP(C88,'raw data(player score)'!A:D,4,FALSE)</f>
        <v>2.8793170624875355</v>
      </c>
    </row>
    <row r="89" spans="1:7" x14ac:dyDescent="0.25">
      <c r="A89" s="11" t="s">
        <v>128</v>
      </c>
      <c r="B89" s="11" t="s">
        <v>88</v>
      </c>
      <c r="C89" s="11" t="s">
        <v>17</v>
      </c>
      <c r="D89" s="11" t="s">
        <v>128</v>
      </c>
      <c r="E89" s="11" t="s">
        <v>88</v>
      </c>
      <c r="F89" s="11" t="str">
        <f t="shared" si="1"/>
        <v>JungleHLE</v>
      </c>
      <c r="G89" s="11">
        <f>VLOOKUP(C89,'raw data(player score)'!A:D,4,FALSE)</f>
        <v>1.5510002105668002</v>
      </c>
    </row>
    <row r="90" spans="1:7" x14ac:dyDescent="0.25">
      <c r="A90" s="11" t="s">
        <v>87</v>
      </c>
      <c r="B90" s="11" t="s">
        <v>102</v>
      </c>
      <c r="C90" s="11" t="s">
        <v>0</v>
      </c>
      <c r="D90" s="11" t="s">
        <v>87</v>
      </c>
      <c r="E90" s="11" t="s">
        <v>102</v>
      </c>
      <c r="F90" s="11" t="str">
        <f t="shared" si="1"/>
        <v>MidC9</v>
      </c>
      <c r="G90" s="11">
        <f>VLOOKUP(C90,'raw data(player score)'!A:D,4,FALSE)</f>
        <v>0.27117494599089198</v>
      </c>
    </row>
    <row r="91" spans="1:7" x14ac:dyDescent="0.25">
      <c r="A91" s="11" t="s">
        <v>106</v>
      </c>
      <c r="B91" s="11" t="s">
        <v>90</v>
      </c>
      <c r="C91" s="11" t="s">
        <v>129</v>
      </c>
      <c r="D91" s="11" t="s">
        <v>106</v>
      </c>
      <c r="E91" s="11" t="s">
        <v>90</v>
      </c>
      <c r="F91" s="11" t="str">
        <f t="shared" si="1"/>
        <v>ADCPCE</v>
      </c>
      <c r="G91" s="11" t="e">
        <f>VLOOKUP(C91,'raw data(player score)'!A:D,4,FALSE)</f>
        <v>#N/A</v>
      </c>
    </row>
    <row r="92" spans="1:7" x14ac:dyDescent="0.25">
      <c r="A92" s="11" t="s">
        <v>96</v>
      </c>
      <c r="B92" s="11" t="s">
        <v>90</v>
      </c>
      <c r="C92" s="11" t="s">
        <v>44</v>
      </c>
      <c r="D92" s="11" t="s">
        <v>96</v>
      </c>
      <c r="E92" s="11" t="s">
        <v>90</v>
      </c>
      <c r="F92" s="11" t="str">
        <f t="shared" si="1"/>
        <v>ADCDK</v>
      </c>
      <c r="G92" s="11">
        <f>VLOOKUP(C92,'raw data(player score)'!A:D,4,FALSE)</f>
        <v>2.1938350848796975</v>
      </c>
    </row>
    <row r="93" spans="1:7" x14ac:dyDescent="0.25">
      <c r="A93" s="11" t="s">
        <v>106</v>
      </c>
      <c r="B93" s="11" t="s">
        <v>102</v>
      </c>
      <c r="C93" s="11" t="s">
        <v>130</v>
      </c>
      <c r="D93" s="11" t="s">
        <v>106</v>
      </c>
      <c r="E93" s="11" t="s">
        <v>102</v>
      </c>
      <c r="F93" s="11" t="str">
        <f t="shared" si="1"/>
        <v>MidPCE</v>
      </c>
      <c r="G93" s="11" t="e">
        <f>VLOOKUP(C93,'raw data(player score)'!A:D,4,FALSE)</f>
        <v>#N/A</v>
      </c>
    </row>
    <row r="94" spans="1:7" x14ac:dyDescent="0.25">
      <c r="A94" s="11" t="s">
        <v>128</v>
      </c>
      <c r="B94" s="11" t="s">
        <v>90</v>
      </c>
      <c r="C94" s="11" t="s">
        <v>64</v>
      </c>
      <c r="D94" s="11" t="s">
        <v>128</v>
      </c>
      <c r="E94" s="11" t="s">
        <v>90</v>
      </c>
      <c r="F94" s="11" t="str">
        <f t="shared" si="1"/>
        <v>ADCHLE</v>
      </c>
      <c r="G94" s="11">
        <f>VLOOKUP(C94,'raw data(player score)'!A:D,4,FALSE)</f>
        <v>2.7725990544149246</v>
      </c>
    </row>
    <row r="95" spans="1:7" x14ac:dyDescent="0.25">
      <c r="A95" s="11" t="s">
        <v>128</v>
      </c>
      <c r="B95" s="11" t="s">
        <v>102</v>
      </c>
      <c r="C95" s="11" t="s">
        <v>65</v>
      </c>
      <c r="D95" s="11" t="s">
        <v>128</v>
      </c>
      <c r="E95" s="11" t="s">
        <v>102</v>
      </c>
      <c r="F95" s="11" t="str">
        <f t="shared" si="1"/>
        <v>MidHLE</v>
      </c>
      <c r="G95" s="11">
        <f>VLOOKUP(C95,'raw data(player score)'!A:D,4,FALSE)</f>
        <v>2.3816729748833554</v>
      </c>
    </row>
    <row r="96" spans="1:7" x14ac:dyDescent="0.25">
      <c r="A96" s="11" t="s">
        <v>116</v>
      </c>
      <c r="B96" s="11" t="s">
        <v>88</v>
      </c>
      <c r="C96" s="11" t="s">
        <v>131</v>
      </c>
      <c r="D96" s="11" t="s">
        <v>116</v>
      </c>
      <c r="E96" s="11" t="s">
        <v>88</v>
      </c>
      <c r="F96" s="11" t="str">
        <f t="shared" si="1"/>
        <v>JungleBYG</v>
      </c>
      <c r="G96" s="11" t="e">
        <f>VLOOKUP(C96,'raw data(player score)'!A:D,4,FALSE)</f>
        <v>#N/A</v>
      </c>
    </row>
    <row r="97" spans="1:7" x14ac:dyDescent="0.25">
      <c r="A97" s="11" t="s">
        <v>89</v>
      </c>
      <c r="B97" s="11" t="s">
        <v>86</v>
      </c>
      <c r="C97" s="11" t="s">
        <v>61</v>
      </c>
      <c r="D97" s="11" t="s">
        <v>89</v>
      </c>
      <c r="E97" s="11" t="s">
        <v>86</v>
      </c>
      <c r="F97" s="11" t="str">
        <f t="shared" si="1"/>
        <v>TopRGE</v>
      </c>
      <c r="G97" s="11">
        <f>VLOOKUP(C97,'raw data(player score)'!A:D,4,FALSE)</f>
        <v>2.2385576642772693</v>
      </c>
    </row>
    <row r="98" spans="1:7" x14ac:dyDescent="0.25">
      <c r="A98" s="11" t="s">
        <v>106</v>
      </c>
      <c r="B98" s="11" t="s">
        <v>93</v>
      </c>
      <c r="C98" s="11" t="s">
        <v>132</v>
      </c>
      <c r="D98" s="11" t="s">
        <v>106</v>
      </c>
      <c r="E98" s="11" t="s">
        <v>93</v>
      </c>
      <c r="F98" s="11" t="str">
        <f t="shared" si="1"/>
        <v>SupportPCE</v>
      </c>
      <c r="G98" s="11" t="e">
        <f>VLOOKUP(C98,'raw data(player score)'!A:D,4,FALSE)</f>
        <v>#N/A</v>
      </c>
    </row>
    <row r="99" spans="1:7" x14ac:dyDescent="0.25">
      <c r="A99" s="11" t="s">
        <v>114</v>
      </c>
      <c r="B99" s="11" t="s">
        <v>93</v>
      </c>
      <c r="C99" s="11" t="s">
        <v>30</v>
      </c>
      <c r="D99" s="11" t="s">
        <v>114</v>
      </c>
      <c r="E99" s="11" t="s">
        <v>93</v>
      </c>
      <c r="F99" s="11" t="str">
        <f t="shared" si="1"/>
        <v>SupportGEN</v>
      </c>
      <c r="G99" s="11">
        <f>VLOOKUP(C99,'raw data(player score)'!A:D,4,FALSE)</f>
        <v>2.0750564309422304</v>
      </c>
    </row>
    <row r="100" spans="1:7" x14ac:dyDescent="0.25">
      <c r="A100" s="11" t="s">
        <v>116</v>
      </c>
      <c r="B100" s="11" t="s">
        <v>86</v>
      </c>
      <c r="C100" s="11" t="s">
        <v>133</v>
      </c>
      <c r="D100" s="11" t="s">
        <v>116</v>
      </c>
      <c r="E100" s="11" t="s">
        <v>86</v>
      </c>
      <c r="F100" s="11" t="str">
        <f t="shared" si="1"/>
        <v>TopBYG</v>
      </c>
      <c r="G100" s="11" t="e">
        <f>VLOOKUP(C100,'raw data(player score)'!A:D,4,FALSE)</f>
        <v>#N/A</v>
      </c>
    </row>
    <row r="101" spans="1:7" x14ac:dyDescent="0.25">
      <c r="A101" s="11" t="s">
        <v>145</v>
      </c>
      <c r="B101" s="11" t="s">
        <v>88</v>
      </c>
      <c r="C101" s="11" t="s">
        <v>69</v>
      </c>
      <c r="D101" s="11" t="s">
        <v>145</v>
      </c>
      <c r="E101" s="11" t="s">
        <v>88</v>
      </c>
      <c r="F101" s="11" t="str">
        <f t="shared" si="1"/>
        <v>Jungle100T</v>
      </c>
      <c r="G101" s="11">
        <f>VLOOKUP(C101,'raw data(player score)'!A:D,4,FALSE)</f>
        <v>2.6219731498666565</v>
      </c>
    </row>
    <row r="102" spans="1:7" x14ac:dyDescent="0.25">
      <c r="A102" s="11" t="s">
        <v>128</v>
      </c>
      <c r="B102" s="11" t="s">
        <v>86</v>
      </c>
      <c r="C102" s="11" t="s">
        <v>21</v>
      </c>
      <c r="D102" s="11" t="s">
        <v>128</v>
      </c>
      <c r="E102" s="11" t="s">
        <v>86</v>
      </c>
      <c r="F102" s="11" t="str">
        <f t="shared" si="1"/>
        <v>TopHLE</v>
      </c>
      <c r="G102" s="11">
        <f>VLOOKUP(C102,'raw data(player score)'!A:D,4,FALSE)</f>
        <v>1.934643726195777</v>
      </c>
    </row>
    <row r="103" spans="1:7" x14ac:dyDescent="0.25">
      <c r="A103" s="11" t="s">
        <v>124</v>
      </c>
      <c r="B103" s="11" t="s">
        <v>86</v>
      </c>
      <c r="C103" s="11" t="s">
        <v>134</v>
      </c>
      <c r="D103" s="11" t="s">
        <v>124</v>
      </c>
      <c r="E103" s="11" t="s">
        <v>86</v>
      </c>
      <c r="F103" s="11" t="str">
        <f t="shared" si="1"/>
        <v>TopINF</v>
      </c>
      <c r="G103" s="11" t="e">
        <f>VLOOKUP(C103,'raw data(player score)'!A:D,4,FALSE)</f>
        <v>#N/A</v>
      </c>
    </row>
    <row r="104" spans="1:7" x14ac:dyDescent="0.25">
      <c r="A104" s="11" t="s">
        <v>116</v>
      </c>
      <c r="B104" s="11" t="s">
        <v>90</v>
      </c>
      <c r="C104" s="11" t="s">
        <v>135</v>
      </c>
      <c r="D104" s="11" t="s">
        <v>116</v>
      </c>
      <c r="E104" s="11" t="s">
        <v>90</v>
      </c>
      <c r="F104" s="11" t="str">
        <f t="shared" si="1"/>
        <v>ADCBYG</v>
      </c>
      <c r="G104" s="11" t="e">
        <f>VLOOKUP(C104,'raw data(player score)'!A:D,4,FALSE)</f>
        <v>#N/A</v>
      </c>
    </row>
    <row r="105" spans="1:7" x14ac:dyDescent="0.25">
      <c r="A105" s="11" t="s">
        <v>128</v>
      </c>
      <c r="B105" s="11" t="s">
        <v>88</v>
      </c>
      <c r="C105" s="11" t="s">
        <v>74</v>
      </c>
      <c r="D105" s="11" t="s">
        <v>128</v>
      </c>
      <c r="E105" s="11" t="s">
        <v>88</v>
      </c>
      <c r="F105" s="11" t="str">
        <f t="shared" si="1"/>
        <v>JungleHLE</v>
      </c>
      <c r="G105" s="11">
        <f>VLOOKUP(C105,'raw data(player score)'!A:D,4,FALSE)</f>
        <v>2.6826843698389466</v>
      </c>
    </row>
    <row r="106" spans="1:7" x14ac:dyDescent="0.25">
      <c r="A106" s="11" t="s">
        <v>85</v>
      </c>
      <c r="B106" s="11" t="s">
        <v>90</v>
      </c>
      <c r="C106" s="11" t="s">
        <v>37</v>
      </c>
      <c r="D106" s="11" t="s">
        <v>85</v>
      </c>
      <c r="E106" s="11" t="s">
        <v>90</v>
      </c>
      <c r="F106" s="11" t="str">
        <f t="shared" si="1"/>
        <v>ADCMAD</v>
      </c>
      <c r="G106" s="11">
        <f>VLOOKUP(C106,'raw data(player score)'!A:D,4,FALSE)</f>
        <v>2.2682671344013947</v>
      </c>
    </row>
    <row r="107" spans="1:7" x14ac:dyDescent="0.25">
      <c r="A107" s="11" t="s">
        <v>136</v>
      </c>
      <c r="B107" s="11" t="s">
        <v>93</v>
      </c>
      <c r="C107" s="11" t="s">
        <v>73</v>
      </c>
      <c r="D107" s="11" t="s">
        <v>136</v>
      </c>
      <c r="E107" s="11" t="s">
        <v>93</v>
      </c>
      <c r="F107" s="11" t="str">
        <f t="shared" si="1"/>
        <v>SupportDFM</v>
      </c>
      <c r="G107" s="11">
        <f>VLOOKUP(C107,'raw data(player score)'!A:D,4,FALSE)</f>
        <v>2.7316603589225994</v>
      </c>
    </row>
    <row r="108" spans="1:7" x14ac:dyDescent="0.25">
      <c r="A108" s="11" t="s">
        <v>116</v>
      </c>
      <c r="B108" s="11" t="s">
        <v>93</v>
      </c>
      <c r="C108" s="11" t="s">
        <v>137</v>
      </c>
      <c r="D108" s="11" t="s">
        <v>116</v>
      </c>
      <c r="E108" s="11" t="s">
        <v>93</v>
      </c>
      <c r="F108" s="11" t="str">
        <f t="shared" si="1"/>
        <v>SupportBYG</v>
      </c>
      <c r="G108" s="11" t="e">
        <f>VLOOKUP(C108,'raw data(player score)'!A:D,4,FALSE)</f>
        <v>#N/A</v>
      </c>
    </row>
    <row r="109" spans="1:7" x14ac:dyDescent="0.25">
      <c r="A109" s="11" t="s">
        <v>136</v>
      </c>
      <c r="B109" s="11" t="s">
        <v>88</v>
      </c>
      <c r="C109" s="11" t="s">
        <v>14</v>
      </c>
      <c r="D109" s="11" t="s">
        <v>136</v>
      </c>
      <c r="E109" s="11" t="s">
        <v>88</v>
      </c>
      <c r="F109" s="11" t="str">
        <f t="shared" si="1"/>
        <v>JungleDFM</v>
      </c>
      <c r="G109" s="11">
        <f>VLOOKUP(C109,'raw data(player score)'!A:D,4,FALSE)</f>
        <v>1.0509212244380093</v>
      </c>
    </row>
    <row r="110" spans="1:7" x14ac:dyDescent="0.25">
      <c r="A110" s="11" t="s">
        <v>128</v>
      </c>
      <c r="B110" s="11" t="s">
        <v>86</v>
      </c>
      <c r="C110" s="11" t="s">
        <v>62</v>
      </c>
      <c r="D110" s="11" t="s">
        <v>128</v>
      </c>
      <c r="E110" s="11" t="s">
        <v>86</v>
      </c>
      <c r="F110" s="11" t="str">
        <f t="shared" si="1"/>
        <v>TopHLE</v>
      </c>
      <c r="G110" s="11">
        <f>VLOOKUP(C110,'raw data(player score)'!A:D,4,FALSE)</f>
        <v>2.6743832570994415</v>
      </c>
    </row>
    <row r="111" spans="1:7" x14ac:dyDescent="0.25">
      <c r="A111" s="11" t="s">
        <v>99</v>
      </c>
      <c r="B111" s="11" t="s">
        <v>88</v>
      </c>
      <c r="C111" s="11" t="s">
        <v>7</v>
      </c>
      <c r="D111" s="11" t="s">
        <v>99</v>
      </c>
      <c r="E111" s="11" t="s">
        <v>88</v>
      </c>
      <c r="F111" s="11" t="str">
        <f t="shared" si="1"/>
        <v>JungleFNC</v>
      </c>
      <c r="G111" s="11">
        <f>VLOOKUP(C111,'raw data(player score)'!A:D,4,FALSE)</f>
        <v>1.4391159932155106</v>
      </c>
    </row>
    <row r="112" spans="1:7" x14ac:dyDescent="0.25">
      <c r="A112" s="11" t="s">
        <v>110</v>
      </c>
      <c r="B112" s="11" t="s">
        <v>90</v>
      </c>
      <c r="C112" s="11" t="s">
        <v>138</v>
      </c>
      <c r="D112" s="11" t="s">
        <v>110</v>
      </c>
      <c r="E112" s="11" t="s">
        <v>90</v>
      </c>
      <c r="F112" s="11" t="str">
        <f t="shared" si="1"/>
        <v>ADCGS</v>
      </c>
      <c r="G112" s="11" t="e">
        <f>VLOOKUP(C112,'raw data(player score)'!A:D,4,FALSE)</f>
        <v>#N/A</v>
      </c>
    </row>
    <row r="113" spans="1:7" x14ac:dyDescent="0.25">
      <c r="A113" s="11" t="s">
        <v>85</v>
      </c>
      <c r="B113" s="11" t="s">
        <v>90</v>
      </c>
      <c r="C113" s="11" t="s">
        <v>37</v>
      </c>
      <c r="D113" s="11" t="s">
        <v>85</v>
      </c>
      <c r="E113" s="11" t="s">
        <v>90</v>
      </c>
      <c r="F113" s="11" t="str">
        <f t="shared" si="1"/>
        <v>ADCMAD</v>
      </c>
      <c r="G113" s="11">
        <f>VLOOKUP(C113,'raw data(player score)'!A:D,4,FALSE)</f>
        <v>2.2682671344013947</v>
      </c>
    </row>
    <row r="114" spans="1:7" x14ac:dyDescent="0.25">
      <c r="A114" s="11" t="s">
        <v>124</v>
      </c>
      <c r="B114" s="11" t="s">
        <v>88</v>
      </c>
      <c r="C114" s="11" t="s">
        <v>139</v>
      </c>
      <c r="D114" s="11" t="s">
        <v>124</v>
      </c>
      <c r="E114" s="11" t="s">
        <v>88</v>
      </c>
      <c r="F114" s="11" t="str">
        <f t="shared" si="1"/>
        <v>JungleINF</v>
      </c>
      <c r="G114" s="11" t="e">
        <f>VLOOKUP(C114,'raw data(player score)'!A:D,4,FALSE)</f>
        <v>#N/A</v>
      </c>
    </row>
    <row r="115" spans="1:7" x14ac:dyDescent="0.25">
      <c r="A115" s="11" t="s">
        <v>106</v>
      </c>
      <c r="B115" s="11" t="s">
        <v>88</v>
      </c>
      <c r="C115" s="11" t="s">
        <v>140</v>
      </c>
      <c r="D115" s="11" t="s">
        <v>106</v>
      </c>
      <c r="E115" s="11" t="s">
        <v>88</v>
      </c>
      <c r="F115" s="11" t="str">
        <f t="shared" si="1"/>
        <v>JunglePCE</v>
      </c>
      <c r="G115" s="11" t="e">
        <f>VLOOKUP(C115,'raw data(player score)'!A:D,4,FALSE)</f>
        <v>#N/A</v>
      </c>
    </row>
    <row r="116" spans="1:7" x14ac:dyDescent="0.25">
      <c r="A116" s="11" t="s">
        <v>124</v>
      </c>
      <c r="B116" s="11" t="s">
        <v>90</v>
      </c>
      <c r="C116" s="11" t="s">
        <v>141</v>
      </c>
      <c r="D116" s="11" t="s">
        <v>124</v>
      </c>
      <c r="E116" s="11" t="s">
        <v>90</v>
      </c>
      <c r="F116" s="11" t="str">
        <f t="shared" si="1"/>
        <v>ADCINF</v>
      </c>
      <c r="G116" s="11" t="e">
        <f>VLOOKUP(C116,'raw data(player score)'!A:D,4,FALSE)</f>
        <v>#N/A</v>
      </c>
    </row>
    <row r="117" spans="1:7" x14ac:dyDescent="0.25">
      <c r="A117" s="11" t="s">
        <v>85</v>
      </c>
      <c r="B117" s="11" t="s">
        <v>93</v>
      </c>
      <c r="C117" s="11" t="s">
        <v>60</v>
      </c>
      <c r="D117" s="11" t="s">
        <v>85</v>
      </c>
      <c r="E117" s="11" t="s">
        <v>93</v>
      </c>
      <c r="F117" s="11" t="str">
        <f t="shared" si="1"/>
        <v>SupportMAD</v>
      </c>
      <c r="G117" s="11">
        <f>VLOOKUP(C117,'raw data(player score)'!A:D,4,FALSE)</f>
        <v>2.7167073029445996</v>
      </c>
    </row>
    <row r="118" spans="1:7" x14ac:dyDescent="0.25">
      <c r="A118" s="11" t="s">
        <v>136</v>
      </c>
      <c r="B118" s="11" t="s">
        <v>90</v>
      </c>
      <c r="C118" s="11" t="s">
        <v>83</v>
      </c>
      <c r="D118" s="11" t="s">
        <v>136</v>
      </c>
      <c r="E118" s="11" t="s">
        <v>90</v>
      </c>
      <c r="F118" s="11" t="str">
        <f t="shared" si="1"/>
        <v>ADCDFM</v>
      </c>
      <c r="G118" s="11">
        <f>VLOOKUP(C118,'raw data(player score)'!A:D,4,FALSE)</f>
        <v>2.9878006583878576</v>
      </c>
    </row>
    <row r="119" spans="1:7" x14ac:dyDescent="0.25">
      <c r="A119" s="11" t="s">
        <v>136</v>
      </c>
      <c r="B119" s="11" t="s">
        <v>86</v>
      </c>
      <c r="C119" s="11" t="s">
        <v>63</v>
      </c>
      <c r="D119" s="11" t="s">
        <v>136</v>
      </c>
      <c r="E119" s="11" t="s">
        <v>86</v>
      </c>
      <c r="F119" s="11" t="str">
        <f t="shared" si="1"/>
        <v>TopDFM</v>
      </c>
      <c r="G119" s="11">
        <f>VLOOKUP(C119,'raw data(player score)'!A:D,4,FALSE)</f>
        <v>1.8243626194892366</v>
      </c>
    </row>
    <row r="120" spans="1:7" x14ac:dyDescent="0.25">
      <c r="A120" s="11" t="s">
        <v>99</v>
      </c>
      <c r="B120" s="11" t="s">
        <v>93</v>
      </c>
      <c r="C120" s="11" t="s">
        <v>24</v>
      </c>
      <c r="D120" s="11" t="s">
        <v>99</v>
      </c>
      <c r="E120" s="11" t="s">
        <v>93</v>
      </c>
      <c r="F120" s="11" t="str">
        <f t="shared" si="1"/>
        <v>SupportFNC</v>
      </c>
      <c r="G120" s="11">
        <f>VLOOKUP(C120,'raw data(player score)'!A:D,4,FALSE)</f>
        <v>0.97447658732822429</v>
      </c>
    </row>
    <row r="121" spans="1:7" x14ac:dyDescent="0.25">
      <c r="A121" s="11" t="s">
        <v>99</v>
      </c>
      <c r="B121" s="11" t="s">
        <v>90</v>
      </c>
      <c r="C121" s="11" t="s">
        <v>31</v>
      </c>
      <c r="D121" s="11" t="s">
        <v>99</v>
      </c>
      <c r="E121" s="11" t="s">
        <v>90</v>
      </c>
      <c r="F121" s="11" t="str">
        <f t="shared" si="1"/>
        <v>ADCFNC</v>
      </c>
      <c r="G121" s="11">
        <f>VLOOKUP(C121,'raw data(player score)'!A:D,4,FALSE)</f>
        <v>0.79812923521793</v>
      </c>
    </row>
    <row r="122" spans="1:7" x14ac:dyDescent="0.25">
      <c r="A122" s="11" t="s">
        <v>110</v>
      </c>
      <c r="B122" s="11" t="s">
        <v>102</v>
      </c>
      <c r="C122" s="11" t="s">
        <v>119</v>
      </c>
      <c r="D122" s="11" t="s">
        <v>110</v>
      </c>
      <c r="E122" s="11" t="s">
        <v>102</v>
      </c>
      <c r="F122" s="11" t="str">
        <f t="shared" si="1"/>
        <v>MidGS</v>
      </c>
      <c r="G122" s="11" t="e">
        <f>VLOOKUP(C122,'raw data(player score)'!A:D,4,FALSE)</f>
        <v>#N/A</v>
      </c>
    </row>
    <row r="123" spans="1:7" x14ac:dyDescent="0.25">
      <c r="A123" s="11" t="s">
        <v>89</v>
      </c>
      <c r="B123" s="11" t="s">
        <v>90</v>
      </c>
      <c r="C123" s="11" t="s">
        <v>57</v>
      </c>
      <c r="D123" s="11" t="s">
        <v>89</v>
      </c>
      <c r="E123" s="11" t="s">
        <v>90</v>
      </c>
      <c r="F123" s="11" t="str">
        <f t="shared" si="1"/>
        <v>ADCRGE</v>
      </c>
      <c r="G123" s="11">
        <f>VLOOKUP(C123,'raw data(player score)'!A:D,4,FALSE)</f>
        <v>2.6363381147244311</v>
      </c>
    </row>
    <row r="124" spans="1:7" x14ac:dyDescent="0.25">
      <c r="A124" s="11" t="s">
        <v>89</v>
      </c>
      <c r="B124" s="11" t="s">
        <v>93</v>
      </c>
      <c r="C124" s="11" t="s">
        <v>72</v>
      </c>
      <c r="D124" s="11" t="s">
        <v>89</v>
      </c>
      <c r="E124" s="11" t="s">
        <v>93</v>
      </c>
      <c r="F124" s="11" t="str">
        <f t="shared" si="1"/>
        <v>SupportRGE</v>
      </c>
      <c r="G124" s="11">
        <f>VLOOKUP(C124,'raw data(player score)'!A:D,4,FALSE)</f>
        <v>2.5058660628140528</v>
      </c>
    </row>
    <row r="125" spans="1:7" x14ac:dyDescent="0.25">
      <c r="A125" s="11" t="s">
        <v>99</v>
      </c>
      <c r="B125" s="11" t="s">
        <v>90</v>
      </c>
      <c r="C125" s="11" t="s">
        <v>31</v>
      </c>
      <c r="D125" s="11" t="s">
        <v>99</v>
      </c>
      <c r="E125" s="11" t="s">
        <v>90</v>
      </c>
      <c r="F125" s="11" t="str">
        <f t="shared" si="1"/>
        <v>ADCFNC</v>
      </c>
      <c r="G125" s="11">
        <f>VLOOKUP(C125,'raw data(player score)'!A:D,4,FALSE)</f>
        <v>0.79812923521793</v>
      </c>
    </row>
    <row r="126" spans="1:7" x14ac:dyDescent="0.25">
      <c r="A126" s="11" t="s">
        <v>110</v>
      </c>
      <c r="B126" s="11" t="s">
        <v>88</v>
      </c>
      <c r="C126" s="11" t="s">
        <v>120</v>
      </c>
      <c r="D126" s="11" t="s">
        <v>110</v>
      </c>
      <c r="E126" s="11" t="s">
        <v>88</v>
      </c>
      <c r="F126" s="11" t="str">
        <f t="shared" si="1"/>
        <v>JungleGS</v>
      </c>
      <c r="G126" s="11" t="e">
        <f>VLOOKUP(C126,'raw data(player score)'!A:D,4,FALSE)</f>
        <v>#N/A</v>
      </c>
    </row>
    <row r="127" spans="1:7" x14ac:dyDescent="0.25">
      <c r="A127" s="11" t="s">
        <v>99</v>
      </c>
      <c r="B127" s="11" t="s">
        <v>86</v>
      </c>
      <c r="C127" s="11" t="s">
        <v>13</v>
      </c>
      <c r="D127" s="11" t="s">
        <v>99</v>
      </c>
      <c r="E127" s="11" t="s">
        <v>86</v>
      </c>
      <c r="F127" s="11" t="str">
        <f t="shared" si="1"/>
        <v>TopFNC</v>
      </c>
      <c r="G127" s="11">
        <f>VLOOKUP(C127,'raw data(player score)'!A:D,4,FALSE)</f>
        <v>1.3328166222892948</v>
      </c>
    </row>
    <row r="128" spans="1:7" x14ac:dyDescent="0.25">
      <c r="A128" s="11" t="s">
        <v>136</v>
      </c>
      <c r="B128" s="11" t="s">
        <v>102</v>
      </c>
      <c r="C128" s="11" t="s">
        <v>11</v>
      </c>
      <c r="D128" s="11" t="s">
        <v>136</v>
      </c>
      <c r="E128" s="11" t="s">
        <v>102</v>
      </c>
      <c r="F128" s="11" t="str">
        <f t="shared" si="1"/>
        <v>MidDFM</v>
      </c>
      <c r="G128" s="11">
        <f>VLOOKUP(C128,'raw data(player score)'!A:D,4,FALSE)</f>
        <v>0.78302706530011268</v>
      </c>
    </row>
    <row r="129" spans="1:7" x14ac:dyDescent="0.25">
      <c r="A129" s="11" t="s">
        <v>106</v>
      </c>
      <c r="B129" s="11" t="s">
        <v>102</v>
      </c>
      <c r="C129" s="11" t="s">
        <v>142</v>
      </c>
      <c r="D129" s="11" t="s">
        <v>106</v>
      </c>
      <c r="E129" s="11" t="s">
        <v>102</v>
      </c>
      <c r="F129" s="11" t="str">
        <f t="shared" si="1"/>
        <v>MidPCE</v>
      </c>
      <c r="G129" s="11" t="e">
        <f>VLOOKUP(C129,'raw data(player score)'!A:D,4,FALSE)</f>
        <v>#N/A</v>
      </c>
    </row>
    <row r="130" spans="1:7" x14ac:dyDescent="0.25">
      <c r="A130" s="11" t="s">
        <v>106</v>
      </c>
      <c r="B130" s="11" t="s">
        <v>86</v>
      </c>
      <c r="C130" s="11" t="s">
        <v>107</v>
      </c>
      <c r="D130" s="11" t="s">
        <v>106</v>
      </c>
      <c r="E130" s="11" t="s">
        <v>86</v>
      </c>
      <c r="F130" s="11" t="str">
        <f t="shared" si="1"/>
        <v>TopPCE</v>
      </c>
      <c r="G130" s="11" t="e">
        <f>VLOOKUP(C130,'raw data(player score)'!A:D,4,FALSE)</f>
        <v>#N/A</v>
      </c>
    </row>
    <row r="131" spans="1:7" x14ac:dyDescent="0.25">
      <c r="A131" s="11" t="s">
        <v>99</v>
      </c>
      <c r="B131" s="11" t="s">
        <v>93</v>
      </c>
      <c r="C131" s="11" t="s">
        <v>24</v>
      </c>
      <c r="D131" s="11" t="s">
        <v>99</v>
      </c>
      <c r="E131" s="11" t="s">
        <v>93</v>
      </c>
      <c r="F131" s="11" t="str">
        <f t="shared" ref="F131:F181" si="2">E131&amp;D131</f>
        <v>SupportFNC</v>
      </c>
      <c r="G131" s="11">
        <f>VLOOKUP(C131,'raw data(player score)'!A:D,4,FALSE)</f>
        <v>0.97447658732822429</v>
      </c>
    </row>
    <row r="132" spans="1:7" x14ac:dyDescent="0.25">
      <c r="A132" s="11" t="s">
        <v>89</v>
      </c>
      <c r="B132" s="11" t="s">
        <v>88</v>
      </c>
      <c r="C132" s="11" t="s">
        <v>80</v>
      </c>
      <c r="D132" s="11" t="s">
        <v>89</v>
      </c>
      <c r="E132" s="11" t="s">
        <v>88</v>
      </c>
      <c r="F132" s="11" t="str">
        <f t="shared" si="2"/>
        <v>JungleRGE</v>
      </c>
      <c r="G132" s="11">
        <f>VLOOKUP(C132,'raw data(player score)'!A:D,4,FALSE)</f>
        <v>0.66436687025490793</v>
      </c>
    </row>
    <row r="133" spans="1:7" x14ac:dyDescent="0.25">
      <c r="A133" s="11" t="s">
        <v>89</v>
      </c>
      <c r="B133" s="11" t="s">
        <v>102</v>
      </c>
      <c r="C133" s="11" t="s">
        <v>4</v>
      </c>
      <c r="D133" s="11" t="s">
        <v>89</v>
      </c>
      <c r="E133" s="11" t="s">
        <v>102</v>
      </c>
      <c r="F133" s="11" t="str">
        <f t="shared" si="2"/>
        <v>MidRGE</v>
      </c>
      <c r="G133" s="11">
        <f>VLOOKUP(C133,'raw data(player score)'!A:D,4,FALSE)</f>
        <v>1.025484051227449</v>
      </c>
    </row>
    <row r="134" spans="1:7" x14ac:dyDescent="0.25">
      <c r="A134" s="11" t="s">
        <v>99</v>
      </c>
      <c r="B134" s="11" t="s">
        <v>88</v>
      </c>
      <c r="C134" s="11" t="s">
        <v>7</v>
      </c>
      <c r="D134" s="11" t="s">
        <v>99</v>
      </c>
      <c r="E134" s="11" t="s">
        <v>88</v>
      </c>
      <c r="F134" s="11" t="str">
        <f t="shared" si="2"/>
        <v>JungleFNC</v>
      </c>
      <c r="G134" s="11">
        <f>VLOOKUP(C134,'raw data(player score)'!A:D,4,FALSE)</f>
        <v>1.4391159932155106</v>
      </c>
    </row>
    <row r="135" spans="1:7" x14ac:dyDescent="0.25">
      <c r="A135" s="11" t="s">
        <v>89</v>
      </c>
      <c r="B135" s="11" t="s">
        <v>86</v>
      </c>
      <c r="C135" s="11" t="s">
        <v>61</v>
      </c>
      <c r="D135" s="11" t="s">
        <v>89</v>
      </c>
      <c r="E135" s="11" t="s">
        <v>86</v>
      </c>
      <c r="F135" s="11" t="str">
        <f t="shared" si="2"/>
        <v>TopRGE</v>
      </c>
      <c r="G135" s="11">
        <f>VLOOKUP(C135,'raw data(player score)'!A:D,4,FALSE)</f>
        <v>2.2385576642772693</v>
      </c>
    </row>
    <row r="136" spans="1:7" x14ac:dyDescent="0.25">
      <c r="A136" s="11" t="s">
        <v>99</v>
      </c>
      <c r="B136" s="11" t="s">
        <v>86</v>
      </c>
      <c r="C136" s="11" t="s">
        <v>13</v>
      </c>
      <c r="D136" s="11" t="s">
        <v>99</v>
      </c>
      <c r="E136" s="11" t="s">
        <v>86</v>
      </c>
      <c r="F136" s="11" t="str">
        <f t="shared" si="2"/>
        <v>TopFNC</v>
      </c>
      <c r="G136" s="11">
        <f>VLOOKUP(C136,'raw data(player score)'!A:D,4,FALSE)</f>
        <v>1.3328166222892948</v>
      </c>
    </row>
    <row r="137" spans="1:7" x14ac:dyDescent="0.25">
      <c r="A137" s="11" t="s">
        <v>85</v>
      </c>
      <c r="B137" s="11" t="s">
        <v>90</v>
      </c>
      <c r="C137" s="11" t="s">
        <v>37</v>
      </c>
      <c r="D137" s="11" t="s">
        <v>85</v>
      </c>
      <c r="E137" s="11" t="s">
        <v>90</v>
      </c>
      <c r="F137" s="11" t="str">
        <f t="shared" si="2"/>
        <v>ADCMAD</v>
      </c>
      <c r="G137" s="11">
        <f>VLOOKUP(C137,'raw data(player score)'!A:D,4,FALSE)</f>
        <v>2.2682671344013947</v>
      </c>
    </row>
    <row r="138" spans="1:7" x14ac:dyDescent="0.25">
      <c r="A138" s="11" t="s">
        <v>89</v>
      </c>
      <c r="B138" s="11" t="s">
        <v>93</v>
      </c>
      <c r="C138" s="11" t="s">
        <v>72</v>
      </c>
      <c r="D138" s="11" t="s">
        <v>89</v>
      </c>
      <c r="E138" s="11" t="s">
        <v>93</v>
      </c>
      <c r="F138" s="11" t="str">
        <f t="shared" si="2"/>
        <v>SupportRGE</v>
      </c>
      <c r="G138" s="11">
        <f>VLOOKUP(C138,'raw data(player score)'!A:D,4,FALSE)</f>
        <v>2.5058660628140528</v>
      </c>
    </row>
    <row r="139" spans="1:7" x14ac:dyDescent="0.25">
      <c r="A139" s="11" t="s">
        <v>89</v>
      </c>
      <c r="B139" s="11" t="s">
        <v>90</v>
      </c>
      <c r="C139" s="11" t="s">
        <v>57</v>
      </c>
      <c r="D139" s="11" t="s">
        <v>89</v>
      </c>
      <c r="E139" s="11" t="s">
        <v>90</v>
      </c>
      <c r="F139" s="11" t="str">
        <f t="shared" si="2"/>
        <v>ADCRGE</v>
      </c>
      <c r="G139" s="11">
        <f>VLOOKUP(C139,'raw data(player score)'!A:D,4,FALSE)</f>
        <v>2.6363381147244311</v>
      </c>
    </row>
    <row r="140" spans="1:7" x14ac:dyDescent="0.25">
      <c r="A140" s="11" t="s">
        <v>85</v>
      </c>
      <c r="B140" s="11" t="s">
        <v>88</v>
      </c>
      <c r="C140" s="11" t="s">
        <v>35</v>
      </c>
      <c r="D140" s="11" t="s">
        <v>85</v>
      </c>
      <c r="E140" s="11" t="s">
        <v>88</v>
      </c>
      <c r="F140" s="11" t="str">
        <f t="shared" si="2"/>
        <v>JungleMAD</v>
      </c>
      <c r="G140" s="11">
        <f>VLOOKUP(C140,'raw data(player score)'!A:D,4,FALSE)</f>
        <v>2.3455657721478747</v>
      </c>
    </row>
    <row r="141" spans="1:7" x14ac:dyDescent="0.25">
      <c r="A141" s="11" t="s">
        <v>85</v>
      </c>
      <c r="B141" s="11" t="s">
        <v>88</v>
      </c>
      <c r="C141" s="11" t="s">
        <v>35</v>
      </c>
      <c r="D141" s="11" t="s">
        <v>85</v>
      </c>
      <c r="E141" s="11" t="s">
        <v>88</v>
      </c>
      <c r="F141" s="11" t="str">
        <f t="shared" si="2"/>
        <v>JungleMAD</v>
      </c>
      <c r="G141" s="11">
        <f>VLOOKUP(C141,'raw data(player score)'!A:D,4,FALSE)</f>
        <v>2.3455657721478747</v>
      </c>
    </row>
    <row r="142" spans="1:7" x14ac:dyDescent="0.25">
      <c r="A142" s="11" t="s">
        <v>85</v>
      </c>
      <c r="B142" s="11" t="s">
        <v>90</v>
      </c>
      <c r="C142" s="11" t="s">
        <v>37</v>
      </c>
      <c r="D142" s="11" t="s">
        <v>85</v>
      </c>
      <c r="E142" s="11" t="s">
        <v>90</v>
      </c>
      <c r="F142" s="11" t="str">
        <f t="shared" si="2"/>
        <v>ADCMAD</v>
      </c>
      <c r="G142" s="11">
        <f>VLOOKUP(C142,'raw data(player score)'!A:D,4,FALSE)</f>
        <v>2.2682671344013947</v>
      </c>
    </row>
    <row r="143" spans="1:7" x14ac:dyDescent="0.25">
      <c r="A143" s="11" t="s">
        <v>96</v>
      </c>
      <c r="B143" s="11" t="s">
        <v>93</v>
      </c>
      <c r="C143" s="11" t="s">
        <v>1</v>
      </c>
      <c r="D143" s="11" t="s">
        <v>96</v>
      </c>
      <c r="E143" s="11" t="s">
        <v>93</v>
      </c>
      <c r="F143" s="11" t="str">
        <f t="shared" si="2"/>
        <v>SupportDK</v>
      </c>
      <c r="G143" s="11">
        <f>VLOOKUP(C143,'raw data(player score)'!A:D,4,FALSE)</f>
        <v>0.2521643621430853</v>
      </c>
    </row>
    <row r="144" spans="1:7" x14ac:dyDescent="0.25">
      <c r="A144" s="11" t="s">
        <v>97</v>
      </c>
      <c r="B144" s="11" t="s">
        <v>86</v>
      </c>
      <c r="C144" s="11" t="s">
        <v>101</v>
      </c>
      <c r="D144" s="11" t="s">
        <v>97</v>
      </c>
      <c r="E144" s="11" t="s">
        <v>86</v>
      </c>
      <c r="F144" s="11" t="str">
        <f t="shared" si="2"/>
        <v>TopUOL</v>
      </c>
      <c r="G144" s="11" t="e">
        <f>VLOOKUP(C144,'raw data(player score)'!A:D,4,FALSE)</f>
        <v>#N/A</v>
      </c>
    </row>
    <row r="145" spans="1:7" x14ac:dyDescent="0.25">
      <c r="A145" s="11" t="s">
        <v>89</v>
      </c>
      <c r="B145" s="11" t="s">
        <v>90</v>
      </c>
      <c r="C145" s="11" t="s">
        <v>57</v>
      </c>
      <c r="D145" s="11" t="s">
        <v>89</v>
      </c>
      <c r="E145" s="11" t="s">
        <v>90</v>
      </c>
      <c r="F145" s="11" t="str">
        <f t="shared" si="2"/>
        <v>ADCRGE</v>
      </c>
      <c r="G145" s="11">
        <f>VLOOKUP(C145,'raw data(player score)'!A:D,4,FALSE)</f>
        <v>2.6363381147244311</v>
      </c>
    </row>
    <row r="146" spans="1:7" x14ac:dyDescent="0.25">
      <c r="A146" s="11" t="s">
        <v>99</v>
      </c>
      <c r="B146" s="11" t="s">
        <v>93</v>
      </c>
      <c r="C146" s="11" t="s">
        <v>24</v>
      </c>
      <c r="D146" s="11" t="s">
        <v>99</v>
      </c>
      <c r="E146" s="11" t="s">
        <v>93</v>
      </c>
      <c r="F146" s="11" t="str">
        <f t="shared" si="2"/>
        <v>SupportFNC</v>
      </c>
      <c r="G146" s="11">
        <f>VLOOKUP(C146,'raw data(player score)'!A:D,4,FALSE)</f>
        <v>0.97447658732822429</v>
      </c>
    </row>
    <row r="147" spans="1:7" x14ac:dyDescent="0.25">
      <c r="A147" s="11" t="s">
        <v>145</v>
      </c>
      <c r="B147" s="11" t="s">
        <v>102</v>
      </c>
      <c r="C147" s="11" t="s">
        <v>58</v>
      </c>
      <c r="D147" s="11" t="s">
        <v>145</v>
      </c>
      <c r="E147" s="11" t="s">
        <v>102</v>
      </c>
      <c r="F147" s="11" t="str">
        <f t="shared" si="2"/>
        <v>Mid100T</v>
      </c>
      <c r="G147" s="11">
        <f>VLOOKUP(C147,'raw data(player score)'!A:D,4,FALSE)</f>
        <v>1</v>
      </c>
    </row>
    <row r="148" spans="1:7" x14ac:dyDescent="0.25">
      <c r="A148" s="11" t="s">
        <v>85</v>
      </c>
      <c r="B148" s="11" t="s">
        <v>86</v>
      </c>
      <c r="C148" s="11" t="s">
        <v>48</v>
      </c>
      <c r="D148" s="11" t="s">
        <v>85</v>
      </c>
      <c r="E148" s="11" t="s">
        <v>86</v>
      </c>
      <c r="F148" s="11" t="str">
        <f t="shared" si="2"/>
        <v>TopMAD</v>
      </c>
      <c r="G148" s="11">
        <f>VLOOKUP(C148,'raw data(player score)'!A:D,4,FALSE)</f>
        <v>2.2642823281692444</v>
      </c>
    </row>
    <row r="149" spans="1:7" x14ac:dyDescent="0.25">
      <c r="A149" s="11" t="s">
        <v>99</v>
      </c>
      <c r="B149" s="11" t="s">
        <v>90</v>
      </c>
      <c r="C149" s="11" t="s">
        <v>31</v>
      </c>
      <c r="D149" s="11" t="s">
        <v>99</v>
      </c>
      <c r="E149" s="11" t="s">
        <v>90</v>
      </c>
      <c r="F149" s="11" t="str">
        <f t="shared" si="2"/>
        <v>ADCFNC</v>
      </c>
      <c r="G149" s="11">
        <f>VLOOKUP(C149,'raw data(player score)'!A:D,4,FALSE)</f>
        <v>0.79812923521793</v>
      </c>
    </row>
    <row r="150" spans="1:7" x14ac:dyDescent="0.25">
      <c r="A150" s="11" t="s">
        <v>89</v>
      </c>
      <c r="B150" s="11" t="s">
        <v>90</v>
      </c>
      <c r="C150" s="11" t="s">
        <v>57</v>
      </c>
      <c r="D150" s="11" t="s">
        <v>89</v>
      </c>
      <c r="E150" s="11" t="s">
        <v>90</v>
      </c>
      <c r="F150" s="11" t="str">
        <f t="shared" si="2"/>
        <v>ADCRGE</v>
      </c>
      <c r="G150" s="11">
        <f>VLOOKUP(C150,'raw data(player score)'!A:D,4,FALSE)</f>
        <v>2.6363381147244311</v>
      </c>
    </row>
    <row r="151" spans="1:7" x14ac:dyDescent="0.25">
      <c r="A151" s="11" t="s">
        <v>97</v>
      </c>
      <c r="B151" s="11" t="s">
        <v>88</v>
      </c>
      <c r="C151" s="11" t="s">
        <v>109</v>
      </c>
      <c r="D151" s="11" t="s">
        <v>97</v>
      </c>
      <c r="E151" s="11" t="s">
        <v>88</v>
      </c>
      <c r="F151" s="11" t="str">
        <f t="shared" si="2"/>
        <v>JungleUOL</v>
      </c>
      <c r="G151" s="11" t="e">
        <f>VLOOKUP(C151,'raw data(player score)'!A:D,4,FALSE)</f>
        <v>#N/A</v>
      </c>
    </row>
    <row r="152" spans="1:7" x14ac:dyDescent="0.25">
      <c r="A152" s="11" t="s">
        <v>85</v>
      </c>
      <c r="B152" s="11" t="s">
        <v>86</v>
      </c>
      <c r="C152" s="11" t="s">
        <v>48</v>
      </c>
      <c r="D152" s="11" t="s">
        <v>85</v>
      </c>
      <c r="E152" s="11" t="s">
        <v>86</v>
      </c>
      <c r="F152" s="11" t="str">
        <f t="shared" si="2"/>
        <v>TopMAD</v>
      </c>
      <c r="G152" s="11">
        <f>VLOOKUP(C152,'raw data(player score)'!A:D,4,FALSE)</f>
        <v>2.2642823281692444</v>
      </c>
    </row>
    <row r="153" spans="1:7" x14ac:dyDescent="0.25">
      <c r="A153" s="11" t="s">
        <v>85</v>
      </c>
      <c r="B153" s="11" t="s">
        <v>102</v>
      </c>
      <c r="C153" s="11" t="s">
        <v>5</v>
      </c>
      <c r="D153" s="11" t="s">
        <v>85</v>
      </c>
      <c r="E153" s="11" t="s">
        <v>102</v>
      </c>
      <c r="F153" s="11" t="str">
        <f t="shared" si="2"/>
        <v>MidMAD</v>
      </c>
      <c r="G153" s="11">
        <f>VLOOKUP(C153,'raw data(player score)'!A:D,4,FALSE)</f>
        <v>1.0795590678896945</v>
      </c>
    </row>
    <row r="154" spans="1:7" x14ac:dyDescent="0.25">
      <c r="A154" s="11" t="s">
        <v>89</v>
      </c>
      <c r="B154" s="11" t="s">
        <v>86</v>
      </c>
      <c r="C154" s="11" t="s">
        <v>61</v>
      </c>
      <c r="D154" s="11" t="s">
        <v>89</v>
      </c>
      <c r="E154" s="11" t="s">
        <v>86</v>
      </c>
      <c r="F154" s="11" t="str">
        <f t="shared" si="2"/>
        <v>TopRGE</v>
      </c>
      <c r="G154" s="11">
        <f>VLOOKUP(C154,'raw data(player score)'!A:D,4,FALSE)</f>
        <v>2.2385576642772693</v>
      </c>
    </row>
    <row r="155" spans="1:7" x14ac:dyDescent="0.25">
      <c r="A155" s="11" t="s">
        <v>85</v>
      </c>
      <c r="B155" s="11" t="s">
        <v>93</v>
      </c>
      <c r="C155" s="11" t="s">
        <v>60</v>
      </c>
      <c r="D155" s="11" t="s">
        <v>85</v>
      </c>
      <c r="E155" s="11" t="s">
        <v>93</v>
      </c>
      <c r="F155" s="11" t="str">
        <f t="shared" si="2"/>
        <v>SupportMAD</v>
      </c>
      <c r="G155" s="11">
        <f>VLOOKUP(C155,'raw data(player score)'!A:D,4,FALSE)</f>
        <v>2.7167073029445996</v>
      </c>
    </row>
    <row r="156" spans="1:7" x14ac:dyDescent="0.25">
      <c r="A156" s="11" t="s">
        <v>99</v>
      </c>
      <c r="B156" s="11" t="s">
        <v>93</v>
      </c>
      <c r="C156" s="11" t="s">
        <v>24</v>
      </c>
      <c r="D156" s="11" t="s">
        <v>99</v>
      </c>
      <c r="E156" s="11" t="s">
        <v>93</v>
      </c>
      <c r="F156" s="11" t="str">
        <f t="shared" si="2"/>
        <v>SupportFNC</v>
      </c>
      <c r="G156" s="11">
        <f>VLOOKUP(C156,'raw data(player score)'!A:D,4,FALSE)</f>
        <v>0.97447658732822429</v>
      </c>
    </row>
    <row r="157" spans="1:7" x14ac:dyDescent="0.25">
      <c r="A157" s="11" t="s">
        <v>89</v>
      </c>
      <c r="B157" s="11" t="s">
        <v>90</v>
      </c>
      <c r="C157" s="11" t="s">
        <v>57</v>
      </c>
      <c r="D157" s="11" t="s">
        <v>89</v>
      </c>
      <c r="E157" s="11" t="s">
        <v>90</v>
      </c>
      <c r="F157" s="11" t="str">
        <f t="shared" si="2"/>
        <v>ADCRGE</v>
      </c>
      <c r="G157" s="11">
        <f>VLOOKUP(C157,'raw data(player score)'!A:D,4,FALSE)</f>
        <v>2.6363381147244311</v>
      </c>
    </row>
    <row r="158" spans="1:7" x14ac:dyDescent="0.25">
      <c r="A158" s="11" t="s">
        <v>87</v>
      </c>
      <c r="B158" s="11" t="s">
        <v>102</v>
      </c>
      <c r="C158" s="11" t="s">
        <v>0</v>
      </c>
      <c r="D158" s="11" t="s">
        <v>87</v>
      </c>
      <c r="E158" s="11" t="s">
        <v>102</v>
      </c>
      <c r="F158" s="11" t="str">
        <f t="shared" si="2"/>
        <v>MidC9</v>
      </c>
      <c r="G158" s="11">
        <f>VLOOKUP(C158,'raw data(player score)'!A:D,4,FALSE)</f>
        <v>0.27117494599089198</v>
      </c>
    </row>
    <row r="159" spans="1:7" x14ac:dyDescent="0.25">
      <c r="A159" s="11" t="s">
        <v>85</v>
      </c>
      <c r="B159" s="11" t="s">
        <v>93</v>
      </c>
      <c r="C159" s="11" t="s">
        <v>60</v>
      </c>
      <c r="D159" s="11" t="s">
        <v>85</v>
      </c>
      <c r="E159" s="11" t="s">
        <v>93</v>
      </c>
      <c r="F159" s="11" t="str">
        <f t="shared" si="2"/>
        <v>SupportMAD</v>
      </c>
      <c r="G159" s="11">
        <f>VLOOKUP(C159,'raw data(player score)'!A:D,4,FALSE)</f>
        <v>2.7167073029445996</v>
      </c>
    </row>
    <row r="160" spans="1:7" x14ac:dyDescent="0.25">
      <c r="A160" s="11" t="s">
        <v>89</v>
      </c>
      <c r="B160" s="11" t="s">
        <v>90</v>
      </c>
      <c r="C160" s="11" t="s">
        <v>57</v>
      </c>
      <c r="D160" s="11" t="s">
        <v>89</v>
      </c>
      <c r="E160" s="11" t="s">
        <v>90</v>
      </c>
      <c r="F160" s="11" t="str">
        <f t="shared" si="2"/>
        <v>ADCRGE</v>
      </c>
      <c r="G160" s="11">
        <f>VLOOKUP(C160,'raw data(player score)'!A:D,4,FALSE)</f>
        <v>2.6363381147244311</v>
      </c>
    </row>
    <row r="161" spans="1:7" x14ac:dyDescent="0.25">
      <c r="A161" s="11" t="s">
        <v>99</v>
      </c>
      <c r="B161" s="11" t="s">
        <v>90</v>
      </c>
      <c r="C161" s="11" t="s">
        <v>31</v>
      </c>
      <c r="D161" s="11" t="s">
        <v>99</v>
      </c>
      <c r="E161" s="11" t="s">
        <v>90</v>
      </c>
      <c r="F161" s="11" t="str">
        <f t="shared" si="2"/>
        <v>ADCFNC</v>
      </c>
      <c r="G161" s="11">
        <f>VLOOKUP(C161,'raw data(player score)'!A:D,4,FALSE)</f>
        <v>0.79812923521793</v>
      </c>
    </row>
    <row r="162" spans="1:7" x14ac:dyDescent="0.25">
      <c r="A162" s="11" t="s">
        <v>99</v>
      </c>
      <c r="B162" s="11" t="s">
        <v>90</v>
      </c>
      <c r="C162" s="11" t="s">
        <v>31</v>
      </c>
      <c r="D162" s="11" t="s">
        <v>99</v>
      </c>
      <c r="E162" s="11" t="s">
        <v>90</v>
      </c>
      <c r="F162" s="11" t="str">
        <f t="shared" si="2"/>
        <v>ADCFNC</v>
      </c>
      <c r="G162" s="11">
        <f>VLOOKUP(C162,'raw data(player score)'!A:D,4,FALSE)</f>
        <v>0.79812923521793</v>
      </c>
    </row>
    <row r="163" spans="1:7" x14ac:dyDescent="0.25">
      <c r="A163" s="11" t="s">
        <v>124</v>
      </c>
      <c r="B163" s="11" t="s">
        <v>86</v>
      </c>
      <c r="C163" s="11" t="s">
        <v>134</v>
      </c>
      <c r="D163" s="11" t="s">
        <v>124</v>
      </c>
      <c r="E163" s="11" t="s">
        <v>86</v>
      </c>
      <c r="F163" s="11" t="str">
        <f t="shared" si="2"/>
        <v>TopINF</v>
      </c>
      <c r="G163" s="11" t="e">
        <f>VLOOKUP(C163,'raw data(player score)'!A:D,4,FALSE)</f>
        <v>#N/A</v>
      </c>
    </row>
    <row r="164" spans="1:7" x14ac:dyDescent="0.25">
      <c r="A164" s="11" t="s">
        <v>99</v>
      </c>
      <c r="B164" s="11" t="s">
        <v>88</v>
      </c>
      <c r="C164" s="11" t="s">
        <v>7</v>
      </c>
      <c r="D164" s="11" t="s">
        <v>99</v>
      </c>
      <c r="E164" s="11" t="s">
        <v>88</v>
      </c>
      <c r="F164" s="11" t="str">
        <f t="shared" si="2"/>
        <v>JungleFNC</v>
      </c>
      <c r="G164" s="11">
        <f>VLOOKUP(C164,'raw data(player score)'!A:D,4,FALSE)</f>
        <v>1.4391159932155106</v>
      </c>
    </row>
    <row r="165" spans="1:7" x14ac:dyDescent="0.25">
      <c r="A165" s="11" t="s">
        <v>99</v>
      </c>
      <c r="B165" s="11" t="s">
        <v>90</v>
      </c>
      <c r="C165" s="11" t="s">
        <v>31</v>
      </c>
      <c r="D165" s="11" t="s">
        <v>99</v>
      </c>
      <c r="E165" s="11" t="s">
        <v>90</v>
      </c>
      <c r="F165" s="11" t="str">
        <f t="shared" si="2"/>
        <v>ADCFNC</v>
      </c>
      <c r="G165" s="11">
        <f>VLOOKUP(C165,'raw data(player score)'!A:D,4,FALSE)</f>
        <v>0.79812923521793</v>
      </c>
    </row>
    <row r="166" spans="1:7" x14ac:dyDescent="0.25">
      <c r="A166" s="11" t="s">
        <v>89</v>
      </c>
      <c r="B166" s="11" t="s">
        <v>88</v>
      </c>
      <c r="C166" s="11" t="s">
        <v>80</v>
      </c>
      <c r="D166" s="11" t="s">
        <v>89</v>
      </c>
      <c r="E166" s="11" t="s">
        <v>88</v>
      </c>
      <c r="F166" s="11" t="str">
        <f t="shared" si="2"/>
        <v>JungleRGE</v>
      </c>
      <c r="G166" s="11">
        <f>VLOOKUP(C166,'raw data(player score)'!A:D,4,FALSE)</f>
        <v>0.66436687025490793</v>
      </c>
    </row>
    <row r="167" spans="1:7" x14ac:dyDescent="0.25">
      <c r="A167" s="11" t="s">
        <v>99</v>
      </c>
      <c r="B167" s="11" t="s">
        <v>88</v>
      </c>
      <c r="C167" s="11" t="s">
        <v>7</v>
      </c>
      <c r="D167" s="11" t="s">
        <v>99</v>
      </c>
      <c r="E167" s="11" t="s">
        <v>88</v>
      </c>
      <c r="F167" s="11" t="str">
        <f t="shared" si="2"/>
        <v>JungleFNC</v>
      </c>
      <c r="G167" s="11">
        <f>VLOOKUP(C167,'raw data(player score)'!A:D,4,FALSE)</f>
        <v>1.4391159932155106</v>
      </c>
    </row>
    <row r="168" spans="1:7" x14ac:dyDescent="0.25">
      <c r="A168" s="11" t="s">
        <v>85</v>
      </c>
      <c r="B168" s="11" t="s">
        <v>90</v>
      </c>
      <c r="C168" s="11" t="s">
        <v>37</v>
      </c>
      <c r="D168" s="11" t="s">
        <v>85</v>
      </c>
      <c r="E168" s="11" t="s">
        <v>90</v>
      </c>
      <c r="F168" s="11" t="str">
        <f t="shared" si="2"/>
        <v>ADCMAD</v>
      </c>
      <c r="G168" s="11">
        <f>VLOOKUP(C168,'raw data(player score)'!A:D,4,FALSE)</f>
        <v>2.2682671344013947</v>
      </c>
    </row>
    <row r="169" spans="1:7" x14ac:dyDescent="0.25">
      <c r="A169" s="11" t="s">
        <v>87</v>
      </c>
      <c r="B169" s="11" t="s">
        <v>102</v>
      </c>
      <c r="C169" s="11" t="s">
        <v>0</v>
      </c>
      <c r="D169" s="11" t="s">
        <v>87</v>
      </c>
      <c r="E169" s="11" t="s">
        <v>102</v>
      </c>
      <c r="F169" s="11" t="str">
        <f t="shared" si="2"/>
        <v>MidC9</v>
      </c>
      <c r="G169" s="11">
        <f>VLOOKUP(C169,'raw data(player score)'!A:D,4,FALSE)</f>
        <v>0.27117494599089198</v>
      </c>
    </row>
    <row r="170" spans="1:7" x14ac:dyDescent="0.25">
      <c r="A170" s="11" t="s">
        <v>89</v>
      </c>
      <c r="B170" s="11" t="s">
        <v>90</v>
      </c>
      <c r="C170" s="11" t="s">
        <v>57</v>
      </c>
      <c r="D170" s="11" t="s">
        <v>89</v>
      </c>
      <c r="E170" s="11" t="s">
        <v>90</v>
      </c>
      <c r="F170" s="11" t="str">
        <f t="shared" si="2"/>
        <v>ADCRGE</v>
      </c>
      <c r="G170" s="11">
        <f>VLOOKUP(C170,'raw data(player score)'!A:D,4,FALSE)</f>
        <v>2.6363381147244311</v>
      </c>
    </row>
    <row r="171" spans="1:7" x14ac:dyDescent="0.25">
      <c r="A171" s="11" t="s">
        <v>110</v>
      </c>
      <c r="B171" s="11" t="s">
        <v>88</v>
      </c>
      <c r="C171" s="11" t="s">
        <v>120</v>
      </c>
      <c r="D171" s="11" t="s">
        <v>110</v>
      </c>
      <c r="E171" s="11" t="s">
        <v>88</v>
      </c>
      <c r="F171" s="11" t="str">
        <f t="shared" si="2"/>
        <v>JungleGS</v>
      </c>
      <c r="G171" s="11" t="e">
        <f>VLOOKUP(C171,'raw data(player score)'!A:D,4,FALSE)</f>
        <v>#N/A</v>
      </c>
    </row>
    <row r="172" spans="1:7" x14ac:dyDescent="0.25">
      <c r="A172" s="11" t="s">
        <v>89</v>
      </c>
      <c r="B172" s="11" t="s">
        <v>90</v>
      </c>
      <c r="C172" s="11" t="s">
        <v>57</v>
      </c>
      <c r="D172" s="11" t="s">
        <v>89</v>
      </c>
      <c r="E172" s="11" t="s">
        <v>90</v>
      </c>
      <c r="F172" s="11" t="str">
        <f t="shared" si="2"/>
        <v>ADCRGE</v>
      </c>
      <c r="G172" s="11">
        <f>VLOOKUP(C172,'raw data(player score)'!A:D,4,FALSE)</f>
        <v>2.6363381147244311</v>
      </c>
    </row>
    <row r="173" spans="1:7" x14ac:dyDescent="0.25">
      <c r="A173" s="11" t="s">
        <v>110</v>
      </c>
      <c r="B173" s="11" t="s">
        <v>88</v>
      </c>
      <c r="C173" s="11" t="s">
        <v>120</v>
      </c>
      <c r="D173" s="11" t="s">
        <v>110</v>
      </c>
      <c r="E173" s="11" t="s">
        <v>88</v>
      </c>
      <c r="F173" s="11" t="str">
        <f t="shared" si="2"/>
        <v>JungleGS</v>
      </c>
      <c r="G173" s="11" t="e">
        <f>VLOOKUP(C173,'raw data(player score)'!A:D,4,FALSE)</f>
        <v>#N/A</v>
      </c>
    </row>
    <row r="174" spans="1:7" x14ac:dyDescent="0.25">
      <c r="A174" s="11" t="s">
        <v>99</v>
      </c>
      <c r="B174" s="11" t="s">
        <v>86</v>
      </c>
      <c r="C174" s="11" t="s">
        <v>13</v>
      </c>
      <c r="D174" s="11" t="s">
        <v>99</v>
      </c>
      <c r="E174" s="11" t="s">
        <v>86</v>
      </c>
      <c r="F174" s="11" t="str">
        <f t="shared" si="2"/>
        <v>TopFNC</v>
      </c>
      <c r="G174" s="11">
        <f>VLOOKUP(C174,'raw data(player score)'!A:D,4,FALSE)</f>
        <v>1.3328166222892948</v>
      </c>
    </row>
    <row r="175" spans="1:7" x14ac:dyDescent="0.25">
      <c r="A175" s="11" t="s">
        <v>89</v>
      </c>
      <c r="B175" s="11" t="s">
        <v>93</v>
      </c>
      <c r="C175" s="11" t="s">
        <v>72</v>
      </c>
      <c r="D175" s="11" t="s">
        <v>89</v>
      </c>
      <c r="E175" s="11" t="s">
        <v>93</v>
      </c>
      <c r="F175" s="11" t="str">
        <f t="shared" si="2"/>
        <v>SupportRGE</v>
      </c>
      <c r="G175" s="11">
        <f>VLOOKUP(C175,'raw data(player score)'!A:D,4,FALSE)</f>
        <v>2.5058660628140528</v>
      </c>
    </row>
    <row r="176" spans="1:7" x14ac:dyDescent="0.25">
      <c r="A176" s="11" t="s">
        <v>85</v>
      </c>
      <c r="B176" s="11" t="s">
        <v>86</v>
      </c>
      <c r="C176" s="11" t="s">
        <v>48</v>
      </c>
      <c r="D176" s="11" t="s">
        <v>85</v>
      </c>
      <c r="E176" s="11" t="s">
        <v>86</v>
      </c>
      <c r="F176" s="11" t="str">
        <f t="shared" si="2"/>
        <v>TopMAD</v>
      </c>
      <c r="G176" s="11">
        <f>VLOOKUP(C176,'raw data(player score)'!A:D,4,FALSE)</f>
        <v>2.2642823281692444</v>
      </c>
    </row>
    <row r="177" spans="1:7" x14ac:dyDescent="0.25">
      <c r="A177" s="11" t="s">
        <v>89</v>
      </c>
      <c r="B177" s="11" t="s">
        <v>86</v>
      </c>
      <c r="C177" s="11" t="s">
        <v>61</v>
      </c>
      <c r="D177" s="11" t="s">
        <v>89</v>
      </c>
      <c r="E177" s="11" t="s">
        <v>86</v>
      </c>
      <c r="F177" s="11" t="str">
        <f t="shared" si="2"/>
        <v>TopRGE</v>
      </c>
      <c r="G177" s="11">
        <f>VLOOKUP(C177,'raw data(player score)'!A:D,4,FALSE)</f>
        <v>2.2385576642772693</v>
      </c>
    </row>
    <row r="178" spans="1:7" x14ac:dyDescent="0.25">
      <c r="A178" s="11" t="s">
        <v>89</v>
      </c>
      <c r="B178" s="11" t="s">
        <v>88</v>
      </c>
      <c r="C178" s="11" t="s">
        <v>80</v>
      </c>
      <c r="D178" s="11" t="s">
        <v>89</v>
      </c>
      <c r="E178" s="11" t="s">
        <v>88</v>
      </c>
      <c r="F178" s="11" t="str">
        <f t="shared" si="2"/>
        <v>JungleRGE</v>
      </c>
      <c r="G178" s="11">
        <f>VLOOKUP(C178,'raw data(player score)'!A:D,4,FALSE)</f>
        <v>0.66436687025490793</v>
      </c>
    </row>
    <row r="179" spans="1:7" x14ac:dyDescent="0.25">
      <c r="A179" s="11" t="s">
        <v>89</v>
      </c>
      <c r="B179" s="11" t="s">
        <v>90</v>
      </c>
      <c r="C179" s="11" t="s">
        <v>57</v>
      </c>
      <c r="D179" s="11" t="s">
        <v>89</v>
      </c>
      <c r="E179" s="11" t="s">
        <v>90</v>
      </c>
      <c r="F179" s="11" t="str">
        <f t="shared" si="2"/>
        <v>ADCRGE</v>
      </c>
      <c r="G179" s="11">
        <f>VLOOKUP(C179,'raw data(player score)'!A:D,4,FALSE)</f>
        <v>2.6363381147244311</v>
      </c>
    </row>
    <row r="180" spans="1:7" x14ac:dyDescent="0.25">
      <c r="A180" s="11" t="s">
        <v>87</v>
      </c>
      <c r="B180" s="11" t="s">
        <v>102</v>
      </c>
      <c r="C180" s="11" t="s">
        <v>0</v>
      </c>
      <c r="D180" s="11" t="s">
        <v>87</v>
      </c>
      <c r="E180" s="11" t="s">
        <v>102</v>
      </c>
      <c r="F180" s="11" t="str">
        <f t="shared" si="2"/>
        <v>MidC9</v>
      </c>
      <c r="G180" s="11">
        <f>VLOOKUP(C180,'raw data(player score)'!A:D,4,FALSE)</f>
        <v>0.27117494599089198</v>
      </c>
    </row>
    <row r="181" spans="1:7" x14ac:dyDescent="0.25">
      <c r="A181" s="11" t="s">
        <v>89</v>
      </c>
      <c r="B181" s="11" t="s">
        <v>90</v>
      </c>
      <c r="C181" s="11" t="s">
        <v>57</v>
      </c>
      <c r="D181" s="11" t="s">
        <v>89</v>
      </c>
      <c r="E181" s="11" t="s">
        <v>90</v>
      </c>
      <c r="F181" s="11" t="str">
        <f t="shared" si="2"/>
        <v>ADCRGE</v>
      </c>
      <c r="G181" s="11">
        <f>VLOOKUP(C181,'raw data(player score)'!A:D,4,FALSE)</f>
        <v>2.6363381147244311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5043-7C3B-4E8F-8202-0D3E703C7BB7}">
  <dimension ref="A1:D85"/>
  <sheetViews>
    <sheetView workbookViewId="0">
      <selection sqref="A1:D2"/>
    </sheetView>
  </sheetViews>
  <sheetFormatPr defaultRowHeight="13.8" x14ac:dyDescent="0.25"/>
  <cols>
    <col min="4" max="4" width="20" bestFit="1" customWidth="1"/>
  </cols>
  <sheetData>
    <row r="1" spans="1:4" x14ac:dyDescent="0.25">
      <c r="A1" s="24" t="s">
        <v>198</v>
      </c>
      <c r="B1" s="23" t="s">
        <v>195</v>
      </c>
      <c r="C1" s="23" t="s">
        <v>196</v>
      </c>
      <c r="D1" s="25" t="s">
        <v>197</v>
      </c>
    </row>
    <row r="2" spans="1:4" x14ac:dyDescent="0.25">
      <c r="A2" s="11" t="s">
        <v>58</v>
      </c>
      <c r="B2" s="11">
        <v>1</v>
      </c>
      <c r="C2" s="11">
        <v>0</v>
      </c>
      <c r="D2" s="11">
        <v>1</v>
      </c>
    </row>
    <row r="3" spans="1:4" x14ac:dyDescent="0.25">
      <c r="A3" s="11" t="s">
        <v>13</v>
      </c>
      <c r="B3" s="11">
        <v>0.55254347199999998</v>
      </c>
      <c r="C3" s="11">
        <v>0.41456826299999999</v>
      </c>
      <c r="D3" s="11">
        <f>B3/C3</f>
        <v>1.3328166222892948</v>
      </c>
    </row>
    <row r="4" spans="1:4" x14ac:dyDescent="0.25">
      <c r="A4" s="11" t="s">
        <v>53</v>
      </c>
      <c r="B4" s="11">
        <v>0.96123122400000005</v>
      </c>
      <c r="C4" s="11">
        <v>0.38926362399999997</v>
      </c>
      <c r="D4" s="11">
        <f t="shared" ref="D4:D67" si="0">B4/C4</f>
        <v>2.4693579485351553</v>
      </c>
    </row>
    <row r="5" spans="1:4" x14ac:dyDescent="0.25">
      <c r="A5" s="11" t="s">
        <v>36</v>
      </c>
      <c r="B5" s="11">
        <v>0.79961652999999999</v>
      </c>
      <c r="C5" s="11">
        <v>0.35185175899999999</v>
      </c>
      <c r="D5" s="11">
        <f t="shared" si="0"/>
        <v>2.2725949481468986</v>
      </c>
    </row>
    <row r="6" spans="1:4" x14ac:dyDescent="0.25">
      <c r="A6" s="11" t="s">
        <v>11</v>
      </c>
      <c r="B6" s="11">
        <v>0.54502416200000003</v>
      </c>
      <c r="C6" s="11">
        <v>0.69604766699999998</v>
      </c>
      <c r="D6" s="11">
        <f t="shared" si="0"/>
        <v>0.78302706530011268</v>
      </c>
    </row>
    <row r="7" spans="1:4" x14ac:dyDescent="0.25">
      <c r="A7" s="11" t="s">
        <v>48</v>
      </c>
      <c r="B7" s="11">
        <v>0.91774218699999999</v>
      </c>
      <c r="C7" s="11">
        <v>0.40531261299999999</v>
      </c>
      <c r="D7" s="11">
        <f t="shared" si="0"/>
        <v>2.2642823281692444</v>
      </c>
    </row>
    <row r="8" spans="1:4" x14ac:dyDescent="0.25">
      <c r="A8" s="11" t="s">
        <v>67</v>
      </c>
      <c r="B8" s="11">
        <v>1.094905045</v>
      </c>
      <c r="C8" s="11">
        <v>0.38724388500000001</v>
      </c>
      <c r="D8" s="11">
        <f t="shared" si="0"/>
        <v>2.8274301736230125</v>
      </c>
    </row>
    <row r="9" spans="1:4" x14ac:dyDescent="0.25">
      <c r="A9" s="11" t="s">
        <v>1</v>
      </c>
      <c r="B9" s="11">
        <v>0.30918348099999998</v>
      </c>
      <c r="C9" s="11">
        <v>1.2261188629999999</v>
      </c>
      <c r="D9" s="11">
        <f t="shared" si="0"/>
        <v>0.2521643621430853</v>
      </c>
    </row>
    <row r="10" spans="1:4" x14ac:dyDescent="0.25">
      <c r="A10" s="11" t="s">
        <v>6</v>
      </c>
      <c r="B10" s="11">
        <v>0.44977674099999998</v>
      </c>
      <c r="C10" s="11">
        <v>0.45653523099999999</v>
      </c>
      <c r="D10" s="11">
        <f t="shared" si="0"/>
        <v>0.98519612607947882</v>
      </c>
    </row>
    <row r="11" spans="1:4" x14ac:dyDescent="0.25">
      <c r="A11" s="11" t="s">
        <v>7</v>
      </c>
      <c r="B11" s="11">
        <v>0.50787543899999998</v>
      </c>
      <c r="C11" s="11">
        <v>0.35290792500000001</v>
      </c>
      <c r="D11" s="11">
        <f t="shared" si="0"/>
        <v>1.4391159932155106</v>
      </c>
    </row>
    <row r="12" spans="1:4" x14ac:dyDescent="0.25">
      <c r="A12" s="11" t="s">
        <v>81</v>
      </c>
      <c r="B12" s="11">
        <v>1.5578521919999999</v>
      </c>
      <c r="C12" s="11">
        <v>0.38010675999999999</v>
      </c>
      <c r="D12" s="11">
        <f t="shared" si="0"/>
        <v>4.0984595801453256</v>
      </c>
    </row>
    <row r="13" spans="1:4" x14ac:dyDescent="0.25">
      <c r="A13" s="11" t="s">
        <v>38</v>
      </c>
      <c r="B13" s="11">
        <v>0.81004666199999997</v>
      </c>
      <c r="C13" s="11">
        <v>0.33267320299999997</v>
      </c>
      <c r="D13" s="11">
        <f t="shared" si="0"/>
        <v>2.4349621631532492</v>
      </c>
    </row>
    <row r="14" spans="1:4" x14ac:dyDescent="0.25">
      <c r="A14" s="11" t="s">
        <v>37</v>
      </c>
      <c r="B14" s="11">
        <v>0.79982171300000005</v>
      </c>
      <c r="C14" s="11">
        <v>0.352613544</v>
      </c>
      <c r="D14" s="11">
        <f t="shared" si="0"/>
        <v>2.2682671344013947</v>
      </c>
    </row>
    <row r="15" spans="1:4" x14ac:dyDescent="0.25">
      <c r="A15" s="11" t="s">
        <v>65</v>
      </c>
      <c r="B15" s="11">
        <v>1.094632735</v>
      </c>
      <c r="C15" s="11">
        <v>0.45960664899999998</v>
      </c>
      <c r="D15" s="11">
        <f t="shared" si="0"/>
        <v>2.3816729748833554</v>
      </c>
    </row>
    <row r="16" spans="1:4" x14ac:dyDescent="0.25">
      <c r="A16" s="11" t="s">
        <v>27</v>
      </c>
      <c r="B16" s="11">
        <v>0.72643487100000004</v>
      </c>
      <c r="C16" s="11">
        <v>0.33616870399999998</v>
      </c>
      <c r="D16" s="11">
        <f t="shared" si="0"/>
        <v>2.1609235552158954</v>
      </c>
    </row>
    <row r="17" spans="1:4" x14ac:dyDescent="0.25">
      <c r="A17" s="11" t="s">
        <v>69</v>
      </c>
      <c r="B17" s="11">
        <v>1.1089528120000001</v>
      </c>
      <c r="C17" s="11">
        <v>0.42294590700000001</v>
      </c>
      <c r="D17" s="11">
        <f t="shared" si="0"/>
        <v>2.6219731498666565</v>
      </c>
    </row>
    <row r="18" spans="1:4" x14ac:dyDescent="0.25">
      <c r="A18" s="11" t="s">
        <v>9</v>
      </c>
      <c r="B18" s="11">
        <v>0.52646053800000003</v>
      </c>
      <c r="C18" s="11">
        <v>0.35198438199999998</v>
      </c>
      <c r="D18" s="11">
        <f t="shared" si="0"/>
        <v>1.4956928912828866</v>
      </c>
    </row>
    <row r="19" spans="1:4" x14ac:dyDescent="0.25">
      <c r="A19" s="11" t="s">
        <v>41</v>
      </c>
      <c r="B19" s="11">
        <v>0.83700303600000003</v>
      </c>
      <c r="C19" s="11">
        <v>0.33381665900000002</v>
      </c>
      <c r="D19" s="11">
        <f t="shared" si="0"/>
        <v>2.5073734741320983</v>
      </c>
    </row>
    <row r="20" spans="1:4" x14ac:dyDescent="0.25">
      <c r="A20" s="11" t="s">
        <v>28</v>
      </c>
      <c r="B20" s="11">
        <v>0.72778494299999996</v>
      </c>
      <c r="C20" s="11">
        <v>0.37571512299999998</v>
      </c>
      <c r="D20" s="11">
        <f t="shared" si="0"/>
        <v>1.9370658737098534</v>
      </c>
    </row>
    <row r="21" spans="1:4" x14ac:dyDescent="0.25">
      <c r="A21" s="11" t="s">
        <v>64</v>
      </c>
      <c r="B21" s="11">
        <v>1.086559311</v>
      </c>
      <c r="C21" s="11">
        <v>0.39189197199999998</v>
      </c>
      <c r="D21" s="11">
        <f t="shared" si="0"/>
        <v>2.7725990544149246</v>
      </c>
    </row>
    <row r="22" spans="1:4" x14ac:dyDescent="0.25">
      <c r="A22" s="11" t="s">
        <v>16</v>
      </c>
      <c r="B22" s="11">
        <v>0.582219877</v>
      </c>
      <c r="C22" s="11">
        <v>0.32911842099999999</v>
      </c>
      <c r="D22" s="11">
        <f t="shared" si="0"/>
        <v>1.7690285315266507</v>
      </c>
    </row>
    <row r="23" spans="1:4" x14ac:dyDescent="0.25">
      <c r="A23" s="11" t="s">
        <v>21</v>
      </c>
      <c r="B23" s="11">
        <v>0.67531825599999995</v>
      </c>
      <c r="C23" s="11">
        <v>0.34906595299999998</v>
      </c>
      <c r="D23" s="11">
        <f t="shared" si="0"/>
        <v>1.934643726195777</v>
      </c>
    </row>
    <row r="24" spans="1:4" x14ac:dyDescent="0.25">
      <c r="A24" s="11" t="s">
        <v>35</v>
      </c>
      <c r="B24" s="11">
        <v>0.79924530000000005</v>
      </c>
      <c r="C24" s="11">
        <v>0.34074734099999998</v>
      </c>
      <c r="D24" s="11">
        <f t="shared" si="0"/>
        <v>2.3455657721478747</v>
      </c>
    </row>
    <row r="25" spans="1:4" x14ac:dyDescent="0.25">
      <c r="A25" s="11" t="s">
        <v>63</v>
      </c>
      <c r="B25" s="11">
        <v>1.0841617809999999</v>
      </c>
      <c r="C25" s="11">
        <v>0.59426879799999999</v>
      </c>
      <c r="D25" s="11">
        <f t="shared" si="0"/>
        <v>1.8243626194892366</v>
      </c>
    </row>
    <row r="26" spans="1:4" x14ac:dyDescent="0.25">
      <c r="A26" s="11" t="s">
        <v>43</v>
      </c>
      <c r="B26" s="11">
        <v>0.85196676500000001</v>
      </c>
      <c r="C26" s="11">
        <v>0.36575671199999998</v>
      </c>
      <c r="D26" s="11">
        <f t="shared" si="0"/>
        <v>2.3293263993471158</v>
      </c>
    </row>
    <row r="27" spans="1:4" x14ac:dyDescent="0.25">
      <c r="A27" s="11" t="s">
        <v>15</v>
      </c>
      <c r="B27" s="11">
        <v>0.58128566500000001</v>
      </c>
      <c r="C27" s="11">
        <v>0.49597228599999998</v>
      </c>
      <c r="D27" s="11">
        <f t="shared" si="0"/>
        <v>1.172012391434307</v>
      </c>
    </row>
    <row r="28" spans="1:4" x14ac:dyDescent="0.25">
      <c r="A28" s="11" t="s">
        <v>22</v>
      </c>
      <c r="B28" s="11">
        <v>0.68312968799999996</v>
      </c>
      <c r="C28" s="11">
        <v>0.35901328399999999</v>
      </c>
      <c r="D28" s="11">
        <f t="shared" si="0"/>
        <v>1.9027978028801853</v>
      </c>
    </row>
    <row r="29" spans="1:4" x14ac:dyDescent="0.25">
      <c r="A29" s="11" t="s">
        <v>10</v>
      </c>
      <c r="B29" s="11">
        <v>0.53318589299999997</v>
      </c>
      <c r="C29" s="11">
        <v>0.56644961500000002</v>
      </c>
      <c r="D29" s="11">
        <f t="shared" si="0"/>
        <v>0.94127682124031442</v>
      </c>
    </row>
    <row r="30" spans="1:4" x14ac:dyDescent="0.25">
      <c r="A30" s="11" t="s">
        <v>73</v>
      </c>
      <c r="B30" s="11">
        <v>1.263522129</v>
      </c>
      <c r="C30" s="11">
        <v>0.46254730199999999</v>
      </c>
      <c r="D30" s="11">
        <f t="shared" si="0"/>
        <v>2.7316603589225994</v>
      </c>
    </row>
    <row r="31" spans="1:4" x14ac:dyDescent="0.25">
      <c r="A31" s="11" t="s">
        <v>52</v>
      </c>
      <c r="B31" s="11">
        <v>0.95382317999999999</v>
      </c>
      <c r="C31" s="11">
        <v>0.33504012399999999</v>
      </c>
      <c r="D31" s="11">
        <f t="shared" si="0"/>
        <v>2.8468923919094538</v>
      </c>
    </row>
    <row r="32" spans="1:4" x14ac:dyDescent="0.25">
      <c r="A32" s="11" t="s">
        <v>44</v>
      </c>
      <c r="B32" s="11">
        <v>0.86272071100000003</v>
      </c>
      <c r="C32" s="11">
        <v>0.39324775000000001</v>
      </c>
      <c r="D32" s="11">
        <f t="shared" si="0"/>
        <v>2.1938350848796975</v>
      </c>
    </row>
    <row r="33" spans="1:4" x14ac:dyDescent="0.25">
      <c r="A33" s="11" t="s">
        <v>56</v>
      </c>
      <c r="B33" s="11">
        <v>0.98258755799999997</v>
      </c>
      <c r="C33" s="11">
        <v>0.33205475400000001</v>
      </c>
      <c r="D33" s="11">
        <f t="shared" si="0"/>
        <v>2.959113056396717</v>
      </c>
    </row>
    <row r="34" spans="1:4" x14ac:dyDescent="0.25">
      <c r="A34" s="11" t="s">
        <v>25</v>
      </c>
      <c r="B34" s="11">
        <v>0.72216339900000004</v>
      </c>
      <c r="C34" s="11">
        <v>0.36019785100000001</v>
      </c>
      <c r="D34" s="11">
        <f t="shared" si="0"/>
        <v>2.0049075723108634</v>
      </c>
    </row>
    <row r="35" spans="1:4" x14ac:dyDescent="0.25">
      <c r="A35" s="11" t="s">
        <v>57</v>
      </c>
      <c r="B35" s="11">
        <v>0.996263703</v>
      </c>
      <c r="C35" s="11">
        <v>0.37789678700000001</v>
      </c>
      <c r="D35" s="11">
        <f t="shared" si="0"/>
        <v>2.6363381147244311</v>
      </c>
    </row>
    <row r="36" spans="1:4" x14ac:dyDescent="0.25">
      <c r="A36" s="11" t="s">
        <v>2</v>
      </c>
      <c r="B36" s="11">
        <v>0.37523518</v>
      </c>
      <c r="C36" s="11">
        <v>0.519396682</v>
      </c>
      <c r="D36" s="11">
        <f t="shared" si="0"/>
        <v>0.72244431472898785</v>
      </c>
    </row>
    <row r="37" spans="1:4" x14ac:dyDescent="0.25">
      <c r="A37" s="11" t="s">
        <v>5</v>
      </c>
      <c r="B37" s="11">
        <v>0.44367856</v>
      </c>
      <c r="C37" s="11">
        <v>0.41098127299999998</v>
      </c>
      <c r="D37" s="11">
        <f t="shared" si="0"/>
        <v>1.0795590678896945</v>
      </c>
    </row>
    <row r="38" spans="1:4" x14ac:dyDescent="0.25">
      <c r="A38" s="11" t="s">
        <v>24</v>
      </c>
      <c r="B38" s="11">
        <v>0.716587906</v>
      </c>
      <c r="C38" s="11">
        <v>0.73535671899999999</v>
      </c>
      <c r="D38" s="11">
        <f t="shared" si="0"/>
        <v>0.97447658732822429</v>
      </c>
    </row>
    <row r="39" spans="1:4" x14ac:dyDescent="0.25">
      <c r="A39" s="11" t="s">
        <v>19</v>
      </c>
      <c r="B39" s="11">
        <v>0.63948560300000001</v>
      </c>
      <c r="C39" s="11">
        <v>0.35709522900000001</v>
      </c>
      <c r="D39" s="11">
        <f t="shared" si="0"/>
        <v>1.7907985071399539</v>
      </c>
    </row>
    <row r="40" spans="1:4" x14ac:dyDescent="0.25">
      <c r="A40" s="11" t="s">
        <v>80</v>
      </c>
      <c r="B40" s="11">
        <v>1.5459174069999999</v>
      </c>
      <c r="C40" s="11">
        <v>2.3269032159999998</v>
      </c>
      <c r="D40" s="11">
        <f t="shared" si="0"/>
        <v>0.66436687025490793</v>
      </c>
    </row>
    <row r="41" spans="1:4" x14ac:dyDescent="0.25">
      <c r="A41" s="11" t="s">
        <v>39</v>
      </c>
      <c r="B41" s="11">
        <v>0.81625013999999996</v>
      </c>
      <c r="C41" s="11">
        <v>0.32337744099999999</v>
      </c>
      <c r="D41" s="11">
        <f t="shared" si="0"/>
        <v>2.5241406372561404</v>
      </c>
    </row>
    <row r="42" spans="1:4" x14ac:dyDescent="0.25">
      <c r="A42" s="11" t="s">
        <v>46</v>
      </c>
      <c r="B42" s="11">
        <v>0.91057607600000001</v>
      </c>
      <c r="C42" s="11">
        <v>0.37381281500000002</v>
      </c>
      <c r="D42" s="11">
        <f t="shared" si="0"/>
        <v>2.4359145525816177</v>
      </c>
    </row>
    <row r="43" spans="1:4" x14ac:dyDescent="0.25">
      <c r="A43" s="11" t="s">
        <v>33</v>
      </c>
      <c r="B43" s="11">
        <v>0.77324036500000004</v>
      </c>
      <c r="C43" s="11">
        <v>0.33049656799999999</v>
      </c>
      <c r="D43" s="11">
        <f t="shared" si="0"/>
        <v>2.3396320563304611</v>
      </c>
    </row>
    <row r="44" spans="1:4" x14ac:dyDescent="0.25">
      <c r="A44" s="11" t="s">
        <v>60</v>
      </c>
      <c r="B44" s="11">
        <v>1.0375632530000001</v>
      </c>
      <c r="C44" s="11">
        <v>0.38191941099999999</v>
      </c>
      <c r="D44" s="11">
        <f t="shared" si="0"/>
        <v>2.7167073029445996</v>
      </c>
    </row>
    <row r="45" spans="1:4" x14ac:dyDescent="0.25">
      <c r="A45" s="11" t="s">
        <v>75</v>
      </c>
      <c r="B45" s="11">
        <v>1.3313942459999999</v>
      </c>
      <c r="C45" s="11">
        <v>0.462399318</v>
      </c>
      <c r="D45" s="11">
        <f t="shared" si="0"/>
        <v>2.8793170624875355</v>
      </c>
    </row>
    <row r="46" spans="1:4" x14ac:dyDescent="0.25">
      <c r="A46" s="11" t="s">
        <v>55</v>
      </c>
      <c r="B46" s="11">
        <v>0.98071324699999995</v>
      </c>
      <c r="C46" s="11">
        <v>0.40330004200000003</v>
      </c>
      <c r="D46" s="11">
        <f t="shared" si="0"/>
        <v>2.4317211625780093</v>
      </c>
    </row>
    <row r="47" spans="1:4" x14ac:dyDescent="0.25">
      <c r="A47" s="11" t="s">
        <v>45</v>
      </c>
      <c r="B47" s="11">
        <v>0.87278056100000001</v>
      </c>
      <c r="C47" s="11">
        <v>0.35279896500000002</v>
      </c>
      <c r="D47" s="11">
        <f t="shared" si="0"/>
        <v>2.4738750608296143</v>
      </c>
    </row>
    <row r="48" spans="1:4" x14ac:dyDescent="0.25">
      <c r="A48" s="11" t="s">
        <v>4</v>
      </c>
      <c r="B48" s="11">
        <v>0.41293524799999998</v>
      </c>
      <c r="C48" s="11">
        <v>0.40267349600000002</v>
      </c>
      <c r="D48" s="11">
        <f t="shared" si="0"/>
        <v>1.025484051227449</v>
      </c>
    </row>
    <row r="49" spans="1:4" x14ac:dyDescent="0.25">
      <c r="A49" s="11" t="s">
        <v>30</v>
      </c>
      <c r="B49" s="11">
        <v>0.75873246900000002</v>
      </c>
      <c r="C49" s="11">
        <v>0.365644258</v>
      </c>
      <c r="D49" s="11">
        <f t="shared" si="0"/>
        <v>2.0750564309422304</v>
      </c>
    </row>
    <row r="50" spans="1:4" x14ac:dyDescent="0.25">
      <c r="A50" s="11" t="s">
        <v>51</v>
      </c>
      <c r="B50" s="11">
        <v>0.92639844299999996</v>
      </c>
      <c r="C50" s="11">
        <v>0.34984864700000001</v>
      </c>
      <c r="D50" s="11">
        <f t="shared" si="0"/>
        <v>2.6479977868829656</v>
      </c>
    </row>
    <row r="51" spans="1:4" x14ac:dyDescent="0.25">
      <c r="A51" s="11" t="s">
        <v>18</v>
      </c>
      <c r="B51" s="11">
        <v>0.63686766800000005</v>
      </c>
      <c r="C51" s="11">
        <v>0.34413150199999998</v>
      </c>
      <c r="D51" s="11">
        <f t="shared" si="0"/>
        <v>1.8506520452172963</v>
      </c>
    </row>
    <row r="52" spans="1:4" x14ac:dyDescent="0.25">
      <c r="A52" s="11" t="s">
        <v>54</v>
      </c>
      <c r="B52" s="11">
        <v>0.97779887099999996</v>
      </c>
      <c r="C52" s="11">
        <v>0.38205696500000003</v>
      </c>
      <c r="D52" s="11">
        <f t="shared" si="0"/>
        <v>2.5593012576017293</v>
      </c>
    </row>
    <row r="53" spans="1:4" x14ac:dyDescent="0.25">
      <c r="A53" s="11" t="s">
        <v>66</v>
      </c>
      <c r="B53" s="11">
        <v>1.0947489319999999</v>
      </c>
      <c r="C53" s="11">
        <v>0.33503169500000002</v>
      </c>
      <c r="D53" s="11">
        <f t="shared" si="0"/>
        <v>3.2675981059045767</v>
      </c>
    </row>
    <row r="54" spans="1:4" x14ac:dyDescent="0.25">
      <c r="A54" s="11" t="s">
        <v>29</v>
      </c>
      <c r="B54" s="11">
        <v>0.74054585399999995</v>
      </c>
      <c r="C54" s="11">
        <v>0.34609517000000001</v>
      </c>
      <c r="D54" s="11">
        <f t="shared" si="0"/>
        <v>2.1397173904507247</v>
      </c>
    </row>
    <row r="55" spans="1:4" x14ac:dyDescent="0.25">
      <c r="A55" s="11" t="s">
        <v>62</v>
      </c>
      <c r="B55" s="11">
        <v>1.0586913529999999</v>
      </c>
      <c r="C55" s="11">
        <v>0.39586373800000002</v>
      </c>
      <c r="D55" s="11">
        <f t="shared" si="0"/>
        <v>2.6743832570994415</v>
      </c>
    </row>
    <row r="56" spans="1:4" x14ac:dyDescent="0.25">
      <c r="A56" s="11" t="s">
        <v>68</v>
      </c>
      <c r="B56" s="11">
        <v>1.104353776</v>
      </c>
      <c r="C56" s="11">
        <v>0.39503255300000001</v>
      </c>
      <c r="D56" s="11">
        <f t="shared" si="0"/>
        <v>2.7956019513156423</v>
      </c>
    </row>
    <row r="57" spans="1:4" x14ac:dyDescent="0.25">
      <c r="A57" s="11" t="s">
        <v>50</v>
      </c>
      <c r="B57" s="11">
        <v>0.92275749699999998</v>
      </c>
      <c r="C57" s="11">
        <v>0.32229240399999998</v>
      </c>
      <c r="D57" s="11">
        <f t="shared" si="0"/>
        <v>2.8631065626976429</v>
      </c>
    </row>
    <row r="58" spans="1:4" x14ac:dyDescent="0.25">
      <c r="A58" s="11" t="s">
        <v>61</v>
      </c>
      <c r="B58" s="11">
        <v>1.051602186</v>
      </c>
      <c r="C58" s="11">
        <v>0.46976774500000001</v>
      </c>
      <c r="D58" s="11">
        <f t="shared" si="0"/>
        <v>2.2385576642772693</v>
      </c>
    </row>
    <row r="59" spans="1:4" x14ac:dyDescent="0.25">
      <c r="A59" s="11" t="s">
        <v>0</v>
      </c>
      <c r="B59" s="11">
        <v>0.23422991000000001</v>
      </c>
      <c r="C59" s="11">
        <v>0.86375940500000004</v>
      </c>
      <c r="D59" s="11">
        <f t="shared" si="0"/>
        <v>0.27117494599089198</v>
      </c>
    </row>
    <row r="60" spans="1:4" x14ac:dyDescent="0.25">
      <c r="A60" s="11" t="s">
        <v>20</v>
      </c>
      <c r="B60" s="11">
        <v>0.66655010000000003</v>
      </c>
      <c r="C60" s="11">
        <v>0.32826224599999998</v>
      </c>
      <c r="D60" s="11">
        <f t="shared" si="0"/>
        <v>2.0305414592209914</v>
      </c>
    </row>
    <row r="61" spans="1:4" x14ac:dyDescent="0.25">
      <c r="A61" s="11" t="s">
        <v>32</v>
      </c>
      <c r="B61" s="11">
        <v>0.76353365399999995</v>
      </c>
      <c r="C61" s="11">
        <v>0.39433678799999999</v>
      </c>
      <c r="D61" s="11">
        <f t="shared" si="0"/>
        <v>1.9362475864159039</v>
      </c>
    </row>
    <row r="62" spans="1:4" x14ac:dyDescent="0.25">
      <c r="A62" s="11" t="s">
        <v>42</v>
      </c>
      <c r="B62" s="11">
        <v>0.84450698599999996</v>
      </c>
      <c r="C62" s="11">
        <v>0.35131442499999999</v>
      </c>
      <c r="D62" s="11">
        <f t="shared" si="0"/>
        <v>2.4038494462617068</v>
      </c>
    </row>
    <row r="63" spans="1:4" x14ac:dyDescent="0.25">
      <c r="A63" s="11" t="s">
        <v>12</v>
      </c>
      <c r="B63" s="11">
        <v>0.54836587000000003</v>
      </c>
      <c r="C63" s="11">
        <v>0.398952627</v>
      </c>
      <c r="D63" s="11">
        <f t="shared" si="0"/>
        <v>1.374513746465442</v>
      </c>
    </row>
    <row r="64" spans="1:4" x14ac:dyDescent="0.25">
      <c r="A64" s="11" t="s">
        <v>49</v>
      </c>
      <c r="B64" s="11">
        <v>0.91956197200000001</v>
      </c>
      <c r="C64" s="11">
        <v>0.36569875800000001</v>
      </c>
      <c r="D64" s="11">
        <f t="shared" si="0"/>
        <v>2.5145340307663826</v>
      </c>
    </row>
    <row r="65" spans="1:4" x14ac:dyDescent="0.25">
      <c r="A65" s="11" t="s">
        <v>76</v>
      </c>
      <c r="B65" s="11">
        <v>1.351871627</v>
      </c>
      <c r="C65" s="11">
        <v>0.36044743899999998</v>
      </c>
      <c r="D65" s="11">
        <f t="shared" si="0"/>
        <v>3.750537472954552</v>
      </c>
    </row>
    <row r="66" spans="1:4" x14ac:dyDescent="0.25">
      <c r="A66" s="11" t="s">
        <v>3</v>
      </c>
      <c r="B66" s="11">
        <v>0.38920874500000002</v>
      </c>
      <c r="C66" s="11">
        <v>0.38520581999999998</v>
      </c>
      <c r="D66" s="11">
        <f t="shared" si="0"/>
        <v>1.0103916524418037</v>
      </c>
    </row>
    <row r="67" spans="1:4" x14ac:dyDescent="0.25">
      <c r="A67" s="11" t="s">
        <v>14</v>
      </c>
      <c r="B67" s="11">
        <v>0.55422172300000005</v>
      </c>
      <c r="C67" s="11">
        <v>0.527367523</v>
      </c>
      <c r="D67" s="11">
        <f t="shared" si="0"/>
        <v>1.0509212244380093</v>
      </c>
    </row>
    <row r="68" spans="1:4" x14ac:dyDescent="0.25">
      <c r="A68" s="11" t="s">
        <v>79</v>
      </c>
      <c r="B68" s="11">
        <v>1.4271684</v>
      </c>
      <c r="C68" s="11">
        <v>0.40658786499999999</v>
      </c>
      <c r="D68" s="11">
        <f t="shared" ref="D68:D85" si="1">B68/C68</f>
        <v>3.5101106620582492</v>
      </c>
    </row>
    <row r="69" spans="1:4" x14ac:dyDescent="0.25">
      <c r="A69" s="11" t="s">
        <v>23</v>
      </c>
      <c r="B69" s="11">
        <v>0.68477217899999998</v>
      </c>
      <c r="C69" s="11">
        <v>0.34635655300000001</v>
      </c>
      <c r="D69" s="11">
        <f t="shared" si="1"/>
        <v>1.9770729702348087</v>
      </c>
    </row>
    <row r="70" spans="1:4" x14ac:dyDescent="0.25">
      <c r="A70" s="11" t="s">
        <v>82</v>
      </c>
      <c r="B70" s="11">
        <v>1.6510073940000001</v>
      </c>
      <c r="C70" s="11">
        <v>0.36522938500000002</v>
      </c>
      <c r="D70" s="11">
        <f t="shared" si="1"/>
        <v>4.5204670319722497</v>
      </c>
    </row>
    <row r="71" spans="1:4" x14ac:dyDescent="0.25">
      <c r="A71" s="11" t="s">
        <v>72</v>
      </c>
      <c r="B71" s="11">
        <v>1.2348458330000001</v>
      </c>
      <c r="C71" s="11">
        <v>0.492782057</v>
      </c>
      <c r="D71" s="11">
        <f t="shared" si="1"/>
        <v>2.5058660628140528</v>
      </c>
    </row>
    <row r="72" spans="1:4" x14ac:dyDescent="0.25">
      <c r="A72" s="11" t="s">
        <v>47</v>
      </c>
      <c r="B72" s="11">
        <v>0.91568518899999995</v>
      </c>
      <c r="C72" s="11">
        <v>0.37649082699999997</v>
      </c>
      <c r="D72" s="11">
        <f t="shared" si="1"/>
        <v>2.4321580323655536</v>
      </c>
    </row>
    <row r="73" spans="1:4" x14ac:dyDescent="0.25">
      <c r="A73" s="11" t="s">
        <v>31</v>
      </c>
      <c r="B73" s="11">
        <v>0.76015271299999998</v>
      </c>
      <c r="C73" s="11">
        <v>0.95241807899999997</v>
      </c>
      <c r="D73" s="11">
        <f t="shared" si="1"/>
        <v>0.79812923521793</v>
      </c>
    </row>
    <row r="74" spans="1:4" x14ac:dyDescent="0.25">
      <c r="A74" s="11" t="s">
        <v>34</v>
      </c>
      <c r="B74" s="11">
        <v>0.78958978899999999</v>
      </c>
      <c r="C74" s="11">
        <v>0.34131224799999998</v>
      </c>
      <c r="D74" s="11">
        <f t="shared" si="1"/>
        <v>2.313394241275514</v>
      </c>
    </row>
    <row r="75" spans="1:4" x14ac:dyDescent="0.25">
      <c r="A75" s="11" t="s">
        <v>78</v>
      </c>
      <c r="B75" s="11">
        <v>1.388682382</v>
      </c>
      <c r="C75" s="11">
        <v>0.39260536299999998</v>
      </c>
      <c r="D75" s="11">
        <f t="shared" si="1"/>
        <v>3.5370947849227421</v>
      </c>
    </row>
    <row r="76" spans="1:4" x14ac:dyDescent="0.25">
      <c r="A76" s="11" t="s">
        <v>77</v>
      </c>
      <c r="B76" s="11">
        <v>1.3735810310000001</v>
      </c>
      <c r="C76" s="11">
        <v>0.455337836</v>
      </c>
      <c r="D76" s="11">
        <f t="shared" si="1"/>
        <v>3.0166195786989247</v>
      </c>
    </row>
    <row r="77" spans="1:4" x14ac:dyDescent="0.25">
      <c r="A77" s="11" t="s">
        <v>70</v>
      </c>
      <c r="B77" s="11">
        <v>1.2224572339999999</v>
      </c>
      <c r="C77" s="11">
        <v>0.34186765699999999</v>
      </c>
      <c r="D77" s="11">
        <f t="shared" si="1"/>
        <v>3.5758200840859304</v>
      </c>
    </row>
    <row r="78" spans="1:4" x14ac:dyDescent="0.25">
      <c r="A78" s="11" t="s">
        <v>17</v>
      </c>
      <c r="B78" s="11">
        <v>0.61139372999999997</v>
      </c>
      <c r="C78" s="11">
        <v>0.39419319600000002</v>
      </c>
      <c r="D78" s="11">
        <f t="shared" si="1"/>
        <v>1.5510002105668002</v>
      </c>
    </row>
    <row r="79" spans="1:4" x14ac:dyDescent="0.25">
      <c r="A79" s="11" t="s">
        <v>71</v>
      </c>
      <c r="B79" s="11">
        <v>1.2320547319999999</v>
      </c>
      <c r="C79" s="11">
        <v>0.34916064099999999</v>
      </c>
      <c r="D79" s="11">
        <f t="shared" si="1"/>
        <v>3.5286185993684205</v>
      </c>
    </row>
    <row r="80" spans="1:4" x14ac:dyDescent="0.25">
      <c r="A80" s="11" t="s">
        <v>40</v>
      </c>
      <c r="B80" s="11">
        <v>0.83390675000000003</v>
      </c>
      <c r="C80" s="11">
        <v>0.32723215999999999</v>
      </c>
      <c r="D80" s="11">
        <f t="shared" si="1"/>
        <v>2.5483642866886922</v>
      </c>
    </row>
    <row r="81" spans="1:4" x14ac:dyDescent="0.25">
      <c r="A81" s="11" t="s">
        <v>74</v>
      </c>
      <c r="B81" s="11">
        <v>1.2727998890000001</v>
      </c>
      <c r="C81" s="11">
        <v>0.47445010799999998</v>
      </c>
      <c r="D81" s="11">
        <f t="shared" si="1"/>
        <v>2.6826843698389466</v>
      </c>
    </row>
    <row r="82" spans="1:4" x14ac:dyDescent="0.25">
      <c r="A82" s="11" t="s">
        <v>83</v>
      </c>
      <c r="B82" s="11">
        <v>2.9906312349999999</v>
      </c>
      <c r="C82" s="11">
        <v>1.000947378</v>
      </c>
      <c r="D82" s="11">
        <f t="shared" si="1"/>
        <v>2.9878006583878576</v>
      </c>
    </row>
    <row r="83" spans="1:4" x14ac:dyDescent="0.25">
      <c r="A83" s="11" t="s">
        <v>26</v>
      </c>
      <c r="B83" s="11">
        <v>0.72438880800000005</v>
      </c>
      <c r="C83" s="11">
        <v>0.36654419700000002</v>
      </c>
      <c r="D83" s="11">
        <f t="shared" si="1"/>
        <v>1.9762659289897311</v>
      </c>
    </row>
    <row r="84" spans="1:4" x14ac:dyDescent="0.25">
      <c r="A84" s="11" t="s">
        <v>59</v>
      </c>
      <c r="B84" s="11">
        <v>1.0320856620000001</v>
      </c>
      <c r="C84" s="11">
        <v>0.32907402899999999</v>
      </c>
      <c r="D84" s="11">
        <f t="shared" si="1"/>
        <v>3.1363327733164872</v>
      </c>
    </row>
    <row r="85" spans="1:4" x14ac:dyDescent="0.25">
      <c r="A85" s="11" t="s">
        <v>8</v>
      </c>
      <c r="B85" s="11">
        <v>0.51530580199999998</v>
      </c>
      <c r="C85" s="11">
        <v>0.28486004399999998</v>
      </c>
      <c r="D85" s="11">
        <f t="shared" si="1"/>
        <v>1.8089788752542635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influence of role</vt:lpstr>
      <vt:lpstr>prediction</vt:lpstr>
      <vt:lpstr>team score</vt:lpstr>
      <vt:lpstr>pivot table</vt:lpstr>
      <vt:lpstr>player's team&amp;role&amp;score</vt:lpstr>
      <vt:lpstr>raw data(team and role)</vt:lpstr>
      <vt:lpstr>raw data(player score)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2021-10-23T04:15:23Z</dcterms:modified>
</cp:coreProperties>
</file>