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apo\Documents\Cabo Verde\Benchmark\CapeVerdeBenchmarkData\"/>
    </mc:Choice>
  </mc:AlternateContent>
  <bookViews>
    <workbookView xWindow="0" yWindow="0" windowWidth="9588" windowHeight="1788" tabRatio="958"/>
  </bookViews>
  <sheets>
    <sheet name="Line Data" sheetId="1" r:id="rId1"/>
    <sheet name="Conductors" sheetId="2" r:id="rId2"/>
    <sheet name="Transformers" sheetId="3" r:id="rId3"/>
    <sheet name="Load Data" sheetId="4" r:id="rId4"/>
    <sheet name="Weekly Load Profile" sheetId="5" r:id="rId5"/>
    <sheet name="Daily Load Profile" sheetId="6" r:id="rId6"/>
    <sheet name="Hourly Load Profile" sheetId="7" r:id="rId7"/>
    <sheet name="Traditional Generators" sheetId="15" r:id="rId8"/>
    <sheet name="Renewable Generators" sheetId="12" r:id="rId9"/>
    <sheet name="Hourly PV Profile" sheetId="8" r:id="rId10"/>
    <sheet name="Hourly Wind Profile" sheetId="17" r:id="rId11"/>
    <sheet name="Storage" sheetId="14" r:id="rId12"/>
    <sheet name="Synchronous Generators" sheetId="16" r:id="rId13"/>
    <sheet name="Asynchronous Generators" sheetId="24" r:id="rId14"/>
    <sheet name="Wind Turbines" sheetId="18" r:id="rId15"/>
    <sheet name="Customers" sheetId="19" r:id="rId16"/>
    <sheet name="Failures" sheetId="20" r:id="rId17"/>
    <sheet name="Substation Reliability" sheetId="21" r:id="rId18"/>
    <sheet name="Outage Scenarios" sheetId="2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2" l="1"/>
  <c r="D8" i="22"/>
  <c r="D7" i="22"/>
  <c r="D5" i="22"/>
  <c r="D4" i="22"/>
  <c r="D3" i="22" l="1"/>
  <c r="D6" i="22" l="1"/>
  <c r="T39" i="4"/>
  <c r="U38" i="4"/>
  <c r="T38" i="4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F4" i="22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F7" i="22" s="1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F3" i="22" s="1"/>
  <c r="C105" i="20"/>
  <c r="C106" i="20"/>
  <c r="C107" i="20"/>
  <c r="C108" i="20"/>
  <c r="C109" i="20"/>
  <c r="F5" i="22" s="1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2" i="20"/>
  <c r="L3" i="15" l="1"/>
  <c r="I26" i="7" l="1"/>
  <c r="G26" i="7"/>
  <c r="E26" i="7"/>
  <c r="C26" i="7"/>
  <c r="I25" i="7"/>
  <c r="G25" i="7"/>
  <c r="E25" i="7"/>
  <c r="C25" i="7"/>
  <c r="I24" i="7"/>
  <c r="G24" i="7"/>
  <c r="E24" i="7"/>
  <c r="C24" i="7"/>
  <c r="I23" i="7"/>
  <c r="G23" i="7"/>
  <c r="E23" i="7"/>
  <c r="C23" i="7"/>
  <c r="I22" i="7"/>
  <c r="G22" i="7"/>
  <c r="E22" i="7"/>
  <c r="C22" i="7"/>
  <c r="I21" i="7"/>
  <c r="G21" i="7"/>
  <c r="E21" i="7"/>
  <c r="C21" i="7"/>
  <c r="I20" i="7"/>
  <c r="G20" i="7"/>
  <c r="E20" i="7"/>
  <c r="C20" i="7"/>
  <c r="I19" i="7"/>
  <c r="G19" i="7"/>
  <c r="E19" i="7"/>
  <c r="C19" i="7"/>
  <c r="I18" i="7"/>
  <c r="G18" i="7"/>
  <c r="E18" i="7"/>
  <c r="C18" i="7"/>
  <c r="I17" i="7"/>
  <c r="G17" i="7"/>
  <c r="E17" i="7"/>
  <c r="C17" i="7"/>
  <c r="I16" i="7"/>
  <c r="G16" i="7"/>
  <c r="E16" i="7"/>
  <c r="C16" i="7"/>
  <c r="I15" i="7"/>
  <c r="G15" i="7"/>
  <c r="E15" i="7"/>
  <c r="C15" i="7"/>
  <c r="I14" i="7"/>
  <c r="G14" i="7"/>
  <c r="E14" i="7"/>
  <c r="C14" i="7"/>
  <c r="I13" i="7"/>
  <c r="G13" i="7"/>
  <c r="E13" i="7"/>
  <c r="C13" i="7"/>
  <c r="I12" i="7"/>
  <c r="G12" i="7"/>
  <c r="E12" i="7"/>
  <c r="C12" i="7"/>
  <c r="I11" i="7"/>
  <c r="G11" i="7"/>
  <c r="E11" i="7"/>
  <c r="C11" i="7"/>
  <c r="I10" i="7"/>
  <c r="G10" i="7"/>
  <c r="E10" i="7"/>
  <c r="C10" i="7"/>
  <c r="I9" i="7"/>
  <c r="G9" i="7"/>
  <c r="E9" i="7"/>
  <c r="C9" i="7"/>
  <c r="I8" i="7"/>
  <c r="G8" i="7"/>
  <c r="E8" i="7"/>
  <c r="C8" i="7"/>
  <c r="I7" i="7"/>
  <c r="G7" i="7"/>
  <c r="E7" i="7"/>
  <c r="C7" i="7"/>
  <c r="I6" i="7"/>
  <c r="G6" i="7"/>
  <c r="E6" i="7"/>
  <c r="C6" i="7"/>
  <c r="I5" i="7"/>
  <c r="G5" i="7"/>
  <c r="E5" i="7"/>
  <c r="C5" i="7"/>
  <c r="I4" i="7"/>
  <c r="G4" i="7"/>
  <c r="E4" i="7"/>
  <c r="C4" i="7"/>
  <c r="I3" i="7"/>
  <c r="G3" i="7"/>
  <c r="E3" i="7"/>
  <c r="C3" i="7"/>
  <c r="E69" i="4"/>
  <c r="F69" i="4"/>
  <c r="G69" i="4"/>
  <c r="D6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J2" i="4"/>
  <c r="I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E2" i="4"/>
  <c r="D2" i="4"/>
  <c r="J9" i="3"/>
  <c r="K9" i="3" s="1"/>
  <c r="K8" i="3"/>
  <c r="J8" i="3"/>
  <c r="L8" i="3" s="1"/>
  <c r="J7" i="3"/>
  <c r="L7" i="3" s="1"/>
  <c r="L6" i="3"/>
  <c r="K6" i="3"/>
  <c r="J6" i="3"/>
  <c r="L5" i="3"/>
  <c r="K5" i="3"/>
  <c r="J5" i="3"/>
  <c r="J4" i="3"/>
  <c r="K4" i="3" s="1"/>
  <c r="L3" i="3"/>
  <c r="J3" i="3"/>
  <c r="K3" i="3" s="1"/>
  <c r="J2" i="3"/>
  <c r="L2" i="3" s="1"/>
  <c r="L4" i="3" l="1"/>
  <c r="K7" i="3"/>
  <c r="L9" i="3"/>
  <c r="K2" i="3"/>
  <c r="G124" i="1"/>
  <c r="H124" i="1"/>
  <c r="G125" i="1"/>
  <c r="H125" i="1"/>
  <c r="G126" i="1"/>
  <c r="H126" i="1"/>
  <c r="H123" i="1"/>
  <c r="G123" i="1"/>
  <c r="G121" i="1"/>
  <c r="H121" i="1"/>
  <c r="G122" i="1"/>
  <c r="H122" i="1"/>
  <c r="H120" i="1"/>
  <c r="G120" i="1"/>
  <c r="G129" i="1"/>
  <c r="H129" i="1"/>
  <c r="H128" i="1"/>
  <c r="G128" i="1"/>
  <c r="H127" i="1"/>
  <c r="G127" i="1"/>
  <c r="H119" i="1"/>
  <c r="G119" i="1"/>
  <c r="H131" i="1"/>
  <c r="G131" i="1"/>
  <c r="H130" i="1"/>
  <c r="G130" i="1"/>
  <c r="H117" i="1"/>
  <c r="G117" i="1"/>
  <c r="G118" i="1"/>
  <c r="H118" i="1"/>
  <c r="D11" i="12"/>
  <c r="E11" i="12"/>
  <c r="D12" i="12"/>
  <c r="E12" i="12"/>
  <c r="D13" i="12"/>
  <c r="E13" i="12"/>
  <c r="D14" i="12"/>
  <c r="E14" i="12"/>
  <c r="D15" i="12"/>
  <c r="E15" i="12"/>
  <c r="D6" i="12"/>
  <c r="E6" i="12"/>
  <c r="D7" i="12"/>
  <c r="E7" i="12"/>
  <c r="D8" i="12"/>
  <c r="E8" i="12"/>
  <c r="D9" i="12"/>
  <c r="E9" i="12"/>
  <c r="D10" i="12"/>
  <c r="E10" i="12"/>
  <c r="E5" i="12"/>
  <c r="D5" i="12"/>
  <c r="D2" i="12"/>
  <c r="E2" i="12"/>
  <c r="D4" i="12"/>
  <c r="E4" i="12"/>
  <c r="E3" i="12"/>
  <c r="D3" i="12"/>
  <c r="H69" i="4"/>
  <c r="C69" i="4"/>
  <c r="B69" i="4"/>
  <c r="C68" i="4"/>
  <c r="M68" i="4" s="1"/>
  <c r="C67" i="4"/>
  <c r="M67" i="4" s="1"/>
  <c r="C66" i="4"/>
  <c r="M66" i="4" s="1"/>
  <c r="C65" i="4"/>
  <c r="M65" i="4" s="1"/>
  <c r="C64" i="4"/>
  <c r="M64" i="4" s="1"/>
  <c r="C63" i="4"/>
  <c r="M63" i="4"/>
  <c r="C62" i="4"/>
  <c r="M62" i="4"/>
  <c r="C61" i="4"/>
  <c r="C60" i="4"/>
  <c r="M60" i="4" s="1"/>
  <c r="C59" i="4"/>
  <c r="C58" i="4"/>
  <c r="C57" i="4"/>
  <c r="C56" i="4"/>
  <c r="M56" i="4" s="1"/>
  <c r="C55" i="4"/>
  <c r="M55" i="4"/>
  <c r="C54" i="4"/>
  <c r="M54" i="4" s="1"/>
  <c r="C53" i="4"/>
  <c r="M53" i="4" s="1"/>
  <c r="C52" i="4"/>
  <c r="C51" i="4"/>
  <c r="C50" i="4"/>
  <c r="M50" i="4" s="1"/>
  <c r="C49" i="4"/>
  <c r="C48" i="4"/>
  <c r="C47" i="4"/>
  <c r="M47" i="4" s="1"/>
  <c r="C46" i="4"/>
  <c r="M46" i="4" s="1"/>
  <c r="C45" i="4"/>
  <c r="C44" i="4"/>
  <c r="H74" i="1"/>
  <c r="G74" i="1"/>
  <c r="H73" i="1"/>
  <c r="G73" i="1"/>
  <c r="H72" i="1"/>
  <c r="G72" i="1"/>
  <c r="H37" i="1"/>
  <c r="G37" i="1"/>
  <c r="H29" i="1"/>
  <c r="G29" i="1"/>
  <c r="H71" i="1"/>
  <c r="G71" i="1"/>
  <c r="G46" i="1"/>
  <c r="H46" i="1"/>
  <c r="G47" i="1"/>
  <c r="H47" i="1"/>
  <c r="H45" i="1"/>
  <c r="G45" i="1"/>
  <c r="H42" i="1"/>
  <c r="G42" i="1"/>
  <c r="H40" i="1"/>
  <c r="G40" i="1"/>
  <c r="H36" i="1"/>
  <c r="G36" i="1"/>
  <c r="H31" i="1"/>
  <c r="G31" i="1"/>
  <c r="H30" i="1"/>
  <c r="G30" i="1"/>
  <c r="H25" i="1"/>
  <c r="G25" i="1"/>
  <c r="H22" i="1"/>
  <c r="G22" i="1"/>
  <c r="H20" i="1"/>
  <c r="G20" i="1"/>
  <c r="H11" i="1"/>
  <c r="G11" i="1"/>
  <c r="H5" i="1"/>
  <c r="G5" i="1"/>
  <c r="G110" i="1"/>
  <c r="H110" i="1"/>
  <c r="G111" i="1"/>
  <c r="H111" i="1"/>
  <c r="G112" i="1"/>
  <c r="H112" i="1"/>
  <c r="G113" i="1"/>
  <c r="H113" i="1"/>
  <c r="H109" i="1"/>
  <c r="G109" i="1"/>
  <c r="H92" i="1"/>
  <c r="G92" i="1"/>
  <c r="G67" i="1"/>
  <c r="H67" i="1"/>
  <c r="G68" i="1"/>
  <c r="H68" i="1"/>
  <c r="G69" i="1"/>
  <c r="H69" i="1"/>
  <c r="G70" i="1"/>
  <c r="H70" i="1"/>
  <c r="H66" i="1"/>
  <c r="G66" i="1"/>
  <c r="G61" i="1"/>
  <c r="H61" i="1"/>
  <c r="G62" i="1"/>
  <c r="H62" i="1"/>
  <c r="G63" i="1"/>
  <c r="H63" i="1"/>
  <c r="H60" i="1"/>
  <c r="G60" i="1"/>
  <c r="H49" i="1"/>
  <c r="G49" i="1"/>
  <c r="H48" i="1"/>
  <c r="G48" i="1"/>
  <c r="H44" i="1"/>
  <c r="G44" i="1"/>
  <c r="H43" i="1"/>
  <c r="G43" i="1"/>
  <c r="H39" i="1"/>
  <c r="G39" i="1"/>
  <c r="H38" i="1"/>
  <c r="G38" i="1"/>
  <c r="H35" i="1"/>
  <c r="G35" i="1"/>
  <c r="H34" i="1"/>
  <c r="G34" i="1"/>
  <c r="H32" i="1"/>
  <c r="G32" i="1"/>
  <c r="H28" i="1"/>
  <c r="G28" i="1"/>
  <c r="H27" i="1"/>
  <c r="G27" i="1"/>
  <c r="H26" i="1"/>
  <c r="G26" i="1"/>
  <c r="H21" i="1"/>
  <c r="G21" i="1"/>
  <c r="G14" i="1"/>
  <c r="H14" i="1"/>
  <c r="H13" i="1"/>
  <c r="G13" i="1"/>
  <c r="G4" i="1"/>
  <c r="H4" i="1"/>
  <c r="G115" i="1"/>
  <c r="H115" i="1"/>
  <c r="G116" i="1"/>
  <c r="H116" i="1"/>
  <c r="H114" i="1"/>
  <c r="G114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H93" i="1"/>
  <c r="G93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H75" i="1"/>
  <c r="G75" i="1"/>
  <c r="H65" i="1"/>
  <c r="G65" i="1"/>
  <c r="H64" i="1"/>
  <c r="G64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H50" i="1"/>
  <c r="G50" i="1"/>
  <c r="H41" i="1"/>
  <c r="G41" i="1"/>
  <c r="H33" i="1"/>
  <c r="G33" i="1"/>
  <c r="H24" i="1"/>
  <c r="G24" i="1"/>
  <c r="H23" i="1"/>
  <c r="G23" i="1"/>
  <c r="H19" i="1"/>
  <c r="G19" i="1"/>
  <c r="H18" i="1"/>
  <c r="G18" i="1"/>
  <c r="H17" i="1"/>
  <c r="G17" i="1"/>
  <c r="H16" i="1"/>
  <c r="G16" i="1"/>
  <c r="H15" i="1"/>
  <c r="G15" i="1"/>
  <c r="H12" i="1"/>
  <c r="G12" i="1"/>
  <c r="G7" i="1"/>
  <c r="H7" i="1"/>
  <c r="G8" i="1"/>
  <c r="H8" i="1"/>
  <c r="G9" i="1"/>
  <c r="H9" i="1"/>
  <c r="G10" i="1"/>
  <c r="H10" i="1"/>
  <c r="H6" i="1"/>
  <c r="G6" i="1"/>
  <c r="G3" i="1"/>
  <c r="H3" i="1"/>
  <c r="H2" i="1"/>
  <c r="G2" i="1"/>
  <c r="M61" i="4" l="1"/>
  <c r="M59" i="4"/>
  <c r="M58" i="4"/>
  <c r="M57" i="4"/>
  <c r="M52" i="4"/>
  <c r="M51" i="4"/>
  <c r="M49" i="4"/>
  <c r="M48" i="4"/>
  <c r="M45" i="4"/>
  <c r="M44" i="4"/>
  <c r="D2" i="1" l="1"/>
  <c r="C40" i="4" l="1"/>
  <c r="M40" i="4" s="1"/>
  <c r="C41" i="4"/>
  <c r="M41" i="4" s="1"/>
  <c r="C42" i="4"/>
  <c r="M42" i="4" s="1"/>
  <c r="C43" i="4"/>
  <c r="M43" i="4" s="1"/>
  <c r="C4" i="4"/>
  <c r="M4" i="4" s="1"/>
  <c r="C3" i="4"/>
  <c r="M3" i="4" s="1"/>
  <c r="C5" i="4"/>
  <c r="M5" i="4" s="1"/>
  <c r="C6" i="4"/>
  <c r="M6" i="4" s="1"/>
  <c r="C7" i="4"/>
  <c r="M7" i="4" s="1"/>
  <c r="C8" i="4"/>
  <c r="M8" i="4" s="1"/>
  <c r="C9" i="4"/>
  <c r="M9" i="4" s="1"/>
  <c r="C10" i="4"/>
  <c r="M10" i="4" s="1"/>
  <c r="C11" i="4"/>
  <c r="M11" i="4" s="1"/>
  <c r="C12" i="4"/>
  <c r="M12" i="4" s="1"/>
  <c r="C13" i="4"/>
  <c r="M13" i="4" s="1"/>
  <c r="C14" i="4"/>
  <c r="M14" i="4" s="1"/>
  <c r="C15" i="4"/>
  <c r="M15" i="4" s="1"/>
  <c r="C16" i="4"/>
  <c r="M16" i="4" s="1"/>
  <c r="C17" i="4"/>
  <c r="M17" i="4" s="1"/>
  <c r="C18" i="4"/>
  <c r="M18" i="4" s="1"/>
  <c r="C19" i="4"/>
  <c r="M19" i="4" s="1"/>
  <c r="C20" i="4"/>
  <c r="M20" i="4" s="1"/>
  <c r="C21" i="4"/>
  <c r="M21" i="4" s="1"/>
  <c r="C22" i="4"/>
  <c r="M22" i="4" s="1"/>
  <c r="C23" i="4"/>
  <c r="M23" i="4" s="1"/>
  <c r="C24" i="4"/>
  <c r="M24" i="4" s="1"/>
  <c r="C25" i="4"/>
  <c r="M25" i="4" s="1"/>
  <c r="C26" i="4"/>
  <c r="M26" i="4" s="1"/>
  <c r="C27" i="4"/>
  <c r="M27" i="4" s="1"/>
  <c r="C28" i="4"/>
  <c r="M28" i="4" s="1"/>
  <c r="C29" i="4"/>
  <c r="M29" i="4" s="1"/>
  <c r="C30" i="4"/>
  <c r="M30" i="4" s="1"/>
  <c r="C31" i="4"/>
  <c r="M31" i="4" s="1"/>
  <c r="C32" i="4"/>
  <c r="M32" i="4" s="1"/>
  <c r="C33" i="4"/>
  <c r="M33" i="4" s="1"/>
  <c r="C34" i="4"/>
  <c r="M34" i="4" s="1"/>
  <c r="C35" i="4"/>
  <c r="M35" i="4" s="1"/>
  <c r="C36" i="4"/>
  <c r="M36" i="4" s="1"/>
  <c r="C37" i="4"/>
  <c r="M37" i="4" s="1"/>
  <c r="C38" i="4"/>
  <c r="M38" i="4" s="1"/>
  <c r="C39" i="4"/>
  <c r="M39" i="4" s="1"/>
  <c r="U6" i="4"/>
  <c r="C2" i="4"/>
  <c r="M2" i="4" s="1"/>
  <c r="U4" i="4"/>
  <c r="U5" i="4" s="1"/>
  <c r="V3" i="4" s="1"/>
  <c r="S8" i="2"/>
  <c r="S9" i="2"/>
  <c r="S11" i="2" s="1"/>
  <c r="S10" i="2"/>
  <c r="S7" i="2"/>
  <c r="H4" i="4" l="1"/>
  <c r="V2" i="4"/>
  <c r="W3" i="4"/>
  <c r="H66" i="4" l="1"/>
  <c r="H59" i="4"/>
  <c r="H56" i="4"/>
  <c r="H61" i="4"/>
  <c r="H49" i="4"/>
  <c r="H46" i="4"/>
  <c r="H55" i="4"/>
  <c r="H58" i="4"/>
  <c r="H67" i="4"/>
  <c r="H51" i="4"/>
  <c r="H45" i="4"/>
  <c r="H60" i="4"/>
  <c r="H62" i="4"/>
  <c r="H48" i="4"/>
  <c r="H47" i="4"/>
  <c r="H64" i="4"/>
  <c r="H63" i="4"/>
  <c r="H53" i="4"/>
  <c r="H57" i="4"/>
  <c r="H44" i="4"/>
  <c r="H68" i="4"/>
  <c r="H52" i="4"/>
  <c r="H65" i="4"/>
  <c r="H50" i="4"/>
  <c r="H54" i="4"/>
  <c r="H32" i="4"/>
  <c r="H29" i="4"/>
  <c r="H10" i="4"/>
  <c r="H21" i="4"/>
  <c r="H38" i="4"/>
  <c r="H24" i="4"/>
  <c r="H40" i="4"/>
  <c r="H30" i="4"/>
  <c r="H12" i="4"/>
  <c r="H5" i="4"/>
  <c r="H7" i="4"/>
  <c r="H42" i="4"/>
  <c r="H22" i="4"/>
  <c r="H18" i="4"/>
  <c r="H26" i="4"/>
  <c r="H13" i="4"/>
  <c r="H16" i="4"/>
  <c r="H35" i="4"/>
  <c r="H37" i="4"/>
  <c r="H17" i="4"/>
  <c r="H3" i="4"/>
  <c r="H25" i="4"/>
  <c r="H36" i="4"/>
  <c r="H6" i="4"/>
  <c r="H39" i="4"/>
  <c r="H33" i="4"/>
  <c r="H19" i="4"/>
  <c r="H20" i="4"/>
  <c r="H15" i="4"/>
  <c r="H28" i="4"/>
  <c r="H31" i="4"/>
  <c r="H11" i="4"/>
  <c r="H2" i="4"/>
  <c r="H14" i="4"/>
  <c r="H8" i="4"/>
  <c r="H41" i="4"/>
  <c r="H27" i="4"/>
  <c r="H43" i="4"/>
  <c r="H23" i="4"/>
  <c r="H9" i="4"/>
  <c r="H34" i="4"/>
</calcChain>
</file>

<file path=xl/sharedStrings.xml><?xml version="1.0" encoding="utf-8"?>
<sst xmlns="http://schemas.openxmlformats.org/spreadsheetml/2006/main" count="505" uniqueCount="275">
  <si>
    <t>Line ID</t>
  </si>
  <si>
    <t>From</t>
  </si>
  <si>
    <t>To</t>
  </si>
  <si>
    <t>Resistance [Ohm]</t>
  </si>
  <si>
    <t>Reactance [Ohm]</t>
  </si>
  <si>
    <t>SCCR [kA]</t>
  </si>
  <si>
    <t>Type ID</t>
  </si>
  <si>
    <t>A</t>
  </si>
  <si>
    <t>B</t>
  </si>
  <si>
    <t>C</t>
  </si>
  <si>
    <t>D</t>
  </si>
  <si>
    <t>E</t>
  </si>
  <si>
    <t>F</t>
  </si>
  <si>
    <t>Material</t>
  </si>
  <si>
    <t>Cross section [mm2]</t>
  </si>
  <si>
    <t>Cu</t>
  </si>
  <si>
    <t>Al</t>
  </si>
  <si>
    <t>Vrating</t>
  </si>
  <si>
    <t>60 kV</t>
  </si>
  <si>
    <t>20 kV</t>
  </si>
  <si>
    <t>Type</t>
  </si>
  <si>
    <t>TA</t>
  </si>
  <si>
    <t>TB</t>
  </si>
  <si>
    <t>TC</t>
  </si>
  <si>
    <t>Power [MVA]</t>
  </si>
  <si>
    <t>20/0.4</t>
  </si>
  <si>
    <t>20/0.6</t>
  </si>
  <si>
    <t>20/10</t>
  </si>
  <si>
    <t>60/20</t>
  </si>
  <si>
    <t>Vrating [kV]</t>
  </si>
  <si>
    <t>R1pu</t>
  </si>
  <si>
    <t>X1pu</t>
  </si>
  <si>
    <t>TD</t>
  </si>
  <si>
    <t>Pbase [MW]</t>
  </si>
  <si>
    <t>Qbase [MVAr]</t>
  </si>
  <si>
    <t>Controllable [%]</t>
  </si>
  <si>
    <t>Critical [%]</t>
  </si>
  <si>
    <t>Bus ID</t>
  </si>
  <si>
    <t>% of Total</t>
  </si>
  <si>
    <t>cos(phi)</t>
  </si>
  <si>
    <t>P</t>
  </si>
  <si>
    <t>Q</t>
  </si>
  <si>
    <t>S</t>
  </si>
  <si>
    <t>pf</t>
  </si>
  <si>
    <t>PF</t>
  </si>
  <si>
    <t>Total</t>
  </si>
  <si>
    <t>Week</t>
  </si>
  <si>
    <t>% of Base</t>
  </si>
  <si>
    <t>ID</t>
  </si>
  <si>
    <t>Name</t>
  </si>
  <si>
    <t>% of base</t>
  </si>
  <si>
    <t>Moday</t>
  </si>
  <si>
    <t>Tuesday</t>
  </si>
  <si>
    <t>Wednesday</t>
  </si>
  <si>
    <t>Thursday</t>
  </si>
  <si>
    <t>Friday</t>
  </si>
  <si>
    <t>Saturday</t>
  </si>
  <si>
    <t>Sunday</t>
  </si>
  <si>
    <t>Hours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</si>
  <si>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</si>
  <si>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</si>
  <si>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</si>
  <si>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</si>
  <si>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</si>
  <si>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</si>
  <si>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</si>
  <si>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</si>
  <si>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</si>
  <si>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</si>
  <si>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</si>
  <si>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</si>
  <si>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</si>
  <si>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</si>
  <si>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</si>
  <si>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</si>
  <si>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</si>
  <si>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</si>
  <si>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</si>
  <si>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</si>
  <si>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</si>
  <si>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</si>
  <si>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</si>
  <si>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</si>
  <si>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Weekday</t>
  </si>
  <si>
    <t>Weekend</t>
  </si>
  <si>
    <t>Winter - weeks 49-08</t>
  </si>
  <si>
    <t>Spring - weeks 09-22</t>
  </si>
  <si>
    <t>Summer - weeks 23-35</t>
  </si>
  <si>
    <t>Autum - weeks 36-48</t>
  </si>
  <si>
    <t>PV</t>
  </si>
  <si>
    <t>Size [MVA]</t>
  </si>
  <si>
    <t>Qmin</t>
  </si>
  <si>
    <t>Qmax</t>
  </si>
  <si>
    <t>Pmin</t>
  </si>
  <si>
    <t>DG</t>
  </si>
  <si>
    <t>Battery</t>
  </si>
  <si>
    <t>H2</t>
  </si>
  <si>
    <t>Capacity [MWh]</t>
  </si>
  <si>
    <t>Power [MW]</t>
  </si>
  <si>
    <t>R1 Ohm</t>
  </si>
  <si>
    <t>X1 Ohm</t>
  </si>
  <si>
    <t>Zb</t>
  </si>
  <si>
    <t>Length [km]</t>
  </si>
  <si>
    <t>TE</t>
  </si>
  <si>
    <t>TF</t>
  </si>
  <si>
    <t>TG</t>
  </si>
  <si>
    <t>G</t>
  </si>
  <si>
    <t>H</t>
  </si>
  <si>
    <t>Parallel</t>
  </si>
  <si>
    <t>WS</t>
  </si>
  <si>
    <t>WW</t>
  </si>
  <si>
    <t>WE</t>
  </si>
  <si>
    <t>WN</t>
  </si>
  <si>
    <t>TH</t>
  </si>
  <si>
    <t>R0pu</t>
  </si>
  <si>
    <t>X0pu</t>
  </si>
  <si>
    <t>Governor</t>
  </si>
  <si>
    <t>R</t>
  </si>
  <si>
    <t>Pmax</t>
  </si>
  <si>
    <t>t1</t>
  </si>
  <si>
    <t>t2</t>
  </si>
  <si>
    <t>t3</t>
  </si>
  <si>
    <t>t4</t>
  </si>
  <si>
    <t>t5</t>
  </si>
  <si>
    <r>
      <t>R [</t>
    </r>
    <r>
      <rPr>
        <b/>
        <sz val="11"/>
        <color theme="1"/>
        <rFont val="Calibri"/>
        <family val="2"/>
      </rPr>
      <t>Ω/km]</t>
    </r>
  </si>
  <si>
    <t>X [Ω/km]</t>
  </si>
  <si>
    <t>C [nF/km]</t>
  </si>
  <si>
    <t>Nominal Rating [kA]</t>
  </si>
  <si>
    <t>FRI [failure/(year*km)]</t>
  </si>
  <si>
    <t>OHL</t>
  </si>
  <si>
    <t>UG</t>
  </si>
  <si>
    <r>
      <t>R [</t>
    </r>
    <r>
      <rPr>
        <b/>
        <sz val="11"/>
        <color theme="1"/>
        <rFont val="Calibri"/>
        <family val="2"/>
      </rPr>
      <t>Ω/km] - Resistence</t>
    </r>
  </si>
  <si>
    <r>
      <t>X [</t>
    </r>
    <r>
      <rPr>
        <b/>
        <sz val="11"/>
        <color theme="1"/>
        <rFont val="Calibri"/>
        <family val="2"/>
      </rPr>
      <t>Ω/km] - Reactance</t>
    </r>
  </si>
  <si>
    <t>C [nF/km] - Capacitance</t>
  </si>
  <si>
    <t>UG - Underground</t>
  </si>
  <si>
    <t>OHL - Over Head Line</t>
  </si>
  <si>
    <t>FRI - Failure Rate Index</t>
  </si>
  <si>
    <t>X/R [%]</t>
  </si>
  <si>
    <t>Controllable [MW]</t>
  </si>
  <si>
    <t>Critical [MW]</t>
  </si>
  <si>
    <t>% of Control</t>
  </si>
  <si>
    <t>% of Critical</t>
  </si>
  <si>
    <t>Month</t>
  </si>
  <si>
    <t>Inertia</t>
  </si>
  <si>
    <t>Excitation Type and Data</t>
  </si>
  <si>
    <t>R/X</t>
  </si>
  <si>
    <t>rpm</t>
  </si>
  <si>
    <t>Ta [s]</t>
  </si>
  <si>
    <t>Kg*m2</t>
  </si>
  <si>
    <t>tR</t>
  </si>
  <si>
    <t>tA1</t>
  </si>
  <si>
    <t>tA2</t>
  </si>
  <si>
    <t>tE</t>
  </si>
  <si>
    <t>tF</t>
  </si>
  <si>
    <t>kA</t>
  </si>
  <si>
    <t>kE</t>
  </si>
  <si>
    <t>kF</t>
  </si>
  <si>
    <t>sE</t>
  </si>
  <si>
    <t>Vmax [pu]</t>
  </si>
  <si>
    <t>Vmin [pu]</t>
  </si>
  <si>
    <t>Governor and Excitation models as from Appendix D -&gt; Anderson, P. M., &amp; Fouad, A. A. (2008). Power system control and stability. John Wiley &amp; Sons.</t>
  </si>
  <si>
    <t>D.13</t>
  </si>
  <si>
    <t>D.4</t>
  </si>
  <si>
    <t>Generic</t>
  </si>
  <si>
    <t>Parameter</t>
  </si>
  <si>
    <t>Thermal</t>
  </si>
  <si>
    <t>Hydro</t>
  </si>
  <si>
    <t>Xd</t>
  </si>
  <si>
    <t>1 - 2.9</t>
  </si>
  <si>
    <t>0.6 - 1.5</t>
  </si>
  <si>
    <t>Xq</t>
  </si>
  <si>
    <t>1 - 2.3</t>
  </si>
  <si>
    <t>0.4 - 1</t>
  </si>
  <si>
    <t>Xd'</t>
  </si>
  <si>
    <t>0.15 - 0.4</t>
  </si>
  <si>
    <t>0.2 - 0.5</t>
  </si>
  <si>
    <t>Xq'</t>
  </si>
  <si>
    <t>0.3 - 1</t>
  </si>
  <si>
    <t>-</t>
  </si>
  <si>
    <t>Doesn't apply if salient poles</t>
  </si>
  <si>
    <t>Xd''</t>
  </si>
  <si>
    <t>0.12 - 0.25</t>
  </si>
  <si>
    <t>0.15 - 0.35</t>
  </si>
  <si>
    <t>Xq''</t>
  </si>
  <si>
    <t>0.2 - 0.45</t>
  </si>
  <si>
    <t>Tdo'</t>
  </si>
  <si>
    <t>3 - 10 s</t>
  </si>
  <si>
    <t>1.5 - 9 s</t>
  </si>
  <si>
    <t>Tqo'</t>
  </si>
  <si>
    <t>0.5 - 2 s</t>
  </si>
  <si>
    <t>Tdo''</t>
  </si>
  <si>
    <t>0.02 - 0.05 s</t>
  </si>
  <si>
    <t>0.01 - 0.05 s</t>
  </si>
  <si>
    <t>Tqo''</t>
  </si>
  <si>
    <t>0.01 - 0.09 s</t>
  </si>
  <si>
    <t>Ra</t>
  </si>
  <si>
    <t>0.1 - 0.2</t>
  </si>
  <si>
    <t>Xl</t>
  </si>
  <si>
    <t>0.0015 - 0.005</t>
  </si>
  <si>
    <t>0.002 - 0.02</t>
  </si>
  <si>
    <t>Xq''sat</t>
  </si>
  <si>
    <t>Xd''sat</t>
  </si>
  <si>
    <t>When in doubt use the same value as Xd''</t>
  </si>
  <si>
    <t>Xqsat</t>
  </si>
  <si>
    <t>Xq'sat</t>
  </si>
  <si>
    <t>Xdsat</t>
  </si>
  <si>
    <t>Xd'sat</t>
  </si>
  <si>
    <t>H [MWs]</t>
  </si>
  <si>
    <t>2-pole -&gt; 2.5 - 6.0
4-pole -&gt; 4.0 - 10.0</t>
  </si>
  <si>
    <t>2.0 - 4.0</t>
  </si>
  <si>
    <t>Reactance Values are in pu. Time constants are in seconds (s)</t>
  </si>
  <si>
    <t>In general:</t>
  </si>
  <si>
    <r>
      <t xml:space="preserve">Xd </t>
    </r>
    <r>
      <rPr>
        <sz val="11"/>
        <color theme="1"/>
        <rFont val="Calibri"/>
        <family val="2"/>
      </rPr>
      <t>≥ Xq &gt; Xq' ≥ Xd' &gt; Xq'' ≥ Xd''</t>
    </r>
  </si>
  <si>
    <t>Tdo' &gt; Td' &gt; Tdo'' &gt; Td'' &gt; Tkd</t>
  </si>
  <si>
    <t>Tq0' &gt; Tq' &gt; Tqo'' &gt; Tq''</t>
  </si>
  <si>
    <r>
      <t>The Generic values are extracted from -&gt; Kundur, P., Balu, N. J., &amp; Lauby, M. G. (1994). </t>
    </r>
    <r>
      <rPr>
        <i/>
        <sz val="10"/>
        <color rgb="FF222222"/>
        <rFont val="Arial"/>
        <family val="2"/>
      </rPr>
      <t>Power system stability and control</t>
    </r>
    <r>
      <rPr>
        <sz val="10"/>
        <color rgb="FF222222"/>
        <rFont val="Arial"/>
        <family val="2"/>
      </rPr>
      <t> (Vol. 7). New York: McGraw-hill. Page 153.</t>
    </r>
  </si>
  <si>
    <t>5.245r</t>
  </si>
  <si>
    <t>4.4805r</t>
  </si>
  <si>
    <t>Example of one location there will be another document explaining how I got this data from global solar atlas</t>
  </si>
  <si>
    <t>Example of one direction e.g. N there will be another document explaining how I got this data from DTU's wind atlas</t>
  </si>
  <si>
    <t>Charging η [%]</t>
  </si>
  <si>
    <t>Disharging η [%]</t>
  </si>
  <si>
    <t>SOC init [%]</t>
  </si>
  <si>
    <t>SOC min [%]</t>
  </si>
  <si>
    <t>SOC max [%]</t>
  </si>
  <si>
    <t>Size</t>
  </si>
  <si>
    <t>Parameter [pu]</t>
  </si>
  <si>
    <t>1 MW</t>
  </si>
  <si>
    <t>2 MW</t>
  </si>
  <si>
    <t>Rs</t>
  </si>
  <si>
    <t>Lsigma_s</t>
  </si>
  <si>
    <t>Lm</t>
  </si>
  <si>
    <t>Rr</t>
  </si>
  <si>
    <t>Lsigma_r</t>
  </si>
  <si>
    <t>Abad, G., Lopez, J., Rodriguez, M., Marroyo, L., &amp; Iwanski, G. (2011). Doubly fed induction machine: modeling and control for wind energy generation (Vol. 85). John Wiley &amp; Sons.</t>
  </si>
  <si>
    <t>Customers</t>
  </si>
  <si>
    <t>DTs</t>
  </si>
  <si>
    <t>Normal</t>
  </si>
  <si>
    <t>Critical</t>
  </si>
  <si>
    <t>FR</t>
  </si>
  <si>
    <t>FD</t>
  </si>
  <si>
    <t>Element</t>
  </si>
  <si>
    <t>CB</t>
  </si>
  <si>
    <t>DT</t>
  </si>
  <si>
    <t>Bus</t>
  </si>
  <si>
    <t>Time
(W, D, H)</t>
  </si>
  <si>
    <t>Outaged
Element</t>
  </si>
  <si>
    <t>Affected</t>
  </si>
  <si>
    <t>Duration [h]</t>
  </si>
  <si>
    <t>23, 2, 23</t>
  </si>
  <si>
    <t>70,68-69</t>
  </si>
  <si>
    <t>Reference</t>
  </si>
  <si>
    <t>Trafo</t>
  </si>
  <si>
    <t>3, 3, 15</t>
  </si>
  <si>
    <t>11, 5, 21</t>
  </si>
  <si>
    <t>18, 4, 7</t>
  </si>
  <si>
    <t>41, 1, 22</t>
  </si>
  <si>
    <t>49, 7, 14</t>
  </si>
  <si>
    <t>72, 75</t>
  </si>
  <si>
    <t>Load [kVA]</t>
  </si>
  <si>
    <t>56, 60</t>
  </si>
  <si>
    <t>Line 65</t>
  </si>
  <si>
    <t>99. 100</t>
  </si>
  <si>
    <t>78, 79</t>
  </si>
  <si>
    <t>Line 82</t>
  </si>
  <si>
    <t>42, 43</t>
  </si>
  <si>
    <t>Pn [MW]</t>
  </si>
  <si>
    <t>Vn [kV]</t>
  </si>
  <si>
    <t xml:space="preserve">p </t>
  </si>
  <si>
    <t xml:space="preserve">cosphin </t>
  </si>
  <si>
    <t>etan [pu]</t>
  </si>
  <si>
    <t>Ia/In [pu]</t>
  </si>
  <si>
    <t>R/X [pu]</t>
  </si>
  <si>
    <t>Class</t>
  </si>
  <si>
    <t>DFIG (P, Q and slip)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</si>
</sst>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7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/>
    <xf numFmtId="0" fontId="8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0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9" xfId="0" applyBorder="1"/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0" fontId="2" fillId="0" borderId="6" xfId="0" applyFont="1" applyBorder="1"/>
    <xf numFmtId="0" fontId="0" fillId="0" borderId="6" xfId="0" applyBorder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/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Porfile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Load Profile'!$B$2:$B$53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'Weekly Load Profile'!$C$2:$C$53</c:f>
              <c:numCache>
                <c:formatCode>General</c:formatCode>
                <c:ptCount val="52"/>
                <c:pt idx="0">
                  <c:v>90.5</c:v>
                </c:pt>
                <c:pt idx="1">
                  <c:v>99.8</c:v>
                </c:pt>
                <c:pt idx="2">
                  <c:v>93.4</c:v>
                </c:pt>
                <c:pt idx="3">
                  <c:v>94.5</c:v>
                </c:pt>
                <c:pt idx="4">
                  <c:v>94.5</c:v>
                </c:pt>
                <c:pt idx="5">
                  <c:v>97.8</c:v>
                </c:pt>
                <c:pt idx="6">
                  <c:v>98</c:v>
                </c:pt>
                <c:pt idx="7">
                  <c:v>99.8</c:v>
                </c:pt>
                <c:pt idx="8">
                  <c:v>99.6</c:v>
                </c:pt>
                <c:pt idx="9">
                  <c:v>99.6</c:v>
                </c:pt>
                <c:pt idx="10">
                  <c:v>99.1</c:v>
                </c:pt>
                <c:pt idx="11">
                  <c:v>100</c:v>
                </c:pt>
                <c:pt idx="12">
                  <c:v>99.1</c:v>
                </c:pt>
                <c:pt idx="13">
                  <c:v>97.4</c:v>
                </c:pt>
                <c:pt idx="14">
                  <c:v>93.2</c:v>
                </c:pt>
                <c:pt idx="15">
                  <c:v>89</c:v>
                </c:pt>
                <c:pt idx="16">
                  <c:v>87</c:v>
                </c:pt>
                <c:pt idx="17">
                  <c:v>85</c:v>
                </c:pt>
                <c:pt idx="18">
                  <c:v>83.7</c:v>
                </c:pt>
                <c:pt idx="19">
                  <c:v>87.4</c:v>
                </c:pt>
                <c:pt idx="20">
                  <c:v>87.4</c:v>
                </c:pt>
                <c:pt idx="21">
                  <c:v>85.7</c:v>
                </c:pt>
                <c:pt idx="22">
                  <c:v>87.6</c:v>
                </c:pt>
                <c:pt idx="23">
                  <c:v>89.6</c:v>
                </c:pt>
                <c:pt idx="24">
                  <c:v>84.3</c:v>
                </c:pt>
                <c:pt idx="25">
                  <c:v>85</c:v>
                </c:pt>
                <c:pt idx="26">
                  <c:v>83.2</c:v>
                </c:pt>
                <c:pt idx="27">
                  <c:v>78.599999999999994</c:v>
                </c:pt>
                <c:pt idx="28">
                  <c:v>76.599999999999994</c:v>
                </c:pt>
                <c:pt idx="29">
                  <c:v>76.2</c:v>
                </c:pt>
                <c:pt idx="30">
                  <c:v>72.400000000000006</c:v>
                </c:pt>
                <c:pt idx="31">
                  <c:v>75.099999999999994</c:v>
                </c:pt>
                <c:pt idx="32">
                  <c:v>77.5</c:v>
                </c:pt>
                <c:pt idx="33">
                  <c:v>79.2</c:v>
                </c:pt>
                <c:pt idx="34">
                  <c:v>81.2</c:v>
                </c:pt>
                <c:pt idx="35">
                  <c:v>81.900000000000006</c:v>
                </c:pt>
                <c:pt idx="36">
                  <c:v>82.3</c:v>
                </c:pt>
                <c:pt idx="37">
                  <c:v>83</c:v>
                </c:pt>
                <c:pt idx="38">
                  <c:v>82.8</c:v>
                </c:pt>
                <c:pt idx="39">
                  <c:v>85.9</c:v>
                </c:pt>
                <c:pt idx="40">
                  <c:v>88.5</c:v>
                </c:pt>
                <c:pt idx="41">
                  <c:v>90.3</c:v>
                </c:pt>
                <c:pt idx="42">
                  <c:v>90.5</c:v>
                </c:pt>
                <c:pt idx="43">
                  <c:v>91.2</c:v>
                </c:pt>
                <c:pt idx="44">
                  <c:v>90.3</c:v>
                </c:pt>
                <c:pt idx="45">
                  <c:v>88.7</c:v>
                </c:pt>
                <c:pt idx="46">
                  <c:v>87</c:v>
                </c:pt>
                <c:pt idx="47">
                  <c:v>88.1</c:v>
                </c:pt>
                <c:pt idx="48">
                  <c:v>89.8</c:v>
                </c:pt>
                <c:pt idx="49">
                  <c:v>89.8</c:v>
                </c:pt>
                <c:pt idx="50">
                  <c:v>95.7</c:v>
                </c:pt>
                <c:pt idx="51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7-425B-ABBE-21250108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09848"/>
        <c:axId val="353210176"/>
      </c:lineChart>
      <c:catAx>
        <c:axId val="3532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0176"/>
        <c:crosses val="autoZero"/>
        <c:auto val="1"/>
        <c:lblAlgn val="ctr"/>
        <c:lblOffset val="100"/>
        <c:noMultiLvlLbl val="0"/>
      </c:catAx>
      <c:valAx>
        <c:axId val="35321017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Base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273423</xdr:colOff>
      <xdr:row>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abSelected="1" zoomScaleNormal="100" workbookViewId="0">
      <selection activeCell="A4" sqref="A4"/>
    </sheetView>
  </sheetViews>
  <sheetFormatPr defaultRowHeight="14.4" x14ac:dyDescent="0.3"/>
  <cols>
    <col min="1" max="3" width="9.5546875" bestFit="1" customWidth="1"/>
    <col min="4" max="4" width="5.33203125" bestFit="1" customWidth="1"/>
    <col min="5" max="5" width="7.88671875" bestFit="1" customWidth="1"/>
    <col min="6" max="6" width="11.6640625" bestFit="1" customWidth="1"/>
    <col min="7" max="7" width="16.88671875" bestFit="1" customWidth="1"/>
    <col min="8" max="8" width="16.44140625" bestFit="1" customWidth="1"/>
    <col min="9" max="9" width="9.5546875" bestFit="1" customWidth="1"/>
  </cols>
  <sheetData>
    <row r="1" spans="1:9" x14ac:dyDescent="0.3">
      <c r="A1" s="25" t="s">
        <v>0</v>
      </c>
      <c r="B1" s="25" t="s">
        <v>1</v>
      </c>
      <c r="C1" s="25" t="s">
        <v>2</v>
      </c>
      <c r="D1" s="25" t="s">
        <v>20</v>
      </c>
      <c r="E1" s="18" t="s">
        <v>108</v>
      </c>
      <c r="F1" s="25" t="s">
        <v>102</v>
      </c>
      <c r="G1" s="25" t="s">
        <v>3</v>
      </c>
      <c r="H1" s="25" t="s">
        <v>4</v>
      </c>
      <c r="I1" s="3"/>
    </row>
    <row r="2" spans="1:9" x14ac:dyDescent="0.3">
      <c r="A2" s="38">
        <v>1</v>
      </c>
      <c r="B2" s="38">
        <v>2</v>
      </c>
      <c r="C2" s="38">
        <v>11</v>
      </c>
      <c r="D2" s="34" t="str">
        <f>Conductors!A6</f>
        <v>E</v>
      </c>
      <c r="E2" s="38">
        <v>1</v>
      </c>
      <c r="F2" s="6">
        <v>0.5</v>
      </c>
      <c r="G2" s="23">
        <f>E2*F2*Conductors!$E$6</f>
        <v>6.25E-2</v>
      </c>
      <c r="H2" s="23">
        <f>E2*F2*Conductors!$F$6</f>
        <v>4.8500000000000001E-2</v>
      </c>
      <c r="I2" s="4"/>
    </row>
    <row r="3" spans="1:9" x14ac:dyDescent="0.3">
      <c r="A3" s="38">
        <v>2</v>
      </c>
      <c r="B3" s="38">
        <v>4</v>
      </c>
      <c r="C3" s="38">
        <v>5</v>
      </c>
      <c r="D3" s="34" t="s">
        <v>11</v>
      </c>
      <c r="E3" s="38">
        <v>1</v>
      </c>
      <c r="F3" s="6">
        <v>0.1</v>
      </c>
      <c r="G3" s="23">
        <f>E3*F3*Conductors!$E$6</f>
        <v>1.2500000000000001E-2</v>
      </c>
      <c r="H3" s="23">
        <f>E3*F3*Conductors!$F$6</f>
        <v>9.7000000000000003E-3</v>
      </c>
      <c r="I3" s="4"/>
    </row>
    <row r="4" spans="1:9" x14ac:dyDescent="0.3">
      <c r="A4" s="38">
        <v>3</v>
      </c>
      <c r="B4" s="38">
        <v>5</v>
      </c>
      <c r="C4" s="38">
        <v>6</v>
      </c>
      <c r="D4" s="34" t="s">
        <v>106</v>
      </c>
      <c r="E4" s="38">
        <v>1</v>
      </c>
      <c r="F4" s="6">
        <v>0.6</v>
      </c>
      <c r="G4" s="23">
        <f>E4*F4*Conductors!$E$8</f>
        <v>0.23219999999999999</v>
      </c>
      <c r="H4" s="23">
        <f>E4*F4*Conductors!$F$8</f>
        <v>7.9200000000000007E-2</v>
      </c>
      <c r="I4" s="4"/>
    </row>
    <row r="5" spans="1:9" x14ac:dyDescent="0.3">
      <c r="A5" s="38">
        <v>4</v>
      </c>
      <c r="B5" s="38">
        <v>11</v>
      </c>
      <c r="C5" s="38">
        <v>12</v>
      </c>
      <c r="D5" s="34" t="s">
        <v>11</v>
      </c>
      <c r="E5" s="38">
        <v>6</v>
      </c>
      <c r="F5" s="6">
        <v>0.3</v>
      </c>
      <c r="G5" s="23">
        <f>E5*F5*Conductors!$E$6</f>
        <v>0.22499999999999998</v>
      </c>
      <c r="H5" s="23">
        <f>E5*F5*Conductors!$F$6</f>
        <v>0.17459999999999998</v>
      </c>
      <c r="I5" s="4"/>
    </row>
    <row r="6" spans="1:9" x14ac:dyDescent="0.3">
      <c r="A6" s="38">
        <v>5</v>
      </c>
      <c r="B6" s="38">
        <v>12</v>
      </c>
      <c r="C6" s="38">
        <v>15</v>
      </c>
      <c r="D6" s="34" t="s">
        <v>11</v>
      </c>
      <c r="E6" s="38">
        <v>1</v>
      </c>
      <c r="F6" s="6">
        <v>1.1000000000000001</v>
      </c>
      <c r="G6" s="23">
        <f>E6*F6*Conductors!$E$6</f>
        <v>0.13750000000000001</v>
      </c>
      <c r="H6" s="23">
        <f>E6*F6*Conductors!$F$6</f>
        <v>0.10670000000000002</v>
      </c>
      <c r="I6" s="4"/>
    </row>
    <row r="7" spans="1:9" x14ac:dyDescent="0.3">
      <c r="A7" s="38">
        <v>6</v>
      </c>
      <c r="B7" s="39">
        <v>12</v>
      </c>
      <c r="C7" s="39">
        <v>42</v>
      </c>
      <c r="D7" s="34" t="s">
        <v>11</v>
      </c>
      <c r="E7" s="38">
        <v>1</v>
      </c>
      <c r="F7" s="6">
        <v>8.3000000000000007</v>
      </c>
      <c r="G7" s="23">
        <f>E7*F7*Conductors!$E$6</f>
        <v>1.0375000000000001</v>
      </c>
      <c r="H7" s="23">
        <f>E7*F7*Conductors!$F$6</f>
        <v>0.80510000000000004</v>
      </c>
      <c r="I7" s="4"/>
    </row>
    <row r="8" spans="1:9" x14ac:dyDescent="0.3">
      <c r="A8" s="38">
        <v>7</v>
      </c>
      <c r="B8" s="39">
        <v>12</v>
      </c>
      <c r="C8" s="39">
        <v>45</v>
      </c>
      <c r="D8" s="34" t="s">
        <v>11</v>
      </c>
      <c r="E8" s="38">
        <v>1</v>
      </c>
      <c r="F8" s="6">
        <v>8.6999999999999993</v>
      </c>
      <c r="G8" s="23">
        <f>E8*F8*Conductors!$E$6</f>
        <v>1.0874999999999999</v>
      </c>
      <c r="H8" s="23">
        <f>E8*F8*Conductors!$F$6</f>
        <v>0.84389999999999998</v>
      </c>
      <c r="I8" s="4"/>
    </row>
    <row r="9" spans="1:9" x14ac:dyDescent="0.3">
      <c r="A9" s="38">
        <v>8</v>
      </c>
      <c r="B9" s="38">
        <v>15</v>
      </c>
      <c r="C9" s="38">
        <v>16</v>
      </c>
      <c r="D9" s="34" t="s">
        <v>11</v>
      </c>
      <c r="E9" s="38">
        <v>1</v>
      </c>
      <c r="F9" s="6">
        <v>1.7</v>
      </c>
      <c r="G9" s="23">
        <f>E9*F9*Conductors!$E$6</f>
        <v>0.21249999999999999</v>
      </c>
      <c r="H9" s="23">
        <f>E9*F9*Conductors!$F$6</f>
        <v>0.16489999999999999</v>
      </c>
      <c r="I9" s="4"/>
    </row>
    <row r="10" spans="1:9" x14ac:dyDescent="0.3">
      <c r="A10" s="38">
        <v>9</v>
      </c>
      <c r="B10" s="38">
        <v>15</v>
      </c>
      <c r="C10" s="38">
        <v>17</v>
      </c>
      <c r="D10" s="34" t="s">
        <v>11</v>
      </c>
      <c r="E10" s="38">
        <v>1</v>
      </c>
      <c r="F10" s="6">
        <v>1</v>
      </c>
      <c r="G10" s="23">
        <f>E10*F10*Conductors!$E$6</f>
        <v>0.125</v>
      </c>
      <c r="H10" s="23">
        <f>E10*F10*Conductors!$F$6</f>
        <v>9.7000000000000003E-2</v>
      </c>
      <c r="I10" s="4"/>
    </row>
    <row r="11" spans="1:9" x14ac:dyDescent="0.3">
      <c r="A11" s="38">
        <v>10</v>
      </c>
      <c r="B11" s="39">
        <v>15</v>
      </c>
      <c r="C11" s="39">
        <v>19</v>
      </c>
      <c r="D11" s="34" t="s">
        <v>9</v>
      </c>
      <c r="E11" s="38">
        <v>1</v>
      </c>
      <c r="F11" s="6">
        <v>0.9</v>
      </c>
      <c r="G11" s="23">
        <f>E11*F11*Conductors!$E$4</f>
        <v>0.22770000000000001</v>
      </c>
      <c r="H11" s="23">
        <f>E11*F11*Conductors!$F$4</f>
        <v>0.1017</v>
      </c>
      <c r="I11" s="4"/>
    </row>
    <row r="12" spans="1:9" x14ac:dyDescent="0.3">
      <c r="A12" s="38">
        <v>11</v>
      </c>
      <c r="B12" s="39">
        <v>12</v>
      </c>
      <c r="C12" s="39">
        <v>21</v>
      </c>
      <c r="D12" s="34" t="s">
        <v>11</v>
      </c>
      <c r="E12" s="38">
        <v>1</v>
      </c>
      <c r="F12" s="6">
        <v>0.56000000000000005</v>
      </c>
      <c r="G12" s="23">
        <f>E12*F12*Conductors!$E$6</f>
        <v>7.0000000000000007E-2</v>
      </c>
      <c r="H12" s="23">
        <f>E12*F12*Conductors!$F$6</f>
        <v>5.4320000000000007E-2</v>
      </c>
      <c r="I12" s="4"/>
    </row>
    <row r="13" spans="1:9" x14ac:dyDescent="0.3">
      <c r="A13" s="38">
        <v>12</v>
      </c>
      <c r="B13" s="38">
        <v>17</v>
      </c>
      <c r="C13" s="38">
        <v>18</v>
      </c>
      <c r="D13" s="34" t="s">
        <v>106</v>
      </c>
      <c r="E13" s="38">
        <v>1</v>
      </c>
      <c r="F13" s="6">
        <v>0.8</v>
      </c>
      <c r="G13" s="23">
        <f>E13*F13*Conductors!$E$8</f>
        <v>0.30960000000000004</v>
      </c>
      <c r="H13" s="23">
        <f>E13*F13*Conductors!$F$8</f>
        <v>0.10560000000000001</v>
      </c>
      <c r="I13" s="4"/>
    </row>
    <row r="14" spans="1:9" x14ac:dyDescent="0.3">
      <c r="A14" s="38">
        <v>13</v>
      </c>
      <c r="B14" s="38">
        <v>18</v>
      </c>
      <c r="C14" s="38">
        <v>19</v>
      </c>
      <c r="D14" s="34" t="s">
        <v>106</v>
      </c>
      <c r="E14" s="38">
        <v>1</v>
      </c>
      <c r="F14" s="6">
        <v>0.7</v>
      </c>
      <c r="G14" s="23">
        <f>E14*F14*Conductors!$E$8</f>
        <v>0.27089999999999997</v>
      </c>
      <c r="H14" s="23">
        <f>E14*F14*Conductors!$F$8</f>
        <v>9.2399999999999996E-2</v>
      </c>
      <c r="I14" s="4"/>
    </row>
    <row r="15" spans="1:9" x14ac:dyDescent="0.3">
      <c r="A15" s="38">
        <v>14</v>
      </c>
      <c r="B15" s="38">
        <v>16</v>
      </c>
      <c r="C15" s="38">
        <v>20</v>
      </c>
      <c r="D15" s="34" t="s">
        <v>11</v>
      </c>
      <c r="E15" s="38">
        <v>1</v>
      </c>
      <c r="F15" s="6">
        <v>0.5</v>
      </c>
      <c r="G15" s="23">
        <f>E15*F15*Conductors!$E$6</f>
        <v>6.25E-2</v>
      </c>
      <c r="H15" s="23">
        <f>E15*F15*Conductors!$F$6</f>
        <v>4.8500000000000001E-2</v>
      </c>
      <c r="I15" s="4"/>
    </row>
    <row r="16" spans="1:9" x14ac:dyDescent="0.3">
      <c r="A16" s="38">
        <v>15</v>
      </c>
      <c r="B16" s="38">
        <v>20</v>
      </c>
      <c r="C16" s="38">
        <v>21</v>
      </c>
      <c r="D16" s="34" t="s">
        <v>11</v>
      </c>
      <c r="E16" s="38">
        <v>1</v>
      </c>
      <c r="F16" s="6">
        <v>0.2</v>
      </c>
      <c r="G16" s="23">
        <f>E16*F16*Conductors!$E$6</f>
        <v>2.5000000000000001E-2</v>
      </c>
      <c r="H16" s="23">
        <f>E16*F16*Conductors!$F$6</f>
        <v>1.9400000000000001E-2</v>
      </c>
      <c r="I16" s="4"/>
    </row>
    <row r="17" spans="1:9" x14ac:dyDescent="0.3">
      <c r="A17" s="38">
        <v>16</v>
      </c>
      <c r="B17" s="38">
        <v>21</v>
      </c>
      <c r="C17" s="38">
        <v>22</v>
      </c>
      <c r="D17" s="34" t="s">
        <v>11</v>
      </c>
      <c r="E17" s="38">
        <v>1</v>
      </c>
      <c r="F17" s="6">
        <v>0.3</v>
      </c>
      <c r="G17" s="23">
        <f>E17*F17*Conductors!$E$6</f>
        <v>3.7499999999999999E-2</v>
      </c>
      <c r="H17" s="23">
        <f>E17*F17*Conductors!$F$6</f>
        <v>2.9100000000000001E-2</v>
      </c>
      <c r="I17" s="4"/>
    </row>
    <row r="18" spans="1:9" x14ac:dyDescent="0.3">
      <c r="A18" s="38">
        <v>17</v>
      </c>
      <c r="B18" s="39">
        <v>15</v>
      </c>
      <c r="C18" s="39">
        <v>26</v>
      </c>
      <c r="D18" s="34" t="s">
        <v>11</v>
      </c>
      <c r="E18" s="38">
        <v>1</v>
      </c>
      <c r="F18" s="6">
        <v>0.5</v>
      </c>
      <c r="G18" s="23">
        <f>E18*F18*Conductors!$E$6</f>
        <v>6.25E-2</v>
      </c>
      <c r="H18" s="23">
        <f>E18*F18*Conductors!$F$6</f>
        <v>4.8500000000000001E-2</v>
      </c>
      <c r="I18" s="4"/>
    </row>
    <row r="19" spans="1:9" x14ac:dyDescent="0.3">
      <c r="A19" s="38">
        <v>18</v>
      </c>
      <c r="B19" s="38">
        <v>15</v>
      </c>
      <c r="C19" s="38">
        <v>23</v>
      </c>
      <c r="D19" s="34" t="s">
        <v>11</v>
      </c>
      <c r="E19" s="38">
        <v>1</v>
      </c>
      <c r="F19" s="6">
        <v>1.4</v>
      </c>
      <c r="G19" s="23">
        <f>E19*F19*Conductors!$E$6</f>
        <v>0.17499999999999999</v>
      </c>
      <c r="H19" s="23">
        <f>E19*F19*Conductors!$F$6</f>
        <v>0.1358</v>
      </c>
      <c r="I19" s="4"/>
    </row>
    <row r="20" spans="1:9" x14ac:dyDescent="0.3">
      <c r="A20" s="38">
        <v>19</v>
      </c>
      <c r="B20" s="38">
        <v>23</v>
      </c>
      <c r="C20" s="38">
        <v>24</v>
      </c>
      <c r="D20" s="34" t="s">
        <v>9</v>
      </c>
      <c r="E20" s="38">
        <v>1</v>
      </c>
      <c r="F20" s="6">
        <v>0.4</v>
      </c>
      <c r="G20" s="23">
        <f>E20*F20*Conductors!$E$4</f>
        <v>0.10120000000000001</v>
      </c>
      <c r="H20" s="23">
        <f>E20*F20*Conductors!$F$4</f>
        <v>4.5200000000000004E-2</v>
      </c>
      <c r="I20" s="4"/>
    </row>
    <row r="21" spans="1:9" x14ac:dyDescent="0.3">
      <c r="A21" s="38">
        <v>20</v>
      </c>
      <c r="B21" s="38">
        <v>24</v>
      </c>
      <c r="C21" s="38">
        <v>25</v>
      </c>
      <c r="D21" s="34" t="s">
        <v>106</v>
      </c>
      <c r="E21" s="38">
        <v>1</v>
      </c>
      <c r="F21" s="6">
        <v>0.6</v>
      </c>
      <c r="G21" s="23">
        <f>E21*F21*Conductors!$E$8</f>
        <v>0.23219999999999999</v>
      </c>
      <c r="H21" s="23">
        <f>E21*F21*Conductors!$F$8</f>
        <v>7.9200000000000007E-2</v>
      </c>
      <c r="I21" s="4"/>
    </row>
    <row r="22" spans="1:9" x14ac:dyDescent="0.3">
      <c r="A22" s="38">
        <v>21</v>
      </c>
      <c r="B22" s="38">
        <v>25</v>
      </c>
      <c r="C22" s="38">
        <v>27</v>
      </c>
      <c r="D22" s="34" t="s">
        <v>9</v>
      </c>
      <c r="E22" s="38">
        <v>1</v>
      </c>
      <c r="F22" s="6">
        <v>0.5</v>
      </c>
      <c r="G22" s="23">
        <f>E22*F22*Conductors!$E$4</f>
        <v>0.1265</v>
      </c>
      <c r="H22" s="23">
        <f>E22*F22*Conductors!$F$4</f>
        <v>5.6500000000000002E-2</v>
      </c>
      <c r="I22" s="4"/>
    </row>
    <row r="23" spans="1:9" x14ac:dyDescent="0.3">
      <c r="A23" s="38">
        <v>22</v>
      </c>
      <c r="B23" s="38">
        <v>22</v>
      </c>
      <c r="C23" s="38">
        <v>26</v>
      </c>
      <c r="D23" s="34" t="s">
        <v>11</v>
      </c>
      <c r="E23" s="38">
        <v>1</v>
      </c>
      <c r="F23" s="6">
        <v>0.5</v>
      </c>
      <c r="G23" s="23">
        <f>E23*F23*Conductors!$E$6</f>
        <v>6.25E-2</v>
      </c>
      <c r="H23" s="23">
        <f>E23*F23*Conductors!$F$6</f>
        <v>4.8500000000000001E-2</v>
      </c>
      <c r="I23" s="4"/>
    </row>
    <row r="24" spans="1:9" x14ac:dyDescent="0.3">
      <c r="A24" s="38">
        <v>23</v>
      </c>
      <c r="B24" s="38">
        <v>26</v>
      </c>
      <c r="C24" s="38">
        <v>27</v>
      </c>
      <c r="D24" s="34" t="s">
        <v>11</v>
      </c>
      <c r="E24" s="38">
        <v>1</v>
      </c>
      <c r="F24" s="6">
        <v>2</v>
      </c>
      <c r="G24" s="23">
        <f>E24*F24*Conductors!$E$6</f>
        <v>0.25</v>
      </c>
      <c r="H24" s="23">
        <f>E24*F24*Conductors!$F$6</f>
        <v>0.19400000000000001</v>
      </c>
      <c r="I24" s="4"/>
    </row>
    <row r="25" spans="1:9" x14ac:dyDescent="0.3">
      <c r="A25" s="38">
        <v>24</v>
      </c>
      <c r="B25" s="38">
        <v>26</v>
      </c>
      <c r="C25" s="38">
        <v>28</v>
      </c>
      <c r="D25" s="34" t="s">
        <v>9</v>
      </c>
      <c r="E25" s="38">
        <v>1</v>
      </c>
      <c r="F25" s="6">
        <v>0.8</v>
      </c>
      <c r="G25" s="23">
        <f>E25*F25*Conductors!$E$4</f>
        <v>0.20240000000000002</v>
      </c>
      <c r="H25" s="23">
        <f>E25*F25*Conductors!$F$4</f>
        <v>9.0400000000000008E-2</v>
      </c>
      <c r="I25" s="4"/>
    </row>
    <row r="26" spans="1:9" x14ac:dyDescent="0.3">
      <c r="A26" s="38">
        <v>25</v>
      </c>
      <c r="B26" s="38">
        <v>26</v>
      </c>
      <c r="C26" s="38">
        <v>30</v>
      </c>
      <c r="D26" s="34" t="s">
        <v>106</v>
      </c>
      <c r="E26" s="38">
        <v>1</v>
      </c>
      <c r="F26" s="6">
        <v>1</v>
      </c>
      <c r="G26" s="23">
        <f>E26*F26*Conductors!$E$8</f>
        <v>0.38700000000000001</v>
      </c>
      <c r="H26" s="23">
        <f>E26*F26*Conductors!$F$8</f>
        <v>0.13200000000000001</v>
      </c>
      <c r="I26" s="4"/>
    </row>
    <row r="27" spans="1:9" x14ac:dyDescent="0.3">
      <c r="A27" s="38">
        <v>26</v>
      </c>
      <c r="B27" s="38">
        <v>26</v>
      </c>
      <c r="C27" s="38">
        <v>32</v>
      </c>
      <c r="D27" s="34" t="s">
        <v>106</v>
      </c>
      <c r="E27" s="38">
        <v>1</v>
      </c>
      <c r="F27" s="6">
        <v>0.75</v>
      </c>
      <c r="G27" s="23">
        <f>E27*F27*Conductors!$E$8</f>
        <v>0.29025000000000001</v>
      </c>
      <c r="H27" s="23">
        <f>E27*F27*Conductors!$F$8</f>
        <v>9.9000000000000005E-2</v>
      </c>
      <c r="I27" s="4"/>
    </row>
    <row r="28" spans="1:9" x14ac:dyDescent="0.3">
      <c r="A28" s="38">
        <v>27</v>
      </c>
      <c r="B28" s="38">
        <v>26</v>
      </c>
      <c r="C28" s="38">
        <v>33</v>
      </c>
      <c r="D28" s="34" t="s">
        <v>106</v>
      </c>
      <c r="E28" s="38">
        <v>1</v>
      </c>
      <c r="F28" s="6">
        <v>0.9</v>
      </c>
      <c r="G28" s="23">
        <f>E28*F28*Conductors!$E$8</f>
        <v>0.3483</v>
      </c>
      <c r="H28" s="23">
        <f>E28*F28*Conductors!$F$8</f>
        <v>0.1188</v>
      </c>
      <c r="I28" s="4"/>
    </row>
    <row r="29" spans="1:9" x14ac:dyDescent="0.3">
      <c r="A29" s="38">
        <v>28</v>
      </c>
      <c r="B29" s="38">
        <v>26</v>
      </c>
      <c r="C29" s="38">
        <v>35</v>
      </c>
      <c r="D29" s="34" t="s">
        <v>107</v>
      </c>
      <c r="E29" s="38">
        <v>1</v>
      </c>
      <c r="F29" s="6">
        <v>0.8</v>
      </c>
      <c r="G29" s="23">
        <f>E29*F29*Conductors!$E$9</f>
        <v>0.15440000000000001</v>
      </c>
      <c r="H29" s="23">
        <f>E29*F29*Conductors!$F$9</f>
        <v>9.5200000000000007E-2</v>
      </c>
      <c r="I29" s="4"/>
    </row>
    <row r="30" spans="1:9" x14ac:dyDescent="0.3">
      <c r="A30" s="38">
        <v>29</v>
      </c>
      <c r="B30" s="38">
        <v>28</v>
      </c>
      <c r="C30" s="38">
        <v>29</v>
      </c>
      <c r="D30" s="34" t="s">
        <v>9</v>
      </c>
      <c r="E30" s="38">
        <v>1</v>
      </c>
      <c r="F30" s="6">
        <v>0.5</v>
      </c>
      <c r="G30" s="23">
        <f>E30*F30*Conductors!$E$4</f>
        <v>0.1265</v>
      </c>
      <c r="H30" s="23">
        <f>E30*F30*Conductors!$F$4</f>
        <v>5.6500000000000002E-2</v>
      </c>
      <c r="I30" s="4"/>
    </row>
    <row r="31" spans="1:9" x14ac:dyDescent="0.3">
      <c r="A31" s="38">
        <v>30</v>
      </c>
      <c r="B31" s="38">
        <v>29</v>
      </c>
      <c r="C31" s="38">
        <v>21</v>
      </c>
      <c r="D31" s="34" t="s">
        <v>9</v>
      </c>
      <c r="E31" s="38">
        <v>1</v>
      </c>
      <c r="F31" s="6">
        <v>0.75</v>
      </c>
      <c r="G31" s="23">
        <f>E31*F31*Conductors!$E$4</f>
        <v>0.18975</v>
      </c>
      <c r="H31" s="23">
        <f>E31*F31*Conductors!$F$4</f>
        <v>8.4750000000000006E-2</v>
      </c>
      <c r="I31" s="4"/>
    </row>
    <row r="32" spans="1:9" x14ac:dyDescent="0.3">
      <c r="A32" s="38">
        <v>31</v>
      </c>
      <c r="B32" s="39">
        <v>29</v>
      </c>
      <c r="C32" s="39">
        <v>34</v>
      </c>
      <c r="D32" s="34" t="s">
        <v>106</v>
      </c>
      <c r="E32" s="38">
        <v>1</v>
      </c>
      <c r="F32" s="6">
        <v>0.4</v>
      </c>
      <c r="G32" s="23">
        <f>E32*F32*Conductors!$E$8</f>
        <v>0.15480000000000002</v>
      </c>
      <c r="H32" s="23">
        <f>E32*F32*Conductors!$F$8</f>
        <v>5.2800000000000007E-2</v>
      </c>
      <c r="I32" s="4"/>
    </row>
    <row r="33" spans="1:9" x14ac:dyDescent="0.3">
      <c r="A33" s="38">
        <v>32</v>
      </c>
      <c r="B33" s="38">
        <v>29</v>
      </c>
      <c r="C33" s="38">
        <v>47</v>
      </c>
      <c r="D33" s="34" t="s">
        <v>11</v>
      </c>
      <c r="E33" s="38">
        <v>1</v>
      </c>
      <c r="F33" s="6">
        <v>1</v>
      </c>
      <c r="G33" s="23">
        <f>E33*F33*Conductors!$E$6</f>
        <v>0.125</v>
      </c>
      <c r="H33" s="23">
        <f>E33*F33*Conductors!$F$6</f>
        <v>9.7000000000000003E-2</v>
      </c>
      <c r="I33" s="4"/>
    </row>
    <row r="34" spans="1:9" x14ac:dyDescent="0.3">
      <c r="A34" s="38">
        <v>33</v>
      </c>
      <c r="B34" s="38">
        <v>30</v>
      </c>
      <c r="C34" s="38">
        <v>31</v>
      </c>
      <c r="D34" s="34" t="s">
        <v>106</v>
      </c>
      <c r="E34" s="38">
        <v>1</v>
      </c>
      <c r="F34" s="6">
        <v>0.9</v>
      </c>
      <c r="G34" s="23">
        <f>E34*F34*Conductors!$E$8</f>
        <v>0.3483</v>
      </c>
      <c r="H34" s="23">
        <f>E34*F34*Conductors!$F$8</f>
        <v>0.1188</v>
      </c>
      <c r="I34" s="4"/>
    </row>
    <row r="35" spans="1:9" x14ac:dyDescent="0.3">
      <c r="A35" s="38">
        <v>34</v>
      </c>
      <c r="B35" s="38">
        <v>31</v>
      </c>
      <c r="C35" s="38">
        <v>32</v>
      </c>
      <c r="D35" s="34" t="s">
        <v>106</v>
      </c>
      <c r="E35" s="38">
        <v>1</v>
      </c>
      <c r="F35" s="6">
        <v>0.8</v>
      </c>
      <c r="G35" s="23">
        <f>E35*F35*Conductors!$E$8</f>
        <v>0.30960000000000004</v>
      </c>
      <c r="H35" s="23">
        <f>E35*F35*Conductors!$F$8</f>
        <v>0.10560000000000001</v>
      </c>
      <c r="I35" s="4"/>
    </row>
    <row r="36" spans="1:9" x14ac:dyDescent="0.3">
      <c r="A36" s="38">
        <v>35</v>
      </c>
      <c r="B36" s="39">
        <v>33</v>
      </c>
      <c r="C36" s="39">
        <v>34</v>
      </c>
      <c r="D36" s="34" t="s">
        <v>9</v>
      </c>
      <c r="E36" s="38">
        <v>1</v>
      </c>
      <c r="F36" s="6">
        <v>0.7</v>
      </c>
      <c r="G36" s="23">
        <f>E36*F36*Conductors!$E$4</f>
        <v>0.17709999999999998</v>
      </c>
      <c r="H36" s="23">
        <f>E36*F36*Conductors!$F$4</f>
        <v>7.9100000000000004E-2</v>
      </c>
      <c r="I36" s="4"/>
    </row>
    <row r="37" spans="1:9" x14ac:dyDescent="0.3">
      <c r="A37" s="38">
        <v>36</v>
      </c>
      <c r="B37" s="38">
        <v>27</v>
      </c>
      <c r="C37" s="38">
        <v>35</v>
      </c>
      <c r="D37" s="34" t="s">
        <v>107</v>
      </c>
      <c r="E37" s="38">
        <v>1</v>
      </c>
      <c r="F37" s="6">
        <v>0.36</v>
      </c>
      <c r="G37" s="23">
        <f>E37*F37*Conductors!$E$9</f>
        <v>6.948E-2</v>
      </c>
      <c r="H37" s="23">
        <f>E37*F37*Conductors!$F$9</f>
        <v>4.2839999999999996E-2</v>
      </c>
      <c r="I37" s="4"/>
    </row>
    <row r="38" spans="1:9" x14ac:dyDescent="0.3">
      <c r="A38" s="38">
        <v>37</v>
      </c>
      <c r="B38" s="38">
        <v>27</v>
      </c>
      <c r="C38" s="38">
        <v>36</v>
      </c>
      <c r="D38" s="34" t="s">
        <v>106</v>
      </c>
      <c r="E38" s="38">
        <v>1</v>
      </c>
      <c r="F38" s="6">
        <v>0.5</v>
      </c>
      <c r="G38" s="23">
        <f>E38*F38*Conductors!$E$8</f>
        <v>0.19350000000000001</v>
      </c>
      <c r="H38" s="23">
        <f>E38*F38*Conductors!$F$8</f>
        <v>6.6000000000000003E-2</v>
      </c>
      <c r="I38" s="4"/>
    </row>
    <row r="39" spans="1:9" x14ac:dyDescent="0.3">
      <c r="A39" s="38">
        <v>38</v>
      </c>
      <c r="B39" s="38">
        <v>27</v>
      </c>
      <c r="C39" s="38">
        <v>38</v>
      </c>
      <c r="D39" s="34" t="s">
        <v>106</v>
      </c>
      <c r="E39" s="38">
        <v>1</v>
      </c>
      <c r="F39" s="6">
        <v>0.5</v>
      </c>
      <c r="G39" s="23">
        <f>E39*F39*Conductors!$E$8</f>
        <v>0.19350000000000001</v>
      </c>
      <c r="H39" s="23">
        <f>E39*F39*Conductors!$F$8</f>
        <v>6.6000000000000003E-2</v>
      </c>
      <c r="I39" s="4"/>
    </row>
    <row r="40" spans="1:9" x14ac:dyDescent="0.3">
      <c r="A40" s="38">
        <v>39</v>
      </c>
      <c r="B40" s="38">
        <v>27</v>
      </c>
      <c r="C40" s="38">
        <v>39</v>
      </c>
      <c r="D40" s="34" t="s">
        <v>9</v>
      </c>
      <c r="E40" s="38">
        <v>1</v>
      </c>
      <c r="F40" s="6">
        <v>0.5</v>
      </c>
      <c r="G40" s="23">
        <f>E40*F40*Conductors!$E$4</f>
        <v>0.1265</v>
      </c>
      <c r="H40" s="23">
        <f>E40*F40*Conductors!$F$4</f>
        <v>5.6500000000000002E-2</v>
      </c>
      <c r="I40" s="4"/>
    </row>
    <row r="41" spans="1:9" x14ac:dyDescent="0.3">
      <c r="A41" s="38">
        <v>40</v>
      </c>
      <c r="B41" s="38">
        <v>27</v>
      </c>
      <c r="C41" s="38">
        <v>45</v>
      </c>
      <c r="D41" s="34" t="s">
        <v>11</v>
      </c>
      <c r="E41" s="38">
        <v>1</v>
      </c>
      <c r="F41" s="6">
        <v>1.65</v>
      </c>
      <c r="G41" s="23">
        <f>E41*F41*Conductors!$E$6</f>
        <v>0.20624999999999999</v>
      </c>
      <c r="H41" s="23">
        <f>E41*F41*Conductors!$F$6</f>
        <v>0.16005</v>
      </c>
      <c r="I41" s="4"/>
    </row>
    <row r="42" spans="1:9" x14ac:dyDescent="0.3">
      <c r="A42" s="38">
        <v>41</v>
      </c>
      <c r="B42" s="39">
        <v>27</v>
      </c>
      <c r="C42" s="39">
        <v>41</v>
      </c>
      <c r="D42" s="34" t="s">
        <v>9</v>
      </c>
      <c r="E42" s="38">
        <v>1</v>
      </c>
      <c r="F42" s="6">
        <v>1.2</v>
      </c>
      <c r="G42" s="23">
        <f>E42*F42*Conductors!$E$4</f>
        <v>0.30359999999999998</v>
      </c>
      <c r="H42" s="23">
        <f>E42*F42*Conductors!$F$4</f>
        <v>0.1356</v>
      </c>
      <c r="I42" s="4"/>
    </row>
    <row r="43" spans="1:9" x14ac:dyDescent="0.3">
      <c r="A43" s="38">
        <v>42</v>
      </c>
      <c r="B43" s="39">
        <v>36</v>
      </c>
      <c r="C43" s="39">
        <v>37</v>
      </c>
      <c r="D43" s="34" t="s">
        <v>106</v>
      </c>
      <c r="E43" s="38">
        <v>1</v>
      </c>
      <c r="F43" s="6">
        <v>0.7</v>
      </c>
      <c r="G43" s="23">
        <f>E43*F43*Conductors!$E$8</f>
        <v>0.27089999999999997</v>
      </c>
      <c r="H43" s="23">
        <f>E43*F43*Conductors!$F$8</f>
        <v>9.2399999999999996E-2</v>
      </c>
      <c r="I43" s="4"/>
    </row>
    <row r="44" spans="1:9" x14ac:dyDescent="0.3">
      <c r="A44" s="38">
        <v>43</v>
      </c>
      <c r="B44" s="38">
        <v>37</v>
      </c>
      <c r="C44" s="38">
        <v>38</v>
      </c>
      <c r="D44" s="34" t="s">
        <v>106</v>
      </c>
      <c r="E44" s="38">
        <v>1</v>
      </c>
      <c r="F44" s="6">
        <v>0.7</v>
      </c>
      <c r="G44" s="23">
        <f>E44*F44*Conductors!$E$8</f>
        <v>0.27089999999999997</v>
      </c>
      <c r="H44" s="23">
        <f>E44*F44*Conductors!$F$8</f>
        <v>9.2399999999999996E-2</v>
      </c>
      <c r="I44" s="4"/>
    </row>
    <row r="45" spans="1:9" x14ac:dyDescent="0.3">
      <c r="A45" s="38">
        <v>44</v>
      </c>
      <c r="B45" s="38">
        <v>39</v>
      </c>
      <c r="C45" s="38">
        <v>40</v>
      </c>
      <c r="D45" s="34" t="s">
        <v>9</v>
      </c>
      <c r="E45" s="38">
        <v>1</v>
      </c>
      <c r="F45" s="6">
        <v>0.5</v>
      </c>
      <c r="G45" s="23">
        <f>E45*F45*Conductors!$E$4</f>
        <v>0.1265</v>
      </c>
      <c r="H45" s="23">
        <f>E45*F45*Conductors!$F$4</f>
        <v>5.6500000000000002E-2</v>
      </c>
      <c r="I45" s="4"/>
    </row>
    <row r="46" spans="1:9" x14ac:dyDescent="0.3">
      <c r="A46" s="38">
        <v>45</v>
      </c>
      <c r="B46" s="38">
        <v>40</v>
      </c>
      <c r="C46" s="38">
        <v>41</v>
      </c>
      <c r="D46" s="34" t="s">
        <v>9</v>
      </c>
      <c r="E46" s="38">
        <v>1</v>
      </c>
      <c r="F46" s="6">
        <v>0.5</v>
      </c>
      <c r="G46" s="23">
        <f>E46*F46*Conductors!$E$4</f>
        <v>0.1265</v>
      </c>
      <c r="H46" s="23">
        <f>E46*F46*Conductors!$F$4</f>
        <v>5.6500000000000002E-2</v>
      </c>
      <c r="I46" s="4"/>
    </row>
    <row r="47" spans="1:9" x14ac:dyDescent="0.3">
      <c r="A47" s="38">
        <v>48</v>
      </c>
      <c r="B47" s="38">
        <v>41</v>
      </c>
      <c r="C47" s="38">
        <v>42</v>
      </c>
      <c r="D47" s="34" t="s">
        <v>9</v>
      </c>
      <c r="E47" s="38">
        <v>1</v>
      </c>
      <c r="F47" s="6">
        <v>0.5</v>
      </c>
      <c r="G47" s="23">
        <f>E47*F47*Conductors!$E$4</f>
        <v>0.1265</v>
      </c>
      <c r="H47" s="23">
        <f>E47*F47*Conductors!$F$4</f>
        <v>5.6500000000000002E-2</v>
      </c>
      <c r="I47" s="4"/>
    </row>
    <row r="48" spans="1:9" x14ac:dyDescent="0.3">
      <c r="A48" s="38">
        <v>49</v>
      </c>
      <c r="B48" s="38">
        <v>42</v>
      </c>
      <c r="C48" s="38">
        <v>43</v>
      </c>
      <c r="D48" s="34" t="s">
        <v>106</v>
      </c>
      <c r="E48" s="38">
        <v>1</v>
      </c>
      <c r="F48" s="6">
        <v>0.7</v>
      </c>
      <c r="G48" s="23">
        <f>E48*F48*Conductors!$E$8</f>
        <v>0.27089999999999997</v>
      </c>
      <c r="H48" s="23">
        <f>E48*F48*Conductors!$F$8</f>
        <v>9.2399999999999996E-2</v>
      </c>
      <c r="I48" s="4"/>
    </row>
    <row r="49" spans="1:9" x14ac:dyDescent="0.3">
      <c r="A49" s="38">
        <v>50</v>
      </c>
      <c r="B49" s="38">
        <v>43</v>
      </c>
      <c r="C49" s="38">
        <v>44</v>
      </c>
      <c r="D49" s="34" t="s">
        <v>106</v>
      </c>
      <c r="E49" s="38">
        <v>1</v>
      </c>
      <c r="F49" s="6">
        <v>0.8</v>
      </c>
      <c r="G49" s="23">
        <f>E49*F49*Conductors!$E$8</f>
        <v>0.30960000000000004</v>
      </c>
      <c r="H49" s="23">
        <f>E49*F49*Conductors!$F$8</f>
        <v>0.10560000000000001</v>
      </c>
      <c r="I49" s="4"/>
    </row>
    <row r="50" spans="1:9" x14ac:dyDescent="0.3">
      <c r="A50" s="38">
        <v>51</v>
      </c>
      <c r="B50" s="38">
        <v>42</v>
      </c>
      <c r="C50" s="38">
        <v>49</v>
      </c>
      <c r="D50" s="34" t="s">
        <v>11</v>
      </c>
      <c r="E50" s="38">
        <v>1</v>
      </c>
      <c r="F50" s="6">
        <v>0.6</v>
      </c>
      <c r="G50" s="23">
        <f>E50*F50*Conductors!$E$6</f>
        <v>7.4999999999999997E-2</v>
      </c>
      <c r="H50" s="23">
        <f>E50*F50*Conductors!$F$6</f>
        <v>5.8200000000000002E-2</v>
      </c>
      <c r="I50" s="4"/>
    </row>
    <row r="51" spans="1:9" x14ac:dyDescent="0.3">
      <c r="A51" s="38">
        <v>52</v>
      </c>
      <c r="B51" s="38">
        <v>49</v>
      </c>
      <c r="C51" s="38">
        <v>50</v>
      </c>
      <c r="D51" s="34" t="s">
        <v>11</v>
      </c>
      <c r="E51" s="38">
        <v>1</v>
      </c>
      <c r="F51" s="6">
        <v>1.4</v>
      </c>
      <c r="G51" s="23">
        <f>E51*F51*Conductors!$E$6</f>
        <v>0.17499999999999999</v>
      </c>
      <c r="H51" s="23">
        <f>E51*F51*Conductors!$F$6</f>
        <v>0.1358</v>
      </c>
      <c r="I51" s="4"/>
    </row>
    <row r="52" spans="1:9" x14ac:dyDescent="0.3">
      <c r="A52" s="38">
        <v>53</v>
      </c>
      <c r="B52" s="38">
        <v>45</v>
      </c>
      <c r="C52" s="38">
        <v>46</v>
      </c>
      <c r="D52" s="34" t="s">
        <v>11</v>
      </c>
      <c r="E52" s="38">
        <v>1</v>
      </c>
      <c r="F52" s="6">
        <v>0.4</v>
      </c>
      <c r="G52" s="23">
        <f>E52*F52*Conductors!$E$6</f>
        <v>0.05</v>
      </c>
      <c r="H52" s="23">
        <f>E52*F52*Conductors!$F$6</f>
        <v>3.8800000000000001E-2</v>
      </c>
      <c r="I52" s="4"/>
    </row>
    <row r="53" spans="1:9" x14ac:dyDescent="0.3">
      <c r="A53" s="38">
        <v>54</v>
      </c>
      <c r="B53" s="38">
        <v>46</v>
      </c>
      <c r="C53" s="38">
        <v>47</v>
      </c>
      <c r="D53" s="34" t="s">
        <v>11</v>
      </c>
      <c r="E53" s="38">
        <v>1</v>
      </c>
      <c r="F53" s="6">
        <v>1.9</v>
      </c>
      <c r="G53" s="23">
        <f>E53*F53*Conductors!$E$6</f>
        <v>0.23749999999999999</v>
      </c>
      <c r="H53" s="23">
        <f>E53*F53*Conductors!$F$6</f>
        <v>0.18429999999999999</v>
      </c>
      <c r="I53" s="4"/>
    </row>
    <row r="54" spans="1:9" x14ac:dyDescent="0.3">
      <c r="A54" s="38">
        <v>55</v>
      </c>
      <c r="B54" s="38">
        <v>47</v>
      </c>
      <c r="C54" s="38">
        <v>48</v>
      </c>
      <c r="D54" s="34" t="s">
        <v>11</v>
      </c>
      <c r="E54" s="38">
        <v>1</v>
      </c>
      <c r="F54" s="6">
        <v>1.2</v>
      </c>
      <c r="G54" s="23">
        <f>E54*F54*Conductors!$E$6</f>
        <v>0.15</v>
      </c>
      <c r="H54" s="23">
        <f>E54*F54*Conductors!$F$6</f>
        <v>0.1164</v>
      </c>
      <c r="I54" s="4"/>
    </row>
    <row r="55" spans="1:9" x14ac:dyDescent="0.3">
      <c r="A55" s="38">
        <v>56</v>
      </c>
      <c r="B55" s="38">
        <v>48</v>
      </c>
      <c r="C55" s="38">
        <v>50</v>
      </c>
      <c r="D55" s="34" t="s">
        <v>11</v>
      </c>
      <c r="E55" s="38">
        <v>1</v>
      </c>
      <c r="F55" s="6">
        <v>2.7</v>
      </c>
      <c r="G55" s="23">
        <f>E55*F55*Conductors!$E$6</f>
        <v>0.33750000000000002</v>
      </c>
      <c r="H55" s="23">
        <f>E55*F55*Conductors!$F$6</f>
        <v>0.26190000000000002</v>
      </c>
      <c r="I55" s="4"/>
    </row>
    <row r="56" spans="1:9" x14ac:dyDescent="0.3">
      <c r="A56" s="38">
        <v>57</v>
      </c>
      <c r="B56" s="38">
        <v>48</v>
      </c>
      <c r="C56" s="38">
        <v>51</v>
      </c>
      <c r="D56" s="34" t="s">
        <v>11</v>
      </c>
      <c r="E56" s="38">
        <v>1</v>
      </c>
      <c r="F56" s="6">
        <v>0.7</v>
      </c>
      <c r="G56" s="23">
        <f>E56*F56*Conductors!$E$6</f>
        <v>8.7499999999999994E-2</v>
      </c>
      <c r="H56" s="23">
        <f>E56*F56*Conductors!$F$6</f>
        <v>6.7900000000000002E-2</v>
      </c>
      <c r="I56" s="4"/>
    </row>
    <row r="57" spans="1:9" x14ac:dyDescent="0.3">
      <c r="A57" s="38">
        <v>58</v>
      </c>
      <c r="B57" s="38">
        <v>51</v>
      </c>
      <c r="C57" s="38">
        <v>52</v>
      </c>
      <c r="D57" s="34" t="s">
        <v>11</v>
      </c>
      <c r="E57" s="38">
        <v>1</v>
      </c>
      <c r="F57" s="6">
        <v>2</v>
      </c>
      <c r="G57" s="23">
        <f>E57*F57*Conductors!$E$6</f>
        <v>0.25</v>
      </c>
      <c r="H57" s="23">
        <f>E57*F57*Conductors!$F$6</f>
        <v>0.19400000000000001</v>
      </c>
      <c r="I57" s="4"/>
    </row>
    <row r="58" spans="1:9" x14ac:dyDescent="0.3">
      <c r="A58" s="38">
        <v>59</v>
      </c>
      <c r="B58" s="38">
        <v>48</v>
      </c>
      <c r="C58" s="38">
        <v>56</v>
      </c>
      <c r="D58" s="34" t="s">
        <v>11</v>
      </c>
      <c r="E58" s="38">
        <v>1</v>
      </c>
      <c r="F58" s="6">
        <v>5</v>
      </c>
      <c r="G58" s="23">
        <f>E58*F58*Conductors!$E$6</f>
        <v>0.625</v>
      </c>
      <c r="H58" s="23">
        <f>E58*F58*Conductors!$F$6</f>
        <v>0.48499999999999999</v>
      </c>
      <c r="I58" s="4"/>
    </row>
    <row r="59" spans="1:9" x14ac:dyDescent="0.3">
      <c r="A59" s="38">
        <v>60</v>
      </c>
      <c r="B59" s="38">
        <v>45</v>
      </c>
      <c r="C59" s="38">
        <v>56</v>
      </c>
      <c r="D59" s="34" t="s">
        <v>11</v>
      </c>
      <c r="E59" s="38">
        <v>1</v>
      </c>
      <c r="F59" s="6">
        <v>4</v>
      </c>
      <c r="G59" s="23">
        <f>E59*F59*Conductors!$E$6</f>
        <v>0.5</v>
      </c>
      <c r="H59" s="23">
        <f>E59*F59*Conductors!$F$6</f>
        <v>0.38800000000000001</v>
      </c>
      <c r="I59" s="4"/>
    </row>
    <row r="60" spans="1:9" x14ac:dyDescent="0.3">
      <c r="A60" s="38">
        <v>61</v>
      </c>
      <c r="B60" s="38">
        <v>45</v>
      </c>
      <c r="C60" s="38">
        <v>54</v>
      </c>
      <c r="D60" s="34" t="s">
        <v>106</v>
      </c>
      <c r="E60" s="38">
        <v>1</v>
      </c>
      <c r="F60" s="6">
        <v>1</v>
      </c>
      <c r="G60" s="23">
        <f>E60*F60*Conductors!$E$8</f>
        <v>0.38700000000000001</v>
      </c>
      <c r="H60" s="23">
        <f>E60*F60*Conductors!$F$8</f>
        <v>0.13200000000000001</v>
      </c>
      <c r="I60" s="4"/>
    </row>
    <row r="61" spans="1:9" x14ac:dyDescent="0.3">
      <c r="A61" s="38">
        <v>62</v>
      </c>
      <c r="B61" s="38">
        <v>54</v>
      </c>
      <c r="C61" s="38">
        <v>55</v>
      </c>
      <c r="D61" s="34" t="s">
        <v>106</v>
      </c>
      <c r="E61" s="38">
        <v>1</v>
      </c>
      <c r="F61" s="6">
        <v>0.7</v>
      </c>
      <c r="G61" s="23">
        <f>E61*F61*Conductors!$E$8</f>
        <v>0.27089999999999997</v>
      </c>
      <c r="H61" s="23">
        <f>E61*F61*Conductors!$F$8</f>
        <v>9.2399999999999996E-2</v>
      </c>
      <c r="I61" s="4"/>
    </row>
    <row r="62" spans="1:9" x14ac:dyDescent="0.3">
      <c r="A62" s="38">
        <v>63</v>
      </c>
      <c r="B62" s="38">
        <v>53</v>
      </c>
      <c r="C62" s="38">
        <v>55</v>
      </c>
      <c r="D62" s="34" t="s">
        <v>106</v>
      </c>
      <c r="E62" s="38">
        <v>1</v>
      </c>
      <c r="F62" s="6">
        <v>0.9</v>
      </c>
      <c r="G62" s="23">
        <f>E62*F62*Conductors!$E$8</f>
        <v>0.3483</v>
      </c>
      <c r="H62" s="23">
        <f>E62*F62*Conductors!$F$8</f>
        <v>0.1188</v>
      </c>
      <c r="I62" s="4"/>
    </row>
    <row r="63" spans="1:9" x14ac:dyDescent="0.3">
      <c r="A63" s="39">
        <v>64</v>
      </c>
      <c r="B63" s="38">
        <v>45</v>
      </c>
      <c r="C63" s="38">
        <v>53</v>
      </c>
      <c r="D63" s="35" t="s">
        <v>106</v>
      </c>
      <c r="E63" s="38">
        <v>1</v>
      </c>
      <c r="F63" s="32">
        <v>2</v>
      </c>
      <c r="G63" s="23">
        <f>E63*F63*Conductors!$E$8</f>
        <v>0.77400000000000002</v>
      </c>
      <c r="H63" s="23">
        <f>E63*F63*Conductors!$F$8</f>
        <v>0.26400000000000001</v>
      </c>
      <c r="I63" s="4"/>
    </row>
    <row r="64" spans="1:9" x14ac:dyDescent="0.3">
      <c r="A64" s="39">
        <v>65</v>
      </c>
      <c r="B64" s="38">
        <v>56</v>
      </c>
      <c r="C64" s="38">
        <v>60</v>
      </c>
      <c r="D64" s="35" t="s">
        <v>11</v>
      </c>
      <c r="E64" s="38">
        <v>1</v>
      </c>
      <c r="F64" s="32">
        <v>2</v>
      </c>
      <c r="G64" s="23">
        <f>E64*F64*Conductors!$E$6</f>
        <v>0.25</v>
      </c>
      <c r="H64" s="23">
        <f>E64*F64*Conductors!$F$6</f>
        <v>0.19400000000000001</v>
      </c>
      <c r="I64" s="4"/>
    </row>
    <row r="65" spans="1:9" x14ac:dyDescent="0.3">
      <c r="A65" s="39">
        <v>66</v>
      </c>
      <c r="B65" s="38">
        <v>60</v>
      </c>
      <c r="C65" s="38">
        <v>61</v>
      </c>
      <c r="D65" s="35" t="s">
        <v>11</v>
      </c>
      <c r="E65" s="38">
        <v>1</v>
      </c>
      <c r="F65" s="32">
        <v>0.7</v>
      </c>
      <c r="G65" s="23">
        <f>E65*F65*Conductors!$E$6</f>
        <v>8.7499999999999994E-2</v>
      </c>
      <c r="H65" s="23">
        <f>E65*F65*Conductors!$F$6</f>
        <v>6.7900000000000002E-2</v>
      </c>
      <c r="I65" s="3"/>
    </row>
    <row r="66" spans="1:9" x14ac:dyDescent="0.3">
      <c r="A66" s="39">
        <v>67</v>
      </c>
      <c r="B66" s="38">
        <v>61</v>
      </c>
      <c r="C66" s="38">
        <v>64</v>
      </c>
      <c r="D66" s="35" t="s">
        <v>106</v>
      </c>
      <c r="E66" s="38">
        <v>1</v>
      </c>
      <c r="F66" s="32">
        <v>1</v>
      </c>
      <c r="G66" s="23">
        <f>E66*F66*Conductors!$E$8</f>
        <v>0.38700000000000001</v>
      </c>
      <c r="H66" s="23">
        <f>E66*F66*Conductors!$F$8</f>
        <v>0.13200000000000001</v>
      </c>
      <c r="I66" s="3"/>
    </row>
    <row r="67" spans="1:9" x14ac:dyDescent="0.3">
      <c r="A67" s="38">
        <v>68</v>
      </c>
      <c r="B67" s="38">
        <v>64</v>
      </c>
      <c r="C67" s="38">
        <v>65</v>
      </c>
      <c r="D67" s="34" t="s">
        <v>106</v>
      </c>
      <c r="E67" s="38">
        <v>1</v>
      </c>
      <c r="F67" s="6">
        <v>4</v>
      </c>
      <c r="G67" s="23">
        <f>E67*F67*Conductors!$E$8</f>
        <v>1.548</v>
      </c>
      <c r="H67" s="23">
        <f>E67*F67*Conductors!$F$8</f>
        <v>0.52800000000000002</v>
      </c>
      <c r="I67" s="3"/>
    </row>
    <row r="68" spans="1:9" x14ac:dyDescent="0.3">
      <c r="A68" s="38">
        <v>69</v>
      </c>
      <c r="B68" s="39">
        <v>61</v>
      </c>
      <c r="C68" s="39">
        <v>62</v>
      </c>
      <c r="D68" s="34" t="s">
        <v>106</v>
      </c>
      <c r="E68" s="38">
        <v>1</v>
      </c>
      <c r="F68" s="6">
        <v>2.8</v>
      </c>
      <c r="G68" s="23">
        <f>E68*F68*Conductors!$E$8</f>
        <v>1.0835999999999999</v>
      </c>
      <c r="H68" s="23">
        <f>E68*F68*Conductors!$F$8</f>
        <v>0.36959999999999998</v>
      </c>
      <c r="I68" s="3"/>
    </row>
    <row r="69" spans="1:9" x14ac:dyDescent="0.3">
      <c r="A69" s="38">
        <v>70</v>
      </c>
      <c r="B69" s="39">
        <v>62</v>
      </c>
      <c r="C69" s="39">
        <v>63</v>
      </c>
      <c r="D69" s="34" t="s">
        <v>106</v>
      </c>
      <c r="E69" s="38">
        <v>1</v>
      </c>
      <c r="F69" s="6">
        <v>1</v>
      </c>
      <c r="G69" s="23">
        <f>E69*F69*Conductors!$E$8</f>
        <v>0.38700000000000001</v>
      </c>
      <c r="H69" s="23">
        <f>E69*F69*Conductors!$F$8</f>
        <v>0.13200000000000001</v>
      </c>
      <c r="I69" s="3"/>
    </row>
    <row r="70" spans="1:9" x14ac:dyDescent="0.3">
      <c r="A70" s="38">
        <v>71</v>
      </c>
      <c r="B70" s="39">
        <v>62</v>
      </c>
      <c r="C70" s="39">
        <v>66</v>
      </c>
      <c r="D70" s="34" t="s">
        <v>106</v>
      </c>
      <c r="E70" s="38">
        <v>1</v>
      </c>
      <c r="F70" s="6">
        <v>1.2</v>
      </c>
      <c r="G70" s="23">
        <f>E70*F70*Conductors!$E$8</f>
        <v>0.46439999999999998</v>
      </c>
      <c r="H70" s="23">
        <f>E70*F70*Conductors!$F$8</f>
        <v>0.15840000000000001</v>
      </c>
      <c r="I70" s="3"/>
    </row>
    <row r="71" spans="1:9" x14ac:dyDescent="0.3">
      <c r="A71" s="38">
        <v>72</v>
      </c>
      <c r="B71" s="39">
        <v>66</v>
      </c>
      <c r="C71" s="39">
        <v>67</v>
      </c>
      <c r="D71" s="34" t="s">
        <v>9</v>
      </c>
      <c r="E71" s="38">
        <v>1</v>
      </c>
      <c r="F71" s="6">
        <v>0.7</v>
      </c>
      <c r="G71" s="23">
        <f>E71*F71*Conductors!$E$4</f>
        <v>0.17709999999999998</v>
      </c>
      <c r="H71" s="23">
        <f>E71*F71*Conductors!$F$4</f>
        <v>7.9100000000000004E-2</v>
      </c>
      <c r="I71" s="3"/>
    </row>
    <row r="72" spans="1:9" x14ac:dyDescent="0.3">
      <c r="A72" s="38">
        <v>73</v>
      </c>
      <c r="B72" s="39">
        <v>13</v>
      </c>
      <c r="C72" s="39">
        <v>57</v>
      </c>
      <c r="D72" s="34" t="s">
        <v>12</v>
      </c>
      <c r="E72" s="38">
        <v>1</v>
      </c>
      <c r="F72" s="6">
        <v>12</v>
      </c>
      <c r="G72" s="23">
        <f>E72*F72*Conductors!$E$7</f>
        <v>1.7519999999999998</v>
      </c>
      <c r="H72" s="23">
        <f>E72*F72*Conductors!$F$7</f>
        <v>4.8000000000000007</v>
      </c>
      <c r="I72" s="3"/>
    </row>
    <row r="73" spans="1:9" x14ac:dyDescent="0.3">
      <c r="A73" s="38">
        <v>74</v>
      </c>
      <c r="B73" s="39">
        <v>14</v>
      </c>
      <c r="C73" s="39">
        <v>68</v>
      </c>
      <c r="D73" s="34" t="s">
        <v>12</v>
      </c>
      <c r="E73" s="38">
        <v>1</v>
      </c>
      <c r="F73" s="6">
        <v>38</v>
      </c>
      <c r="G73" s="23">
        <f>E73*F73*Conductors!$E$7</f>
        <v>5.548</v>
      </c>
      <c r="H73" s="23">
        <f>E73*F73*Conductors!$F$7</f>
        <v>15.200000000000001</v>
      </c>
    </row>
    <row r="74" spans="1:9" x14ac:dyDescent="0.3">
      <c r="A74" s="39">
        <v>75</v>
      </c>
      <c r="B74" s="39">
        <v>58</v>
      </c>
      <c r="C74" s="39">
        <v>69</v>
      </c>
      <c r="D74" s="34" t="s">
        <v>12</v>
      </c>
      <c r="E74" s="38">
        <v>1</v>
      </c>
      <c r="F74" s="6">
        <v>32</v>
      </c>
      <c r="G74" s="23">
        <f>E74*F74*Conductors!$E$7</f>
        <v>4.6719999999999997</v>
      </c>
      <c r="H74" s="23">
        <f>E74*F74*Conductors!$F$7</f>
        <v>12.8</v>
      </c>
    </row>
    <row r="75" spans="1:9" x14ac:dyDescent="0.3">
      <c r="A75" s="39">
        <v>76</v>
      </c>
      <c r="B75" s="39">
        <v>70</v>
      </c>
      <c r="C75" s="39">
        <v>71</v>
      </c>
      <c r="D75" s="34" t="s">
        <v>11</v>
      </c>
      <c r="E75" s="38">
        <v>1</v>
      </c>
      <c r="F75" s="6">
        <v>0.25</v>
      </c>
      <c r="G75" s="23">
        <f>E75*F75*Conductors!$E$6</f>
        <v>3.125E-2</v>
      </c>
      <c r="H75" s="23">
        <f>E75*F75*Conductors!$F$6</f>
        <v>2.4250000000000001E-2</v>
      </c>
    </row>
    <row r="76" spans="1:9" x14ac:dyDescent="0.3">
      <c r="A76" s="39">
        <v>77</v>
      </c>
      <c r="B76" s="39">
        <v>70</v>
      </c>
      <c r="C76" s="39">
        <v>106</v>
      </c>
      <c r="D76" s="34" t="s">
        <v>11</v>
      </c>
      <c r="E76" s="38">
        <v>1</v>
      </c>
      <c r="F76" s="6">
        <v>0.2</v>
      </c>
      <c r="G76" s="23">
        <f>E76*F76*Conductors!$E$6</f>
        <v>2.5000000000000001E-2</v>
      </c>
      <c r="H76" s="23">
        <f>E76*F76*Conductors!$F$6</f>
        <v>1.9400000000000001E-2</v>
      </c>
    </row>
    <row r="77" spans="1:9" x14ac:dyDescent="0.3">
      <c r="A77" s="39">
        <v>78</v>
      </c>
      <c r="B77" s="39">
        <v>74</v>
      </c>
      <c r="C77" s="39">
        <v>106</v>
      </c>
      <c r="D77" s="34" t="s">
        <v>11</v>
      </c>
      <c r="E77" s="38">
        <v>1</v>
      </c>
      <c r="F77" s="6">
        <v>12</v>
      </c>
      <c r="G77" s="23">
        <f>E77*F77*Conductors!$E$6</f>
        <v>1.5</v>
      </c>
      <c r="H77" s="23">
        <f>E77*F77*Conductors!$F$6</f>
        <v>1.1640000000000001</v>
      </c>
    </row>
    <row r="78" spans="1:9" x14ac:dyDescent="0.3">
      <c r="A78" s="38">
        <v>79</v>
      </c>
      <c r="B78" s="39">
        <v>76</v>
      </c>
      <c r="C78" s="39">
        <v>106</v>
      </c>
      <c r="D78" s="34" t="s">
        <v>11</v>
      </c>
      <c r="E78" s="38">
        <v>1</v>
      </c>
      <c r="F78" s="6">
        <v>20</v>
      </c>
      <c r="G78" s="23">
        <f>E78*F78*Conductors!$E$6</f>
        <v>2.5</v>
      </c>
      <c r="H78" s="23">
        <f>E78*F78*Conductors!$F$6</f>
        <v>1.94</v>
      </c>
    </row>
    <row r="79" spans="1:9" x14ac:dyDescent="0.3">
      <c r="A79" s="38">
        <v>80</v>
      </c>
      <c r="B79" s="39">
        <v>70</v>
      </c>
      <c r="C79" s="39">
        <v>77</v>
      </c>
      <c r="D79" s="34" t="s">
        <v>11</v>
      </c>
      <c r="E79" s="38">
        <v>1</v>
      </c>
      <c r="F79" s="6">
        <v>17</v>
      </c>
      <c r="G79" s="23">
        <f>E79*F79*Conductors!$E$6</f>
        <v>2.125</v>
      </c>
      <c r="H79" s="23">
        <f>E79*F79*Conductors!$F$6</f>
        <v>1.649</v>
      </c>
    </row>
    <row r="80" spans="1:9" x14ac:dyDescent="0.3">
      <c r="A80" s="38">
        <v>81</v>
      </c>
      <c r="B80" s="39">
        <v>70</v>
      </c>
      <c r="C80" s="39">
        <v>78</v>
      </c>
      <c r="D80" s="34" t="s">
        <v>11</v>
      </c>
      <c r="E80" s="38">
        <v>1</v>
      </c>
      <c r="F80" s="6">
        <v>2.4</v>
      </c>
      <c r="G80" s="23">
        <f>E80*F80*Conductors!$E$6</f>
        <v>0.3</v>
      </c>
      <c r="H80" s="23">
        <f>E80*F80*Conductors!$F$6</f>
        <v>0.23280000000000001</v>
      </c>
    </row>
    <row r="81" spans="1:8" x14ac:dyDescent="0.3">
      <c r="A81" s="38">
        <v>82</v>
      </c>
      <c r="B81" s="39">
        <v>78</v>
      </c>
      <c r="C81" s="39">
        <v>79</v>
      </c>
      <c r="D81" s="34" t="s">
        <v>11</v>
      </c>
      <c r="E81" s="38">
        <v>1</v>
      </c>
      <c r="F81" s="6">
        <v>2</v>
      </c>
      <c r="G81" s="23">
        <f>E81*F81*Conductors!$E$6</f>
        <v>0.25</v>
      </c>
      <c r="H81" s="23">
        <f>E81*F81*Conductors!$F$6</f>
        <v>0.19400000000000001</v>
      </c>
    </row>
    <row r="82" spans="1:8" x14ac:dyDescent="0.3">
      <c r="A82" s="38">
        <v>83</v>
      </c>
      <c r="B82" s="39">
        <v>78</v>
      </c>
      <c r="C82" s="39">
        <v>80</v>
      </c>
      <c r="D82" s="34" t="s">
        <v>11</v>
      </c>
      <c r="E82" s="38">
        <v>1</v>
      </c>
      <c r="F82" s="6">
        <v>0.7</v>
      </c>
      <c r="G82" s="23">
        <f>E82*F82*Conductors!$E$6</f>
        <v>8.7499999999999994E-2</v>
      </c>
      <c r="H82" s="23">
        <f>E82*F82*Conductors!$F$6</f>
        <v>6.7900000000000002E-2</v>
      </c>
    </row>
    <row r="83" spans="1:8" x14ac:dyDescent="0.3">
      <c r="A83" s="38">
        <v>84</v>
      </c>
      <c r="B83" s="39">
        <v>80</v>
      </c>
      <c r="C83" s="39">
        <v>81</v>
      </c>
      <c r="D83" s="34" t="s">
        <v>11</v>
      </c>
      <c r="E83" s="38">
        <v>1</v>
      </c>
      <c r="F83" s="6">
        <v>2.5</v>
      </c>
      <c r="G83" s="23">
        <f>E83*F83*Conductors!$E$6</f>
        <v>0.3125</v>
      </c>
      <c r="H83" s="23">
        <f>E83*F83*Conductors!$F$6</f>
        <v>0.24249999999999999</v>
      </c>
    </row>
    <row r="84" spans="1:8" x14ac:dyDescent="0.3">
      <c r="A84" s="38">
        <v>85</v>
      </c>
      <c r="B84" s="39">
        <v>81</v>
      </c>
      <c r="C84" s="39">
        <v>82</v>
      </c>
      <c r="D84" s="34" t="s">
        <v>11</v>
      </c>
      <c r="E84" s="38">
        <v>1</v>
      </c>
      <c r="F84" s="6">
        <v>3</v>
      </c>
      <c r="G84" s="23">
        <f>E84*F84*Conductors!$E$6</f>
        <v>0.375</v>
      </c>
      <c r="H84" s="23">
        <f>E84*F84*Conductors!$F$6</f>
        <v>0.29100000000000004</v>
      </c>
    </row>
    <row r="85" spans="1:8" x14ac:dyDescent="0.3">
      <c r="A85" s="39">
        <v>86</v>
      </c>
      <c r="B85" s="39">
        <v>82</v>
      </c>
      <c r="C85" s="39">
        <v>83</v>
      </c>
      <c r="D85" s="34" t="s">
        <v>11</v>
      </c>
      <c r="E85" s="38">
        <v>1</v>
      </c>
      <c r="F85" s="6">
        <v>0.7</v>
      </c>
      <c r="G85" s="23">
        <f>E85*F85*Conductors!$E$6</f>
        <v>8.7499999999999994E-2</v>
      </c>
      <c r="H85" s="23">
        <f>E85*F85*Conductors!$F$6</f>
        <v>6.7900000000000002E-2</v>
      </c>
    </row>
    <row r="86" spans="1:8" x14ac:dyDescent="0.3">
      <c r="A86" s="39">
        <v>87</v>
      </c>
      <c r="B86" s="39">
        <v>83</v>
      </c>
      <c r="C86" s="39">
        <v>84</v>
      </c>
      <c r="D86" s="34" t="s">
        <v>11</v>
      </c>
      <c r="E86" s="38">
        <v>1</v>
      </c>
      <c r="F86" s="6">
        <v>0.5</v>
      </c>
      <c r="G86" s="23">
        <f>E86*F86*Conductors!$E$6</f>
        <v>6.25E-2</v>
      </c>
      <c r="H86" s="23">
        <f>E86*F86*Conductors!$F$6</f>
        <v>4.8500000000000001E-2</v>
      </c>
    </row>
    <row r="87" spans="1:8" x14ac:dyDescent="0.3">
      <c r="A87" s="39">
        <v>88</v>
      </c>
      <c r="B87" s="39">
        <v>84</v>
      </c>
      <c r="C87" s="39">
        <v>85</v>
      </c>
      <c r="D87" s="34" t="s">
        <v>11</v>
      </c>
      <c r="E87" s="38">
        <v>1</v>
      </c>
      <c r="F87" s="6">
        <v>0.5</v>
      </c>
      <c r="G87" s="23">
        <f>E87*F87*Conductors!$E$6</f>
        <v>6.25E-2</v>
      </c>
      <c r="H87" s="23">
        <f>E87*F87*Conductors!$F$6</f>
        <v>4.8500000000000001E-2</v>
      </c>
    </row>
    <row r="88" spans="1:8" x14ac:dyDescent="0.3">
      <c r="A88" s="39">
        <v>89</v>
      </c>
      <c r="B88" s="39">
        <v>77</v>
      </c>
      <c r="C88" s="39">
        <v>83</v>
      </c>
      <c r="D88" s="34" t="s">
        <v>11</v>
      </c>
      <c r="E88" s="38">
        <v>1</v>
      </c>
      <c r="F88" s="6">
        <v>0.3</v>
      </c>
      <c r="G88" s="23">
        <f>E88*F88*Conductors!$E$6</f>
        <v>3.7499999999999999E-2</v>
      </c>
      <c r="H88" s="23">
        <f>E88*F88*Conductors!$F$6</f>
        <v>2.9100000000000001E-2</v>
      </c>
    </row>
    <row r="89" spans="1:8" x14ac:dyDescent="0.3">
      <c r="A89" s="38">
        <v>90</v>
      </c>
      <c r="B89" s="39">
        <v>77</v>
      </c>
      <c r="C89" s="39">
        <v>87</v>
      </c>
      <c r="D89" s="34" t="s">
        <v>11</v>
      </c>
      <c r="E89" s="38">
        <v>1</v>
      </c>
      <c r="F89" s="6">
        <v>1</v>
      </c>
      <c r="G89" s="23">
        <f>E89*F89*Conductors!$E$6</f>
        <v>0.125</v>
      </c>
      <c r="H89" s="23">
        <f>E89*F89*Conductors!$F$6</f>
        <v>9.7000000000000003E-2</v>
      </c>
    </row>
    <row r="90" spans="1:8" x14ac:dyDescent="0.3">
      <c r="A90" s="38">
        <v>91</v>
      </c>
      <c r="B90" s="39">
        <v>85</v>
      </c>
      <c r="C90" s="39">
        <v>87</v>
      </c>
      <c r="D90" s="34" t="s">
        <v>11</v>
      </c>
      <c r="E90" s="38">
        <v>1</v>
      </c>
      <c r="F90" s="6">
        <v>0.7</v>
      </c>
      <c r="G90" s="23">
        <f>E90*F90*Conductors!$E$6</f>
        <v>8.7499999999999994E-2</v>
      </c>
      <c r="H90" s="23">
        <f>E90*F90*Conductors!$F$6</f>
        <v>6.7900000000000002E-2</v>
      </c>
    </row>
    <row r="91" spans="1:8" x14ac:dyDescent="0.3">
      <c r="A91" s="38">
        <v>92</v>
      </c>
      <c r="B91" s="39">
        <v>85</v>
      </c>
      <c r="C91" s="39">
        <v>86</v>
      </c>
      <c r="D91" s="34" t="s">
        <v>11</v>
      </c>
      <c r="E91" s="38">
        <v>1</v>
      </c>
      <c r="F91" s="6">
        <v>0.85</v>
      </c>
      <c r="G91" s="23">
        <f>E91*F91*Conductors!$E$6</f>
        <v>0.10625</v>
      </c>
      <c r="H91" s="23">
        <f>E91*F91*Conductors!$F$6</f>
        <v>8.2449999999999996E-2</v>
      </c>
    </row>
    <row r="92" spans="1:8" x14ac:dyDescent="0.3">
      <c r="A92" s="38">
        <v>93</v>
      </c>
      <c r="B92" s="39">
        <v>77</v>
      </c>
      <c r="C92" s="39">
        <v>88</v>
      </c>
      <c r="D92" s="34" t="s">
        <v>106</v>
      </c>
      <c r="E92" s="38">
        <v>1</v>
      </c>
      <c r="F92" s="6">
        <v>0.3</v>
      </c>
      <c r="G92" s="23">
        <f>E92*F92*Conductors!$E$8</f>
        <v>0.11609999999999999</v>
      </c>
      <c r="H92" s="23">
        <f>E92*F92*Conductors!$F$8</f>
        <v>3.9600000000000003E-2</v>
      </c>
    </row>
    <row r="93" spans="1:8" x14ac:dyDescent="0.3">
      <c r="A93" s="38">
        <v>94</v>
      </c>
      <c r="B93" s="39">
        <v>71</v>
      </c>
      <c r="C93" s="39">
        <v>72</v>
      </c>
      <c r="D93" s="34" t="s">
        <v>11</v>
      </c>
      <c r="E93" s="38">
        <v>1</v>
      </c>
      <c r="F93" s="6">
        <v>0.4</v>
      </c>
      <c r="G93" s="23">
        <f>E93*F93*Conductors!$E$6</f>
        <v>0.05</v>
      </c>
      <c r="H93" s="23">
        <f>E93*F93*Conductors!$F$6</f>
        <v>3.8800000000000001E-2</v>
      </c>
    </row>
    <row r="94" spans="1:8" x14ac:dyDescent="0.3">
      <c r="A94" s="38">
        <v>95</v>
      </c>
      <c r="B94" s="39">
        <v>72</v>
      </c>
      <c r="C94" s="39">
        <v>73</v>
      </c>
      <c r="D94" s="34" t="s">
        <v>11</v>
      </c>
      <c r="E94" s="38">
        <v>1</v>
      </c>
      <c r="F94" s="6">
        <v>0.32</v>
      </c>
      <c r="G94" s="23">
        <f>E94*F94*Conductors!$E$6</f>
        <v>0.04</v>
      </c>
      <c r="H94" s="23">
        <f>E94*F94*Conductors!$F$6</f>
        <v>3.1040000000000002E-2</v>
      </c>
    </row>
    <row r="95" spans="1:8" x14ac:dyDescent="0.3">
      <c r="A95" s="38">
        <v>96</v>
      </c>
      <c r="B95" s="39">
        <v>73</v>
      </c>
      <c r="C95" s="39">
        <v>74</v>
      </c>
      <c r="D95" s="34" t="s">
        <v>11</v>
      </c>
      <c r="E95" s="38">
        <v>1</v>
      </c>
      <c r="F95" s="6">
        <v>2</v>
      </c>
      <c r="G95" s="23">
        <f>E95*F95*Conductors!$E$6</f>
        <v>0.25</v>
      </c>
      <c r="H95" s="23">
        <f>E95*F95*Conductors!$F$6</f>
        <v>0.19400000000000001</v>
      </c>
    </row>
    <row r="96" spans="1:8" x14ac:dyDescent="0.3">
      <c r="A96" s="39">
        <v>97</v>
      </c>
      <c r="B96" s="39">
        <v>74</v>
      </c>
      <c r="C96" s="39">
        <v>89</v>
      </c>
      <c r="D96" s="34" t="s">
        <v>11</v>
      </c>
      <c r="E96" s="38">
        <v>1</v>
      </c>
      <c r="F96" s="6">
        <v>0.7</v>
      </c>
      <c r="G96" s="23">
        <f>E96*F96*Conductors!$E$6</f>
        <v>8.7499999999999994E-2</v>
      </c>
      <c r="H96" s="23">
        <f>E96*F96*Conductors!$F$6</f>
        <v>6.7900000000000002E-2</v>
      </c>
    </row>
    <row r="97" spans="1:8" x14ac:dyDescent="0.3">
      <c r="A97" s="39">
        <v>98</v>
      </c>
      <c r="B97" s="39">
        <v>89</v>
      </c>
      <c r="C97" s="39">
        <v>90</v>
      </c>
      <c r="D97" s="34" t="s">
        <v>11</v>
      </c>
      <c r="E97" s="38">
        <v>1</v>
      </c>
      <c r="F97" s="6">
        <v>0.3</v>
      </c>
      <c r="G97" s="23">
        <f>E97*F97*Conductors!$E$6</f>
        <v>3.7499999999999999E-2</v>
      </c>
      <c r="H97" s="23">
        <f>E97*F97*Conductors!$F$6</f>
        <v>2.9100000000000001E-2</v>
      </c>
    </row>
    <row r="98" spans="1:8" x14ac:dyDescent="0.3">
      <c r="A98" s="39">
        <v>99</v>
      </c>
      <c r="B98" s="39">
        <v>90</v>
      </c>
      <c r="C98" s="39">
        <v>91</v>
      </c>
      <c r="D98" s="34" t="s">
        <v>11</v>
      </c>
      <c r="E98" s="38">
        <v>1</v>
      </c>
      <c r="F98" s="6">
        <v>0.3</v>
      </c>
      <c r="G98" s="23">
        <f>E98*F98*Conductors!$E$6</f>
        <v>3.7499999999999999E-2</v>
      </c>
      <c r="H98" s="23">
        <f>E98*F98*Conductors!$F$6</f>
        <v>2.9100000000000001E-2</v>
      </c>
    </row>
    <row r="99" spans="1:8" x14ac:dyDescent="0.3">
      <c r="A99" s="39">
        <v>100</v>
      </c>
      <c r="B99" s="39">
        <v>91</v>
      </c>
      <c r="C99" s="39">
        <v>92</v>
      </c>
      <c r="D99" s="34" t="s">
        <v>11</v>
      </c>
      <c r="E99" s="38">
        <v>1</v>
      </c>
      <c r="F99" s="6">
        <v>0.25</v>
      </c>
      <c r="G99" s="23">
        <f>E99*F99*Conductors!$E$6</f>
        <v>3.125E-2</v>
      </c>
      <c r="H99" s="23">
        <f>E99*F99*Conductors!$F$6</f>
        <v>2.4250000000000001E-2</v>
      </c>
    </row>
    <row r="100" spans="1:8" x14ac:dyDescent="0.3">
      <c r="A100" s="38">
        <v>101</v>
      </c>
      <c r="B100" s="39">
        <v>90</v>
      </c>
      <c r="C100" s="39">
        <v>92</v>
      </c>
      <c r="D100" s="34" t="s">
        <v>11</v>
      </c>
      <c r="E100" s="38">
        <v>1</v>
      </c>
      <c r="F100" s="6">
        <v>0.6</v>
      </c>
      <c r="G100" s="23">
        <f>E100*F100*Conductors!$E$6</f>
        <v>7.4999999999999997E-2</v>
      </c>
      <c r="H100" s="23">
        <f>E100*F100*Conductors!$F$6</f>
        <v>5.8200000000000002E-2</v>
      </c>
    </row>
    <row r="101" spans="1:8" x14ac:dyDescent="0.3">
      <c r="A101" s="38">
        <v>102</v>
      </c>
      <c r="B101" s="39">
        <v>74</v>
      </c>
      <c r="C101" s="39">
        <v>93</v>
      </c>
      <c r="D101" s="34" t="s">
        <v>11</v>
      </c>
      <c r="E101" s="38">
        <v>1</v>
      </c>
      <c r="F101" s="6">
        <v>1.3</v>
      </c>
      <c r="G101" s="23">
        <f>E101*F101*Conductors!$E$6</f>
        <v>0.16250000000000001</v>
      </c>
      <c r="H101" s="23">
        <f>E101*F101*Conductors!$F$6</f>
        <v>0.12610000000000002</v>
      </c>
    </row>
    <row r="102" spans="1:8" x14ac:dyDescent="0.3">
      <c r="A102" s="38">
        <v>103</v>
      </c>
      <c r="B102" s="39">
        <v>93</v>
      </c>
      <c r="C102" s="39">
        <v>94</v>
      </c>
      <c r="D102" s="34" t="s">
        <v>11</v>
      </c>
      <c r="E102" s="38">
        <v>1</v>
      </c>
      <c r="F102" s="6">
        <v>0.7</v>
      </c>
      <c r="G102" s="23">
        <f>E102*F102*Conductors!$E$6</f>
        <v>8.7499999999999994E-2</v>
      </c>
      <c r="H102" s="23">
        <f>E102*F102*Conductors!$F$6</f>
        <v>6.7900000000000002E-2</v>
      </c>
    </row>
    <row r="103" spans="1:8" x14ac:dyDescent="0.3">
      <c r="A103" s="38">
        <v>104</v>
      </c>
      <c r="B103" s="39">
        <v>94</v>
      </c>
      <c r="C103" s="39">
        <v>95</v>
      </c>
      <c r="D103" s="34" t="s">
        <v>11</v>
      </c>
      <c r="E103" s="38">
        <v>1</v>
      </c>
      <c r="F103" s="6">
        <v>1.5</v>
      </c>
      <c r="G103" s="23">
        <f>E103*F103*Conductors!$E$6</f>
        <v>0.1875</v>
      </c>
      <c r="H103" s="23">
        <f>E103*F103*Conductors!$F$6</f>
        <v>0.14550000000000002</v>
      </c>
    </row>
    <row r="104" spans="1:8" x14ac:dyDescent="0.3">
      <c r="A104" s="38">
        <v>105</v>
      </c>
      <c r="B104" s="39">
        <v>72</v>
      </c>
      <c r="C104" s="39">
        <v>75</v>
      </c>
      <c r="D104" s="34" t="s">
        <v>11</v>
      </c>
      <c r="E104" s="38">
        <v>1</v>
      </c>
      <c r="F104" s="6">
        <v>10</v>
      </c>
      <c r="G104" s="23">
        <f>E104*F104*Conductors!$E$6</f>
        <v>1.25</v>
      </c>
      <c r="H104" s="23">
        <f>E104*F104*Conductors!$F$6</f>
        <v>0.97</v>
      </c>
    </row>
    <row r="105" spans="1:8" x14ac:dyDescent="0.3">
      <c r="A105" s="38">
        <v>106</v>
      </c>
      <c r="B105" s="39">
        <v>75</v>
      </c>
      <c r="C105" s="39">
        <v>76</v>
      </c>
      <c r="D105" s="34" t="s">
        <v>11</v>
      </c>
      <c r="E105" s="38">
        <v>1</v>
      </c>
      <c r="F105" s="6">
        <v>1</v>
      </c>
      <c r="G105" s="23">
        <f>E105*F105*Conductors!$E$6</f>
        <v>0.125</v>
      </c>
      <c r="H105" s="23">
        <f>E105*F105*Conductors!$F$6</f>
        <v>9.7000000000000003E-2</v>
      </c>
    </row>
    <row r="106" spans="1:8" x14ac:dyDescent="0.3">
      <c r="A106" s="38">
        <v>107</v>
      </c>
      <c r="B106" s="39">
        <v>76</v>
      </c>
      <c r="C106" s="39">
        <v>98</v>
      </c>
      <c r="D106" s="34" t="s">
        <v>11</v>
      </c>
      <c r="E106" s="38">
        <v>1</v>
      </c>
      <c r="F106" s="6">
        <v>0.5</v>
      </c>
      <c r="G106" s="23">
        <f>E106*F106*Conductors!$E$6</f>
        <v>6.25E-2</v>
      </c>
      <c r="H106" s="23">
        <f>E106*F106*Conductors!$F$6</f>
        <v>4.8500000000000001E-2</v>
      </c>
    </row>
    <row r="107" spans="1:8" x14ac:dyDescent="0.3">
      <c r="A107" s="39">
        <v>108</v>
      </c>
      <c r="B107" s="39">
        <v>76</v>
      </c>
      <c r="C107" s="39">
        <v>103</v>
      </c>
      <c r="D107" s="34" t="s">
        <v>11</v>
      </c>
      <c r="E107" s="38">
        <v>1</v>
      </c>
      <c r="F107" s="6">
        <v>0.75</v>
      </c>
      <c r="G107" s="23">
        <f>E107*F107*Conductors!$E$6</f>
        <v>9.375E-2</v>
      </c>
      <c r="H107" s="23">
        <f>E107*F107*Conductors!$F$6</f>
        <v>7.2750000000000009E-2</v>
      </c>
    </row>
    <row r="108" spans="1:8" x14ac:dyDescent="0.3">
      <c r="A108" s="39">
        <v>109</v>
      </c>
      <c r="B108" s="39">
        <v>98</v>
      </c>
      <c r="C108" s="39">
        <v>99</v>
      </c>
      <c r="D108" s="34" t="s">
        <v>11</v>
      </c>
      <c r="E108" s="38">
        <v>1</v>
      </c>
      <c r="F108" s="6">
        <v>0.6</v>
      </c>
      <c r="G108" s="23">
        <f>E108*F108*Conductors!$E$6</f>
        <v>7.4999999999999997E-2</v>
      </c>
      <c r="H108" s="23">
        <f>E108*F108*Conductors!$F$6</f>
        <v>5.8200000000000002E-2</v>
      </c>
    </row>
    <row r="109" spans="1:8" x14ac:dyDescent="0.3">
      <c r="A109" s="39">
        <v>110</v>
      </c>
      <c r="B109" s="39">
        <v>99</v>
      </c>
      <c r="C109" s="39">
        <v>100</v>
      </c>
      <c r="D109" s="34" t="s">
        <v>106</v>
      </c>
      <c r="E109" s="38">
        <v>1</v>
      </c>
      <c r="F109" s="6">
        <v>0.25</v>
      </c>
      <c r="G109" s="23">
        <f>E109*F109*Conductors!$E$8</f>
        <v>9.6750000000000003E-2</v>
      </c>
      <c r="H109" s="23">
        <f>E109*F109*Conductors!$F$8</f>
        <v>3.3000000000000002E-2</v>
      </c>
    </row>
    <row r="110" spans="1:8" x14ac:dyDescent="0.3">
      <c r="A110" s="39">
        <v>111</v>
      </c>
      <c r="B110" s="39">
        <v>100</v>
      </c>
      <c r="C110" s="39">
        <v>101</v>
      </c>
      <c r="D110" s="34" t="s">
        <v>106</v>
      </c>
      <c r="E110" s="38">
        <v>1</v>
      </c>
      <c r="F110" s="6">
        <v>0.3</v>
      </c>
      <c r="G110" s="23">
        <f>E110*F110*Conductors!$E$8</f>
        <v>0.11609999999999999</v>
      </c>
      <c r="H110" s="23">
        <f>E110*F110*Conductors!$F$8</f>
        <v>3.9600000000000003E-2</v>
      </c>
    </row>
    <row r="111" spans="1:8" x14ac:dyDescent="0.3">
      <c r="A111" s="38">
        <v>112</v>
      </c>
      <c r="B111" s="39">
        <v>101</v>
      </c>
      <c r="C111" s="39">
        <v>102</v>
      </c>
      <c r="D111" s="34" t="s">
        <v>106</v>
      </c>
      <c r="E111" s="38">
        <v>1</v>
      </c>
      <c r="F111" s="6">
        <v>0.4</v>
      </c>
      <c r="G111" s="23">
        <f>E111*F111*Conductors!$E$8</f>
        <v>0.15480000000000002</v>
      </c>
      <c r="H111" s="23">
        <f>E111*F111*Conductors!$F$8</f>
        <v>5.2800000000000007E-2</v>
      </c>
    </row>
    <row r="112" spans="1:8" x14ac:dyDescent="0.3">
      <c r="A112" s="38">
        <v>113</v>
      </c>
      <c r="B112" s="39">
        <v>99</v>
      </c>
      <c r="C112" s="39">
        <v>102</v>
      </c>
      <c r="D112" s="34" t="s">
        <v>106</v>
      </c>
      <c r="E112" s="38">
        <v>1</v>
      </c>
      <c r="F112" s="6">
        <v>0.3</v>
      </c>
      <c r="G112" s="23">
        <f>E112*F112*Conductors!$E$8</f>
        <v>0.11609999999999999</v>
      </c>
      <c r="H112" s="23">
        <f>E112*F112*Conductors!$F$8</f>
        <v>3.9600000000000003E-2</v>
      </c>
    </row>
    <row r="113" spans="1:8" x14ac:dyDescent="0.3">
      <c r="A113" s="38">
        <v>114</v>
      </c>
      <c r="B113" s="39">
        <v>101</v>
      </c>
      <c r="C113" s="39">
        <v>103</v>
      </c>
      <c r="D113" s="34" t="s">
        <v>106</v>
      </c>
      <c r="E113" s="38">
        <v>1</v>
      </c>
      <c r="F113" s="6">
        <v>0.25</v>
      </c>
      <c r="G113" s="23">
        <f>E113*F113*Conductors!$E$8</f>
        <v>9.6750000000000003E-2</v>
      </c>
      <c r="H113" s="23">
        <f>E113*F113*Conductors!$F$8</f>
        <v>3.3000000000000002E-2</v>
      </c>
    </row>
    <row r="114" spans="1:8" x14ac:dyDescent="0.3">
      <c r="A114" s="38">
        <v>115</v>
      </c>
      <c r="B114" s="39">
        <v>103</v>
      </c>
      <c r="C114" s="39">
        <v>104</v>
      </c>
      <c r="D114" s="34" t="s">
        <v>11</v>
      </c>
      <c r="E114" s="38">
        <v>1</v>
      </c>
      <c r="F114" s="6">
        <v>0.5</v>
      </c>
      <c r="G114" s="23">
        <f>E114*F114*Conductors!$E$6</f>
        <v>6.25E-2</v>
      </c>
      <c r="H114" s="23">
        <f>E114*F114*Conductors!$F$6</f>
        <v>4.8500000000000001E-2</v>
      </c>
    </row>
    <row r="115" spans="1:8" x14ac:dyDescent="0.3">
      <c r="A115" s="38">
        <v>116</v>
      </c>
      <c r="B115" s="39">
        <v>104</v>
      </c>
      <c r="C115" s="39">
        <v>105</v>
      </c>
      <c r="D115" s="34" t="s">
        <v>11</v>
      </c>
      <c r="E115" s="38">
        <v>1</v>
      </c>
      <c r="F115" s="6">
        <v>0.35</v>
      </c>
      <c r="G115" s="23">
        <f>E115*F115*Conductors!$E$6</f>
        <v>4.3749999999999997E-2</v>
      </c>
      <c r="H115" s="23">
        <f>E115*F115*Conductors!$F$6</f>
        <v>3.3950000000000001E-2</v>
      </c>
    </row>
    <row r="116" spans="1:8" x14ac:dyDescent="0.3">
      <c r="A116" s="38">
        <v>117</v>
      </c>
      <c r="B116" s="39">
        <v>76</v>
      </c>
      <c r="C116" s="39">
        <v>105</v>
      </c>
      <c r="D116" s="34" t="s">
        <v>11</v>
      </c>
      <c r="E116" s="38">
        <v>1</v>
      </c>
      <c r="F116" s="6">
        <v>0.4</v>
      </c>
      <c r="G116" s="23">
        <f>E116*F116*Conductors!$E$6</f>
        <v>0.05</v>
      </c>
      <c r="H116" s="23">
        <f>E116*F116*Conductors!$F$6</f>
        <v>3.8800000000000001E-2</v>
      </c>
    </row>
    <row r="117" spans="1:8" x14ac:dyDescent="0.3">
      <c r="A117" s="38">
        <v>118</v>
      </c>
      <c r="B117" s="39">
        <v>1</v>
      </c>
      <c r="C117" s="39">
        <v>2</v>
      </c>
      <c r="D117" s="36" t="s">
        <v>22</v>
      </c>
      <c r="E117" s="38">
        <v>1</v>
      </c>
      <c r="F117" s="37">
        <v>0</v>
      </c>
      <c r="G117" s="24">
        <f>Transformers!$J$3</f>
        <v>80</v>
      </c>
      <c r="H117" s="24">
        <f>Transformers!$K$3</f>
        <v>0.56000000000000005</v>
      </c>
    </row>
    <row r="118" spans="1:8" x14ac:dyDescent="0.3">
      <c r="A118" s="38">
        <v>119</v>
      </c>
      <c r="B118" s="39">
        <v>3</v>
      </c>
      <c r="C118" s="39">
        <v>4</v>
      </c>
      <c r="D118" s="36" t="s">
        <v>22</v>
      </c>
      <c r="E118" s="38">
        <v>1</v>
      </c>
      <c r="F118" s="37">
        <v>0</v>
      </c>
      <c r="G118" s="24">
        <f>Transformers!$J$3</f>
        <v>80</v>
      </c>
      <c r="H118" s="24">
        <f>Transformers!$K$3</f>
        <v>0.56000000000000005</v>
      </c>
    </row>
    <row r="119" spans="1:8" x14ac:dyDescent="0.3">
      <c r="A119" s="38">
        <v>120</v>
      </c>
      <c r="B119" s="39">
        <v>7</v>
      </c>
      <c r="C119" s="39">
        <v>11</v>
      </c>
      <c r="D119" s="36" t="s">
        <v>103</v>
      </c>
      <c r="E119" s="38">
        <v>1</v>
      </c>
      <c r="F119" s="37">
        <v>0</v>
      </c>
      <c r="G119" s="24">
        <f>Transformers!$J$6</f>
        <v>26.666666666666668</v>
      </c>
      <c r="H119" s="24">
        <f>Transformers!$K$6</f>
        <v>0.13866666666666666</v>
      </c>
    </row>
    <row r="120" spans="1:8" x14ac:dyDescent="0.3">
      <c r="A120" s="38">
        <v>121</v>
      </c>
      <c r="B120" s="39">
        <v>8</v>
      </c>
      <c r="C120" s="39">
        <v>11</v>
      </c>
      <c r="D120" s="36" t="s">
        <v>104</v>
      </c>
      <c r="E120" s="38">
        <v>1</v>
      </c>
      <c r="F120" s="37">
        <v>0</v>
      </c>
      <c r="G120" s="24">
        <f>Transformers!$J$7</f>
        <v>16</v>
      </c>
      <c r="H120" s="24">
        <f>Transformers!$K$7</f>
        <v>6.5766400000000003E-2</v>
      </c>
    </row>
    <row r="121" spans="1:8" x14ac:dyDescent="0.3">
      <c r="A121" s="38">
        <v>122</v>
      </c>
      <c r="B121" s="39">
        <v>9</v>
      </c>
      <c r="C121" s="39">
        <v>11</v>
      </c>
      <c r="D121" s="36" t="s">
        <v>104</v>
      </c>
      <c r="E121" s="38">
        <v>1</v>
      </c>
      <c r="F121" s="37">
        <v>0</v>
      </c>
      <c r="G121" s="24">
        <f>Transformers!$J$7</f>
        <v>16</v>
      </c>
      <c r="H121" s="24">
        <f>Transformers!$K$7</f>
        <v>6.5766400000000003E-2</v>
      </c>
    </row>
    <row r="122" spans="1:8" x14ac:dyDescent="0.3">
      <c r="A122" s="38">
        <v>123</v>
      </c>
      <c r="B122" s="39">
        <v>10</v>
      </c>
      <c r="C122" s="39">
        <v>11</v>
      </c>
      <c r="D122" s="36" t="s">
        <v>104</v>
      </c>
      <c r="E122" s="38">
        <v>1</v>
      </c>
      <c r="F122" s="37">
        <v>0</v>
      </c>
      <c r="G122" s="24">
        <f>Transformers!$J$7</f>
        <v>16</v>
      </c>
      <c r="H122" s="24">
        <f>Transformers!$K$7</f>
        <v>6.5766400000000003E-2</v>
      </c>
    </row>
    <row r="123" spans="1:8" x14ac:dyDescent="0.3">
      <c r="A123" s="38">
        <v>124</v>
      </c>
      <c r="B123" s="39">
        <v>11</v>
      </c>
      <c r="C123" s="39">
        <v>13</v>
      </c>
      <c r="D123" s="36" t="s">
        <v>113</v>
      </c>
      <c r="E123" s="38">
        <v>1</v>
      </c>
      <c r="F123" s="37">
        <v>0</v>
      </c>
      <c r="G123" s="24">
        <f>Transformers!$J$9</f>
        <v>163.63636363636363</v>
      </c>
      <c r="H123" s="24">
        <f>Transformers!$K$9</f>
        <v>0.8672727272727272</v>
      </c>
    </row>
    <row r="124" spans="1:8" x14ac:dyDescent="0.3">
      <c r="A124" s="38">
        <v>125</v>
      </c>
      <c r="B124" s="39">
        <v>11</v>
      </c>
      <c r="C124" s="39">
        <v>14</v>
      </c>
      <c r="D124" s="36" t="s">
        <v>113</v>
      </c>
      <c r="E124" s="38">
        <v>1</v>
      </c>
      <c r="F124" s="37">
        <v>0</v>
      </c>
      <c r="G124" s="24">
        <f>Transformers!$J$9</f>
        <v>163.63636363636363</v>
      </c>
      <c r="H124" s="24">
        <f>Transformers!$K$9</f>
        <v>0.8672727272727272</v>
      </c>
    </row>
    <row r="125" spans="1:8" x14ac:dyDescent="0.3">
      <c r="A125" s="38">
        <v>126</v>
      </c>
      <c r="B125" s="39">
        <v>56</v>
      </c>
      <c r="C125" s="39">
        <v>57</v>
      </c>
      <c r="D125" s="36" t="s">
        <v>113</v>
      </c>
      <c r="E125" s="38">
        <v>1</v>
      </c>
      <c r="F125" s="37">
        <v>0</v>
      </c>
      <c r="G125" s="24">
        <f>Transformers!$J$9</f>
        <v>163.63636363636363</v>
      </c>
      <c r="H125" s="24">
        <f>Transformers!$K$9</f>
        <v>0.8672727272727272</v>
      </c>
    </row>
    <row r="126" spans="1:8" x14ac:dyDescent="0.3">
      <c r="A126" s="38">
        <v>127</v>
      </c>
      <c r="B126" s="39">
        <v>56</v>
      </c>
      <c r="C126" s="39">
        <v>58</v>
      </c>
      <c r="D126" s="36" t="s">
        <v>113</v>
      </c>
      <c r="E126" s="38">
        <v>1</v>
      </c>
      <c r="F126" s="37">
        <v>0</v>
      </c>
      <c r="G126" s="24">
        <f>Transformers!$J$9</f>
        <v>163.63636363636363</v>
      </c>
      <c r="H126" s="24">
        <f>Transformers!$K$9</f>
        <v>0.8672727272727272</v>
      </c>
    </row>
    <row r="127" spans="1:8" x14ac:dyDescent="0.3">
      <c r="A127" s="38">
        <v>128</v>
      </c>
      <c r="B127" s="39">
        <v>56</v>
      </c>
      <c r="C127" s="39">
        <v>59</v>
      </c>
      <c r="D127" s="36" t="s">
        <v>103</v>
      </c>
      <c r="E127" s="38">
        <v>1</v>
      </c>
      <c r="F127" s="37">
        <v>0</v>
      </c>
      <c r="G127" s="24">
        <f>Transformers!$J$6</f>
        <v>26.666666666666668</v>
      </c>
      <c r="H127" s="24">
        <f>Transformers!$K$6</f>
        <v>0.13866666666666666</v>
      </c>
    </row>
    <row r="128" spans="1:8" x14ac:dyDescent="0.3">
      <c r="A128" s="38">
        <v>129</v>
      </c>
      <c r="B128" s="39">
        <v>68</v>
      </c>
      <c r="C128" s="39">
        <v>70</v>
      </c>
      <c r="D128" s="36" t="s">
        <v>105</v>
      </c>
      <c r="E128" s="38">
        <v>1</v>
      </c>
      <c r="F128" s="37">
        <v>0</v>
      </c>
      <c r="G128" s="24">
        <f>Transformers!$J$8</f>
        <v>300</v>
      </c>
      <c r="H128" s="24">
        <f>Transformers!$K$8</f>
        <v>1.83</v>
      </c>
    </row>
    <row r="129" spans="1:8" x14ac:dyDescent="0.3">
      <c r="A129" s="38">
        <v>130</v>
      </c>
      <c r="B129" s="39">
        <v>69</v>
      </c>
      <c r="C129" s="39">
        <v>70</v>
      </c>
      <c r="D129" s="36" t="s">
        <v>105</v>
      </c>
      <c r="E129" s="38">
        <v>1</v>
      </c>
      <c r="F129" s="37">
        <v>0</v>
      </c>
      <c r="G129" s="24">
        <f>Transformers!$J$8</f>
        <v>300</v>
      </c>
      <c r="H129" s="24">
        <f>Transformers!$K$8</f>
        <v>1.83</v>
      </c>
    </row>
    <row r="130" spans="1:8" x14ac:dyDescent="0.3">
      <c r="A130" s="38">
        <v>131</v>
      </c>
      <c r="B130" s="39">
        <v>76</v>
      </c>
      <c r="C130" s="39">
        <v>96</v>
      </c>
      <c r="D130" s="36" t="s">
        <v>22</v>
      </c>
      <c r="E130" s="38">
        <v>1</v>
      </c>
      <c r="F130" s="37">
        <v>0</v>
      </c>
      <c r="G130" s="24">
        <f>Transformers!$J$3</f>
        <v>80</v>
      </c>
      <c r="H130" s="24">
        <f>Transformers!$K$3</f>
        <v>0.56000000000000005</v>
      </c>
    </row>
    <row r="131" spans="1:8" x14ac:dyDescent="0.3">
      <c r="A131" s="38">
        <v>132</v>
      </c>
      <c r="B131" s="39">
        <v>76</v>
      </c>
      <c r="C131" s="39">
        <v>97</v>
      </c>
      <c r="D131" s="36" t="s">
        <v>21</v>
      </c>
      <c r="E131" s="38">
        <v>1</v>
      </c>
      <c r="F131" s="37">
        <v>0</v>
      </c>
      <c r="G131" s="24">
        <f>Transformers!$J$2</f>
        <v>400</v>
      </c>
      <c r="H131" s="24">
        <f>Transformers!$K$2</f>
        <v>3.84</v>
      </c>
    </row>
    <row r="132" spans="1:8" x14ac:dyDescent="0.3">
      <c r="A132" s="27"/>
      <c r="B132" s="3"/>
    </row>
    <row r="133" spans="1:8" x14ac:dyDescent="0.3">
      <c r="A133" s="27"/>
      <c r="B133" s="3"/>
    </row>
    <row r="134" spans="1:8" x14ac:dyDescent="0.3">
      <c r="A134" s="27"/>
      <c r="B134" s="3"/>
    </row>
    <row r="135" spans="1:8" x14ac:dyDescent="0.3">
      <c r="A135" s="4"/>
      <c r="B135" s="3"/>
    </row>
    <row r="136" spans="1:8" x14ac:dyDescent="0.3">
      <c r="A136" s="4"/>
      <c r="B136" s="3"/>
    </row>
    <row r="137" spans="1:8" x14ac:dyDescent="0.3">
      <c r="A137" s="4"/>
      <c r="B137" s="3"/>
    </row>
    <row r="138" spans="1:8" x14ac:dyDescent="0.3">
      <c r="A138" s="4"/>
      <c r="B138" s="3"/>
    </row>
    <row r="139" spans="1:8" x14ac:dyDescent="0.3">
      <c r="A139" s="4"/>
      <c r="B139" s="3"/>
    </row>
    <row r="140" spans="1:8" x14ac:dyDescent="0.3">
      <c r="A140" s="4"/>
      <c r="B140" s="3"/>
    </row>
    <row r="141" spans="1:8" x14ac:dyDescent="0.3">
      <c r="A141" s="4"/>
      <c r="B141" s="3"/>
    </row>
    <row r="142" spans="1:8" x14ac:dyDescent="0.3">
      <c r="A142" s="27"/>
      <c r="B142" s="3"/>
    </row>
    <row r="143" spans="1:8" x14ac:dyDescent="0.3">
      <c r="A143" s="27"/>
      <c r="B143" s="3"/>
    </row>
    <row r="144" spans="1:8" x14ac:dyDescent="0.3">
      <c r="A144" s="27"/>
      <c r="B144" s="3"/>
    </row>
    <row r="145" spans="1:2" x14ac:dyDescent="0.3">
      <c r="A145" s="27"/>
      <c r="B145" s="3"/>
    </row>
    <row r="146" spans="1:2" x14ac:dyDescent="0.3">
      <c r="A146" s="4"/>
      <c r="B146" s="3"/>
    </row>
    <row r="147" spans="1:2" x14ac:dyDescent="0.3">
      <c r="A147" s="4"/>
      <c r="B147" s="3"/>
    </row>
    <row r="148" spans="1:2" x14ac:dyDescent="0.3">
      <c r="A148" s="4"/>
      <c r="B148" s="3"/>
    </row>
    <row r="149" spans="1:2" x14ac:dyDescent="0.3">
      <c r="A149" s="4"/>
      <c r="B149" s="3"/>
    </row>
    <row r="150" spans="1:2" x14ac:dyDescent="0.3">
      <c r="A150" s="4"/>
      <c r="B150" s="3"/>
    </row>
    <row r="151" spans="1:2" x14ac:dyDescent="0.3">
      <c r="A151" s="4"/>
      <c r="B151" s="3"/>
    </row>
    <row r="152" spans="1:2" x14ac:dyDescent="0.3">
      <c r="A152" s="4"/>
      <c r="B152" s="3"/>
    </row>
    <row r="153" spans="1:2" x14ac:dyDescent="0.3">
      <c r="A153" s="27"/>
      <c r="B153" s="3"/>
    </row>
    <row r="154" spans="1:2" x14ac:dyDescent="0.3">
      <c r="A154" s="27"/>
      <c r="B154" s="3"/>
    </row>
    <row r="155" spans="1:2" x14ac:dyDescent="0.3">
      <c r="A155" s="27"/>
      <c r="B155" s="3"/>
    </row>
    <row r="156" spans="1:2" x14ac:dyDescent="0.3">
      <c r="A156" s="27"/>
      <c r="B156" s="3"/>
    </row>
    <row r="157" spans="1:2" x14ac:dyDescent="0.3">
      <c r="A157" s="4"/>
      <c r="B157" s="3"/>
    </row>
    <row r="158" spans="1:2" x14ac:dyDescent="0.3">
      <c r="A158" s="4"/>
      <c r="B158" s="3"/>
    </row>
    <row r="159" spans="1:2" x14ac:dyDescent="0.3">
      <c r="A159" s="4"/>
      <c r="B159" s="3"/>
    </row>
    <row r="160" spans="1:2" x14ac:dyDescent="0.3">
      <c r="A160" s="4"/>
      <c r="B160" s="3"/>
    </row>
    <row r="161" spans="1:2" x14ac:dyDescent="0.3">
      <c r="A161" s="4"/>
      <c r="B161" s="3"/>
    </row>
    <row r="162" spans="1:2" x14ac:dyDescent="0.3">
      <c r="A162" s="4"/>
      <c r="B162" s="3"/>
    </row>
    <row r="163" spans="1:2" x14ac:dyDescent="0.3">
      <c r="A163" s="4"/>
      <c r="B163" s="3"/>
    </row>
    <row r="164" spans="1:2" x14ac:dyDescent="0.3">
      <c r="A164" s="27"/>
      <c r="B164" s="3"/>
    </row>
    <row r="165" spans="1:2" x14ac:dyDescent="0.3">
      <c r="A165" s="27"/>
      <c r="B165" s="3"/>
    </row>
    <row r="166" spans="1:2" x14ac:dyDescent="0.3">
      <c r="A166" s="27"/>
      <c r="B166" s="3"/>
    </row>
    <row r="167" spans="1:2" x14ac:dyDescent="0.3">
      <c r="A167" s="27"/>
      <c r="B167" s="3"/>
    </row>
    <row r="168" spans="1:2" x14ac:dyDescent="0.3">
      <c r="A168" s="4"/>
      <c r="B168" s="3"/>
    </row>
    <row r="169" spans="1:2" x14ac:dyDescent="0.3">
      <c r="A169" s="4"/>
      <c r="B169" s="3"/>
    </row>
    <row r="170" spans="1:2" x14ac:dyDescent="0.3">
      <c r="A170" s="4"/>
      <c r="B170" s="3"/>
    </row>
    <row r="171" spans="1:2" x14ac:dyDescent="0.3">
      <c r="A171" s="4"/>
      <c r="B171" s="3"/>
    </row>
    <row r="172" spans="1:2" x14ac:dyDescent="0.3">
      <c r="A172" s="4"/>
      <c r="B172" s="3"/>
    </row>
    <row r="173" spans="1:2" x14ac:dyDescent="0.3">
      <c r="A173" s="4"/>
      <c r="B173" s="3"/>
    </row>
    <row r="174" spans="1:2" x14ac:dyDescent="0.3">
      <c r="A174" s="4"/>
      <c r="B174" s="3"/>
    </row>
    <row r="175" spans="1:2" x14ac:dyDescent="0.3">
      <c r="A175" s="27"/>
      <c r="B175" s="3"/>
    </row>
    <row r="176" spans="1:2" x14ac:dyDescent="0.3">
      <c r="A176" s="27"/>
      <c r="B176" s="3"/>
    </row>
    <row r="177" spans="1:2" x14ac:dyDescent="0.3">
      <c r="A177" s="27"/>
      <c r="B177" s="3"/>
    </row>
    <row r="178" spans="1:2" x14ac:dyDescent="0.3">
      <c r="A178" s="27"/>
      <c r="B178" s="3"/>
    </row>
    <row r="179" spans="1:2" x14ac:dyDescent="0.3">
      <c r="A179" s="4"/>
      <c r="B179" s="3"/>
    </row>
    <row r="180" spans="1:2" x14ac:dyDescent="0.3">
      <c r="A180" s="4"/>
      <c r="B180" s="3"/>
    </row>
    <row r="181" spans="1:2" x14ac:dyDescent="0.3">
      <c r="A181" s="4"/>
      <c r="B181" s="3"/>
    </row>
    <row r="182" spans="1:2" x14ac:dyDescent="0.3">
      <c r="A182" s="4"/>
      <c r="B182" s="3"/>
    </row>
    <row r="183" spans="1:2" x14ac:dyDescent="0.3">
      <c r="A183" s="4"/>
      <c r="B183" s="3"/>
    </row>
    <row r="184" spans="1:2" x14ac:dyDescent="0.3">
      <c r="A184" s="4"/>
      <c r="B184" s="3"/>
    </row>
    <row r="185" spans="1:2" x14ac:dyDescent="0.3">
      <c r="A185" s="4"/>
      <c r="B185" s="3"/>
    </row>
    <row r="186" spans="1:2" x14ac:dyDescent="0.3">
      <c r="A186" s="27"/>
      <c r="B186" s="3"/>
    </row>
    <row r="187" spans="1:2" x14ac:dyDescent="0.3">
      <c r="A187" s="27"/>
      <c r="B187" s="3"/>
    </row>
    <row r="188" spans="1:2" x14ac:dyDescent="0.3">
      <c r="A188" s="27"/>
      <c r="B188" s="3"/>
    </row>
    <row r="189" spans="1:2" x14ac:dyDescent="0.3">
      <c r="A189" s="27"/>
      <c r="B189" s="3"/>
    </row>
    <row r="190" spans="1:2" x14ac:dyDescent="0.3">
      <c r="A190" s="4"/>
      <c r="B190" s="3"/>
    </row>
    <row r="191" spans="1:2" x14ac:dyDescent="0.3">
      <c r="A191" s="4"/>
      <c r="B191" s="3"/>
    </row>
    <row r="192" spans="1:2" x14ac:dyDescent="0.3">
      <c r="A192" s="4"/>
      <c r="B192" s="3"/>
    </row>
    <row r="193" spans="1:2" x14ac:dyDescent="0.3">
      <c r="A193" s="4"/>
      <c r="B193" s="3"/>
    </row>
    <row r="194" spans="1:2" x14ac:dyDescent="0.3">
      <c r="A194" s="4"/>
      <c r="B194" s="3"/>
    </row>
    <row r="195" spans="1:2" x14ac:dyDescent="0.3">
      <c r="A195" s="4"/>
      <c r="B195" s="3"/>
    </row>
    <row r="196" spans="1:2" x14ac:dyDescent="0.3">
      <c r="A196" s="4"/>
      <c r="B196" s="3"/>
    </row>
    <row r="197" spans="1:2" x14ac:dyDescent="0.3">
      <c r="A197" s="27"/>
      <c r="B197" s="3"/>
    </row>
    <row r="198" spans="1:2" x14ac:dyDescent="0.3">
      <c r="A198" s="27"/>
      <c r="B198" s="3"/>
    </row>
    <row r="199" spans="1:2" x14ac:dyDescent="0.3">
      <c r="A199" s="27"/>
      <c r="B199" s="3"/>
    </row>
    <row r="200" spans="1:2" x14ac:dyDescent="0.3">
      <c r="A200" s="27"/>
      <c r="B200" s="3"/>
    </row>
    <row r="201" spans="1:2" x14ac:dyDescent="0.3">
      <c r="A201" s="4"/>
      <c r="B201" s="3"/>
    </row>
    <row r="202" spans="1:2" x14ac:dyDescent="0.3">
      <c r="A202" s="4"/>
      <c r="B202" s="3"/>
    </row>
    <row r="203" spans="1:2" x14ac:dyDescent="0.3">
      <c r="A203" s="4"/>
      <c r="B203" s="3"/>
    </row>
    <row r="204" spans="1:2" x14ac:dyDescent="0.3">
      <c r="A204" s="4"/>
      <c r="B204" s="3"/>
    </row>
    <row r="205" spans="1:2" x14ac:dyDescent="0.3">
      <c r="A205" s="4"/>
      <c r="B205" s="3"/>
    </row>
    <row r="206" spans="1:2" x14ac:dyDescent="0.3">
      <c r="A206" s="4"/>
      <c r="B206" s="3"/>
    </row>
    <row r="207" spans="1:2" x14ac:dyDescent="0.3">
      <c r="A207" s="4"/>
      <c r="B207" s="3"/>
    </row>
    <row r="208" spans="1:2" x14ac:dyDescent="0.3">
      <c r="A208" s="27"/>
      <c r="B208" s="3"/>
    </row>
    <row r="209" spans="1:2" x14ac:dyDescent="0.3">
      <c r="A209" s="27"/>
      <c r="B209" s="3"/>
    </row>
    <row r="210" spans="1:2" x14ac:dyDescent="0.3">
      <c r="A210" s="27"/>
      <c r="B210" s="3"/>
    </row>
    <row r="211" spans="1:2" x14ac:dyDescent="0.3">
      <c r="A211" s="27"/>
      <c r="B211" s="3"/>
    </row>
    <row r="212" spans="1:2" x14ac:dyDescent="0.3">
      <c r="A212" s="4"/>
      <c r="B212" s="3"/>
    </row>
    <row r="213" spans="1:2" x14ac:dyDescent="0.3">
      <c r="A213" s="4"/>
      <c r="B213" s="3"/>
    </row>
    <row r="214" spans="1:2" x14ac:dyDescent="0.3">
      <c r="A214" s="4"/>
      <c r="B214" s="3"/>
    </row>
    <row r="215" spans="1:2" x14ac:dyDescent="0.3">
      <c r="A215" s="4"/>
      <c r="B215" s="3"/>
    </row>
    <row r="216" spans="1:2" x14ac:dyDescent="0.3">
      <c r="A216" s="4"/>
      <c r="B216" s="3"/>
    </row>
    <row r="217" spans="1:2" x14ac:dyDescent="0.3">
      <c r="A217" s="4"/>
      <c r="B217" s="3"/>
    </row>
    <row r="218" spans="1:2" x14ac:dyDescent="0.3">
      <c r="A218" s="4"/>
      <c r="B218" s="3"/>
    </row>
    <row r="219" spans="1:2" x14ac:dyDescent="0.3">
      <c r="A219" s="27"/>
      <c r="B219" s="3"/>
    </row>
    <row r="220" spans="1:2" x14ac:dyDescent="0.3">
      <c r="A220" s="27"/>
      <c r="B220" s="3"/>
    </row>
    <row r="221" spans="1:2" x14ac:dyDescent="0.3">
      <c r="A221" s="27"/>
      <c r="B221" s="3"/>
    </row>
    <row r="222" spans="1:2" x14ac:dyDescent="0.3">
      <c r="A222" s="27"/>
      <c r="B222" s="3"/>
    </row>
    <row r="223" spans="1:2" x14ac:dyDescent="0.3">
      <c r="A223" s="4"/>
      <c r="B223" s="3"/>
    </row>
    <row r="224" spans="1:2" x14ac:dyDescent="0.3">
      <c r="A224" s="4"/>
      <c r="B224" s="3"/>
    </row>
    <row r="225" spans="1:2" x14ac:dyDescent="0.3">
      <c r="A225" s="4"/>
      <c r="B225" s="3"/>
    </row>
    <row r="226" spans="1:2" x14ac:dyDescent="0.3">
      <c r="A226" s="4"/>
      <c r="B226" s="3"/>
    </row>
    <row r="227" spans="1:2" x14ac:dyDescent="0.3">
      <c r="A227" s="4"/>
      <c r="B227" s="3"/>
    </row>
    <row r="228" spans="1:2" x14ac:dyDescent="0.3">
      <c r="A228" s="4"/>
      <c r="B228" s="3"/>
    </row>
    <row r="229" spans="1:2" x14ac:dyDescent="0.3">
      <c r="A229" s="4"/>
      <c r="B229" s="3"/>
    </row>
    <row r="230" spans="1:2" x14ac:dyDescent="0.3">
      <c r="A230" s="27"/>
      <c r="B230" s="3"/>
    </row>
    <row r="231" spans="1:2" x14ac:dyDescent="0.3">
      <c r="A231" s="27"/>
      <c r="B231" s="3"/>
    </row>
    <row r="232" spans="1:2" x14ac:dyDescent="0.3">
      <c r="A232" s="27"/>
      <c r="B232" s="3"/>
    </row>
    <row r="233" spans="1:2" x14ac:dyDescent="0.3">
      <c r="A233" s="27"/>
      <c r="B233" s="3"/>
    </row>
    <row r="234" spans="1:2" x14ac:dyDescent="0.3">
      <c r="A234" s="4"/>
      <c r="B234" s="3"/>
    </row>
    <row r="235" spans="1:2" x14ac:dyDescent="0.3">
      <c r="A235" s="4"/>
      <c r="B235" s="3"/>
    </row>
    <row r="236" spans="1:2" x14ac:dyDescent="0.3">
      <c r="A236" s="4"/>
      <c r="B236" s="3"/>
    </row>
    <row r="237" spans="1:2" x14ac:dyDescent="0.3">
      <c r="A237" s="4"/>
      <c r="B237" s="3"/>
    </row>
    <row r="238" spans="1:2" x14ac:dyDescent="0.3">
      <c r="A238" s="4"/>
      <c r="B238" s="3"/>
    </row>
    <row r="239" spans="1:2" x14ac:dyDescent="0.3">
      <c r="A239" s="4"/>
      <c r="B239" s="3"/>
    </row>
    <row r="240" spans="1:2" x14ac:dyDescent="0.3">
      <c r="A240" s="4"/>
      <c r="B240" s="3"/>
    </row>
    <row r="241" spans="1:2" x14ac:dyDescent="0.3">
      <c r="A241" s="27"/>
      <c r="B241" s="3"/>
    </row>
    <row r="242" spans="1:2" x14ac:dyDescent="0.3">
      <c r="A242" s="27"/>
      <c r="B242" s="3"/>
    </row>
    <row r="243" spans="1:2" x14ac:dyDescent="0.3">
      <c r="A243" s="27"/>
      <c r="B243" s="3"/>
    </row>
    <row r="244" spans="1:2" x14ac:dyDescent="0.3">
      <c r="A244" s="27"/>
      <c r="B244" s="3"/>
    </row>
    <row r="245" spans="1:2" x14ac:dyDescent="0.3">
      <c r="A245" s="4"/>
      <c r="B245" s="3"/>
    </row>
    <row r="246" spans="1:2" x14ac:dyDescent="0.3">
      <c r="A246" s="4"/>
      <c r="B246" s="3"/>
    </row>
    <row r="247" spans="1:2" x14ac:dyDescent="0.3">
      <c r="A247" s="4"/>
      <c r="B247" s="3"/>
    </row>
    <row r="248" spans="1:2" x14ac:dyDescent="0.3">
      <c r="A248" s="4"/>
      <c r="B248" s="3"/>
    </row>
    <row r="249" spans="1:2" x14ac:dyDescent="0.3">
      <c r="A249" s="4"/>
      <c r="B249" s="3"/>
    </row>
    <row r="250" spans="1:2" x14ac:dyDescent="0.3">
      <c r="A250" s="4"/>
      <c r="B250" s="3"/>
    </row>
    <row r="251" spans="1:2" x14ac:dyDescent="0.3">
      <c r="A251" s="4"/>
      <c r="B251" s="3"/>
    </row>
    <row r="252" spans="1:2" x14ac:dyDescent="0.3">
      <c r="A252" s="27"/>
      <c r="B252" s="3"/>
    </row>
    <row r="253" spans="1:2" x14ac:dyDescent="0.3">
      <c r="A253" s="27"/>
      <c r="B253" s="3"/>
    </row>
    <row r="254" spans="1:2" x14ac:dyDescent="0.3">
      <c r="A254" s="27"/>
      <c r="B254" s="3"/>
    </row>
    <row r="255" spans="1:2" x14ac:dyDescent="0.3">
      <c r="A255" s="27"/>
      <c r="B255" s="3"/>
    </row>
    <row r="256" spans="1:2" x14ac:dyDescent="0.3">
      <c r="A256" s="4"/>
      <c r="B256" s="3"/>
    </row>
    <row r="257" spans="1:2" x14ac:dyDescent="0.3">
      <c r="A257" s="4"/>
      <c r="B257" s="3"/>
    </row>
    <row r="258" spans="1:2" x14ac:dyDescent="0.3">
      <c r="A258" s="4"/>
      <c r="B258" s="3"/>
    </row>
    <row r="259" spans="1:2" x14ac:dyDescent="0.3">
      <c r="A259" s="4"/>
      <c r="B259" s="3"/>
    </row>
    <row r="260" spans="1:2" x14ac:dyDescent="0.3">
      <c r="A260" s="4"/>
      <c r="B260" s="3"/>
    </row>
    <row r="261" spans="1:2" x14ac:dyDescent="0.3">
      <c r="A261" s="4"/>
      <c r="B261" s="3"/>
    </row>
    <row r="262" spans="1:2" x14ac:dyDescent="0.3">
      <c r="A262" s="4"/>
      <c r="B262" s="3"/>
    </row>
    <row r="263" spans="1:2" x14ac:dyDescent="0.3">
      <c r="A263" s="27"/>
      <c r="B263" s="3"/>
    </row>
    <row r="264" spans="1:2" x14ac:dyDescent="0.3">
      <c r="A264" s="27"/>
      <c r="B264" s="3"/>
    </row>
    <row r="265" spans="1:2" x14ac:dyDescent="0.3">
      <c r="A265" s="27"/>
      <c r="B265" s="3"/>
    </row>
    <row r="266" spans="1:2" x14ac:dyDescent="0.3">
      <c r="A266" s="27"/>
      <c r="B266" s="3"/>
    </row>
    <row r="267" spans="1:2" x14ac:dyDescent="0.3">
      <c r="A267" s="4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55" zoomScaleNormal="55" workbookViewId="0">
      <selection activeCell="Y69" sqref="Y69"/>
    </sheetView>
  </sheetViews>
  <sheetFormatPr defaultRowHeight="14.4" x14ac:dyDescent="0.3"/>
  <sheetData>
    <row r="1" spans="1:26" x14ac:dyDescent="0.3">
      <c r="A1" t="s">
        <v>218</v>
      </c>
    </row>
    <row r="2" spans="1:26" x14ac:dyDescent="0.3">
      <c r="A2" s="61"/>
      <c r="B2" s="61"/>
      <c r="C2" s="90" t="s">
        <v>58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2"/>
    </row>
    <row r="3" spans="1:26" x14ac:dyDescent="0.3">
      <c r="A3" s="61" t="s">
        <v>142</v>
      </c>
      <c r="B3" s="61" t="s">
        <v>46</v>
      </c>
      <c r="C3" s="61">
        <v>0</v>
      </c>
      <c r="D3" s="61">
        <v>1</v>
      </c>
      <c r="E3" s="61">
        <v>2</v>
      </c>
      <c r="F3" s="61">
        <v>3</v>
      </c>
      <c r="G3" s="61">
        <v>4</v>
      </c>
      <c r="H3" s="61">
        <v>5</v>
      </c>
      <c r="I3" s="61">
        <v>6</v>
      </c>
      <c r="J3" s="61">
        <v>7</v>
      </c>
      <c r="K3" s="61">
        <v>8</v>
      </c>
      <c r="L3" s="61">
        <v>9</v>
      </c>
      <c r="M3" s="61">
        <v>10</v>
      </c>
      <c r="N3" s="61">
        <v>11</v>
      </c>
      <c r="O3" s="61">
        <v>12</v>
      </c>
      <c r="P3" s="61">
        <v>13</v>
      </c>
      <c r="Q3" s="61">
        <v>14</v>
      </c>
      <c r="R3" s="61">
        <v>15</v>
      </c>
      <c r="S3" s="61">
        <v>16</v>
      </c>
      <c r="T3" s="61">
        <v>17</v>
      </c>
      <c r="U3" s="61">
        <v>18</v>
      </c>
      <c r="V3" s="61">
        <v>19</v>
      </c>
      <c r="W3" s="61">
        <v>20</v>
      </c>
      <c r="X3" s="61">
        <v>21</v>
      </c>
      <c r="Y3" s="61">
        <v>22</v>
      </c>
      <c r="Z3" s="61">
        <v>23</v>
      </c>
    </row>
    <row r="4" spans="1:26" x14ac:dyDescent="0.3">
      <c r="A4" s="61">
        <v>1</v>
      </c>
      <c r="B4" s="61">
        <v>1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6.6831086351852882</v>
      </c>
      <c r="J4" s="62">
        <v>32.76879072736012</v>
      </c>
      <c r="K4" s="62">
        <v>45.919423848208588</v>
      </c>
      <c r="L4" s="62">
        <v>55.512918501942309</v>
      </c>
      <c r="M4" s="62">
        <v>61.872650912844442</v>
      </c>
      <c r="N4" s="62">
        <v>63.166155809977077</v>
      </c>
      <c r="O4" s="62">
        <v>60.794730165233915</v>
      </c>
      <c r="P4" s="62">
        <v>56.051878875747576</v>
      </c>
      <c r="Q4" s="62">
        <v>48.829809866757024</v>
      </c>
      <c r="R4" s="62">
        <v>36.972681643041192</v>
      </c>
      <c r="S4" s="62">
        <v>17.677900260812695</v>
      </c>
      <c r="T4" s="62">
        <v>0.10779207476105304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</row>
    <row r="5" spans="1:26" x14ac:dyDescent="0.3">
      <c r="A5" s="61">
        <v>1</v>
      </c>
      <c r="B5" s="61">
        <v>2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6.7612736484623088</v>
      </c>
      <c r="J5" s="62">
        <v>33.152051437621637</v>
      </c>
      <c r="K5" s="62">
        <v>46.456493132982956</v>
      </c>
      <c r="L5" s="62">
        <v>56.162192402549813</v>
      </c>
      <c r="M5" s="62">
        <v>62.596307648667185</v>
      </c>
      <c r="N5" s="62">
        <v>63.904941258046989</v>
      </c>
      <c r="O5" s="62">
        <v>61.505779640850676</v>
      </c>
      <c r="P5" s="62">
        <v>56.707456406458064</v>
      </c>
      <c r="Q5" s="62">
        <v>49.400918754087513</v>
      </c>
      <c r="R5" s="62">
        <v>37.405110668105998</v>
      </c>
      <c r="S5" s="62">
        <v>17.884659328190626</v>
      </c>
      <c r="T5" s="62">
        <v>0.10905280078165015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</row>
    <row r="6" spans="1:26" x14ac:dyDescent="0.3">
      <c r="A6" s="61">
        <v>1</v>
      </c>
      <c r="B6" s="61">
        <v>3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6.8394386617393295</v>
      </c>
      <c r="J6" s="62">
        <v>33.535312147883161</v>
      </c>
      <c r="K6" s="62">
        <v>46.993562417757332</v>
      </c>
      <c r="L6" s="62">
        <v>56.811466303157331</v>
      </c>
      <c r="M6" s="62">
        <v>63.319964384489914</v>
      </c>
      <c r="N6" s="62">
        <v>64.643726706116894</v>
      </c>
      <c r="O6" s="62">
        <v>62.216829116467444</v>
      </c>
      <c r="P6" s="62">
        <v>57.363033937168559</v>
      </c>
      <c r="Q6" s="62">
        <v>49.972027641418002</v>
      </c>
      <c r="R6" s="62">
        <v>37.837539693170811</v>
      </c>
      <c r="S6" s="62">
        <v>18.091418395568549</v>
      </c>
      <c r="T6" s="62">
        <v>0.11031352680224724</v>
      </c>
      <c r="U6" s="62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</row>
    <row r="7" spans="1:26" x14ac:dyDescent="0.3">
      <c r="A7" s="61">
        <v>1</v>
      </c>
      <c r="B7" s="61">
        <v>4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6.8638652283883976</v>
      </c>
      <c r="J7" s="62">
        <v>33.655081119839885</v>
      </c>
      <c r="K7" s="62">
        <v>47.161396569249312</v>
      </c>
      <c r="L7" s="62">
        <v>57.014364397097182</v>
      </c>
      <c r="M7" s="62">
        <v>63.546107114434527</v>
      </c>
      <c r="N7" s="62">
        <v>64.874597158638736</v>
      </c>
      <c r="O7" s="62">
        <v>62.439032077597687</v>
      </c>
      <c r="P7" s="62">
        <v>57.567901915515598</v>
      </c>
      <c r="Q7" s="62">
        <v>50.150499168708784</v>
      </c>
      <c r="R7" s="62">
        <v>37.972673763503558</v>
      </c>
      <c r="S7" s="62">
        <v>18.156030604124147</v>
      </c>
      <c r="T7" s="62">
        <v>0.11070750368368384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</row>
    <row r="8" spans="1:26" x14ac:dyDescent="0.3">
      <c r="A8" s="61">
        <v>1</v>
      </c>
      <c r="B8" s="61">
        <v>5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6.8882917950374667</v>
      </c>
      <c r="J8" s="62">
        <v>33.774850091796615</v>
      </c>
      <c r="K8" s="62">
        <v>47.329230720741307</v>
      </c>
      <c r="L8" s="62">
        <v>57.217262491037026</v>
      </c>
      <c r="M8" s="62">
        <v>63.772249844379139</v>
      </c>
      <c r="N8" s="62">
        <v>65.105467611160577</v>
      </c>
      <c r="O8" s="62">
        <v>62.661235038727924</v>
      </c>
      <c r="P8" s="62">
        <v>57.77276989386263</v>
      </c>
      <c r="Q8" s="62">
        <v>50.328970695999566</v>
      </c>
      <c r="R8" s="62">
        <v>38.107807833836311</v>
      </c>
      <c r="S8" s="62">
        <v>18.220642812679753</v>
      </c>
      <c r="T8" s="62">
        <v>0.11110148056512044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</row>
    <row r="9" spans="1:26" x14ac:dyDescent="0.3">
      <c r="A9" s="61">
        <v>2</v>
      </c>
      <c r="B9" s="61">
        <v>6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10.592068457422918</v>
      </c>
      <c r="J9" s="62">
        <v>36.124528212684481</v>
      </c>
      <c r="K9" s="62">
        <v>52.068378627542131</v>
      </c>
      <c r="L9" s="62">
        <v>62.994933457304725</v>
      </c>
      <c r="M9" s="62">
        <v>69.684660904098152</v>
      </c>
      <c r="N9" s="62">
        <v>71.46858822324306</v>
      </c>
      <c r="O9" s="62">
        <v>70.130642733884372</v>
      </c>
      <c r="P9" s="62">
        <v>65.782319893468653</v>
      </c>
      <c r="Q9" s="62">
        <v>55.74772872327852</v>
      </c>
      <c r="R9" s="62">
        <v>43.148742031817569</v>
      </c>
      <c r="S9" s="62">
        <v>24.52900063824255</v>
      </c>
      <c r="T9" s="62">
        <v>1.6724318616983556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</row>
    <row r="10" spans="1:26" x14ac:dyDescent="0.3">
      <c r="A10" s="61">
        <v>2</v>
      </c>
      <c r="B10" s="61">
        <v>7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10.629496261159394</v>
      </c>
      <c r="J10" s="62">
        <v>36.252176722269937</v>
      </c>
      <c r="K10" s="62">
        <v>52.25236583117303</v>
      </c>
      <c r="L10" s="62">
        <v>63.217530395316402</v>
      </c>
      <c r="M10" s="62">
        <v>69.930896454996017</v>
      </c>
      <c r="N10" s="62">
        <v>71.72112740424393</v>
      </c>
      <c r="O10" s="62">
        <v>70.378454192307998</v>
      </c>
      <c r="P10" s="62">
        <v>66.014766253516243</v>
      </c>
      <c r="Q10" s="62">
        <v>55.944717163996813</v>
      </c>
      <c r="R10" s="62">
        <v>43.301211084933541</v>
      </c>
      <c r="S10" s="62">
        <v>24.615675552158599</v>
      </c>
      <c r="T10" s="62">
        <v>1.6783415149199046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</row>
    <row r="11" spans="1:26" x14ac:dyDescent="0.3">
      <c r="A11" s="61">
        <v>2</v>
      </c>
      <c r="B11" s="61">
        <v>8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11.321910630284215</v>
      </c>
      <c r="J11" s="62">
        <v>38.613674149600904</v>
      </c>
      <c r="K11" s="62">
        <v>55.656129098344508</v>
      </c>
      <c r="L11" s="62">
        <v>67.33557374853244</v>
      </c>
      <c r="M11" s="62">
        <v>74.486254146606683</v>
      </c>
      <c r="N11" s="62">
        <v>76.393102252759803</v>
      </c>
      <c r="O11" s="62">
        <v>74.962966173144963</v>
      </c>
      <c r="P11" s="62">
        <v>70.315023914396704</v>
      </c>
      <c r="Q11" s="62">
        <v>59.589003317285339</v>
      </c>
      <c r="R11" s="62">
        <v>46.121888567578857</v>
      </c>
      <c r="S11" s="62">
        <v>26.219161459605552</v>
      </c>
      <c r="T11" s="62">
        <v>1.7876700995185604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</row>
    <row r="12" spans="1:26" x14ac:dyDescent="0.3">
      <c r="A12" s="61">
        <v>3</v>
      </c>
      <c r="B12" s="61">
        <v>9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21.246385262112817</v>
      </c>
      <c r="J12" s="62">
        <v>48.816099471283025</v>
      </c>
      <c r="K12" s="62">
        <v>67.28021999669059</v>
      </c>
      <c r="L12" s="62">
        <v>80.432744206569964</v>
      </c>
      <c r="M12" s="62">
        <v>88.400138679862266</v>
      </c>
      <c r="N12" s="62">
        <v>89.664804469273747</v>
      </c>
      <c r="O12" s="62">
        <v>87.767805785156526</v>
      </c>
      <c r="P12" s="62">
        <v>82.456209469628334</v>
      </c>
      <c r="Q12" s="62">
        <v>71.70655025963076</v>
      </c>
      <c r="R12" s="62">
        <v>55.898227891987297</v>
      </c>
      <c r="S12" s="62">
        <v>32.754843945757258</v>
      </c>
      <c r="T12" s="62">
        <v>2.7822647367052502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</row>
    <row r="13" spans="1:26" x14ac:dyDescent="0.3">
      <c r="A13" s="61">
        <v>3</v>
      </c>
      <c r="B13" s="61">
        <v>10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2">
        <v>22.470865409617762</v>
      </c>
      <c r="J13" s="62">
        <v>51.629488381621769</v>
      </c>
      <c r="K13" s="62">
        <v>71.157740463789594</v>
      </c>
      <c r="L13" s="62">
        <v>85.068276193552961</v>
      </c>
      <c r="M13" s="62">
        <v>93.494850722159626</v>
      </c>
      <c r="N13" s="62">
        <v>94.832402234636874</v>
      </c>
      <c r="O13" s="62">
        <v>92.826074965920995</v>
      </c>
      <c r="P13" s="62">
        <v>87.208358613516552</v>
      </c>
      <c r="Q13" s="62">
        <v>75.839170757459954</v>
      </c>
      <c r="R13" s="62">
        <v>59.119776851494358</v>
      </c>
      <c r="S13" s="62">
        <v>34.642584173160721</v>
      </c>
      <c r="T13" s="62">
        <v>2.9426133274499451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</row>
    <row r="14" spans="1:26" x14ac:dyDescent="0.3">
      <c r="A14" s="61">
        <v>3</v>
      </c>
      <c r="B14" s="61">
        <v>11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23.695345557122707</v>
      </c>
      <c r="J14" s="62">
        <v>54.442877291960514</v>
      </c>
      <c r="K14" s="62">
        <v>75.035260930888583</v>
      </c>
      <c r="L14" s="62">
        <v>89.703808180535972</v>
      </c>
      <c r="M14" s="62">
        <v>98.589562764456986</v>
      </c>
      <c r="N14" s="62">
        <v>100</v>
      </c>
      <c r="O14" s="62">
        <v>97.884344146685478</v>
      </c>
      <c r="P14" s="62">
        <v>91.960507757404798</v>
      </c>
      <c r="Q14" s="62">
        <v>79.971791255289133</v>
      </c>
      <c r="R14" s="62">
        <v>62.341325811001411</v>
      </c>
      <c r="S14" s="62">
        <v>36.530324400564176</v>
      </c>
      <c r="T14" s="62">
        <v>3.1029619181946404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</row>
    <row r="15" spans="1:26" x14ac:dyDescent="0.3">
      <c r="A15" s="61">
        <v>3</v>
      </c>
      <c r="B15" s="61">
        <v>12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23.629157441041361</v>
      </c>
      <c r="J15" s="62">
        <v>54.290802215725989</v>
      </c>
      <c r="K15" s="62">
        <v>74.825665229964315</v>
      </c>
      <c r="L15" s="62">
        <v>89.453238883942291</v>
      </c>
      <c r="M15" s="62">
        <v>98.314172924332794</v>
      </c>
      <c r="N15" s="62">
        <v>99.720670391061446</v>
      </c>
      <c r="O15" s="62">
        <v>97.610924190968476</v>
      </c>
      <c r="P15" s="62">
        <v>91.70363483070814</v>
      </c>
      <c r="Q15" s="62">
        <v>79.74840636351459</v>
      </c>
      <c r="R15" s="62">
        <v>62.167188029406439</v>
      </c>
      <c r="S15" s="62">
        <v>36.428284388272097</v>
      </c>
      <c r="T15" s="62">
        <v>3.0942944268030352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</row>
    <row r="16" spans="1:26" x14ac:dyDescent="0.3">
      <c r="A16" s="61">
        <v>3</v>
      </c>
      <c r="B16" s="61">
        <v>13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23.562969324960012</v>
      </c>
      <c r="J16" s="62">
        <v>54.138727139491451</v>
      </c>
      <c r="K16" s="62">
        <v>74.616069529040047</v>
      </c>
      <c r="L16" s="62">
        <v>89.202669587348609</v>
      </c>
      <c r="M16" s="62">
        <v>98.038783084208617</v>
      </c>
      <c r="N16" s="62">
        <v>99.441340782122893</v>
      </c>
      <c r="O16" s="62">
        <v>97.337504235251473</v>
      </c>
      <c r="P16" s="62">
        <v>91.446761904011481</v>
      </c>
      <c r="Q16" s="62">
        <v>79.525021471740047</v>
      </c>
      <c r="R16" s="62">
        <v>61.993050247811453</v>
      </c>
      <c r="S16" s="62">
        <v>36.326244375980018</v>
      </c>
      <c r="T16" s="62">
        <v>3.0856269354114301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</row>
    <row r="17" spans="1:26" x14ac:dyDescent="0.3">
      <c r="A17" s="61">
        <v>4</v>
      </c>
      <c r="B17" s="61">
        <v>14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1.3986179290999203</v>
      </c>
      <c r="I17" s="62">
        <v>31.329041611838214</v>
      </c>
      <c r="J17" s="62">
        <v>57.902782264736707</v>
      </c>
      <c r="K17" s="62">
        <v>76.784124307585628</v>
      </c>
      <c r="L17" s="62">
        <v>90.770303598584832</v>
      </c>
      <c r="M17" s="62">
        <v>97.76339324408444</v>
      </c>
      <c r="N17" s="62">
        <v>99.022149380274357</v>
      </c>
      <c r="O17" s="62">
        <v>97.203946072444467</v>
      </c>
      <c r="P17" s="62">
        <v>91.050027184404811</v>
      </c>
      <c r="Q17" s="62">
        <v>78.602327615415518</v>
      </c>
      <c r="R17" s="62">
        <v>60.280432744206571</v>
      </c>
      <c r="S17" s="62">
        <v>36.923513328237902</v>
      </c>
      <c r="T17" s="62">
        <v>5.3147481305796971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</row>
    <row r="18" spans="1:26" x14ac:dyDescent="0.3">
      <c r="A18" s="61">
        <v>4</v>
      </c>
      <c r="B18" s="61">
        <v>15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1.3946781602855545</v>
      </c>
      <c r="I18" s="62">
        <v>31.240790790396421</v>
      </c>
      <c r="J18" s="62">
        <v>57.739675835821956</v>
      </c>
      <c r="K18" s="62">
        <v>76.567830999676929</v>
      </c>
      <c r="L18" s="62">
        <v>90.51461260253248</v>
      </c>
      <c r="M18" s="62">
        <v>97.488003403960249</v>
      </c>
      <c r="N18" s="62">
        <v>98.743213748217258</v>
      </c>
      <c r="O18" s="62">
        <v>96.930132139846037</v>
      </c>
      <c r="P18" s="62">
        <v>90.793548234589593</v>
      </c>
      <c r="Q18" s="62">
        <v>78.380912608048163</v>
      </c>
      <c r="R18" s="62">
        <v>60.110628708307402</v>
      </c>
      <c r="S18" s="62">
        <v>36.819503431538635</v>
      </c>
      <c r="T18" s="62">
        <v>5.2997770090851066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</row>
    <row r="19" spans="1:26" x14ac:dyDescent="0.3">
      <c r="A19" s="61">
        <v>4</v>
      </c>
      <c r="B19" s="61">
        <v>16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1.3946781602855545</v>
      </c>
      <c r="I19" s="62">
        <v>31.240790790396421</v>
      </c>
      <c r="J19" s="62">
        <v>57.739675835821956</v>
      </c>
      <c r="K19" s="62">
        <v>76.567830999676929</v>
      </c>
      <c r="L19" s="62">
        <v>90.51461260253248</v>
      </c>
      <c r="M19" s="62">
        <v>97.488003403960249</v>
      </c>
      <c r="N19" s="62">
        <v>98.743213748217258</v>
      </c>
      <c r="O19" s="62">
        <v>96.930132139846037</v>
      </c>
      <c r="P19" s="62">
        <v>90.793548234589593</v>
      </c>
      <c r="Q19" s="62">
        <v>78.380912608048163</v>
      </c>
      <c r="R19" s="62">
        <v>60.110628708307402</v>
      </c>
      <c r="S19" s="62">
        <v>36.819503431538635</v>
      </c>
      <c r="T19" s="62">
        <v>5.2997770090851066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</row>
    <row r="20" spans="1:26" x14ac:dyDescent="0.3">
      <c r="A20" s="61">
        <v>4</v>
      </c>
      <c r="B20" s="61">
        <v>17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1.3946781602855545</v>
      </c>
      <c r="I20" s="62">
        <v>31.240790790396421</v>
      </c>
      <c r="J20" s="62">
        <v>57.739675835821956</v>
      </c>
      <c r="K20" s="62">
        <v>76.567830999676929</v>
      </c>
      <c r="L20" s="62">
        <v>90.51461260253248</v>
      </c>
      <c r="M20" s="62">
        <v>97.488003403960249</v>
      </c>
      <c r="N20" s="62">
        <v>98.743213748217258</v>
      </c>
      <c r="O20" s="62">
        <v>96.930132139846037</v>
      </c>
      <c r="P20" s="62">
        <v>90.793548234589593</v>
      </c>
      <c r="Q20" s="62">
        <v>78.380912608048163</v>
      </c>
      <c r="R20" s="62">
        <v>60.110628708307402</v>
      </c>
      <c r="S20" s="62">
        <v>36.819503431538635</v>
      </c>
      <c r="T20" s="62">
        <v>5.2997770090851066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</row>
    <row r="21" spans="1:26" x14ac:dyDescent="0.3">
      <c r="A21" s="61">
        <v>5</v>
      </c>
      <c r="B21" s="61">
        <v>18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5.2997770090851066</v>
      </c>
      <c r="I21" s="62">
        <v>36.401099983452973</v>
      </c>
      <c r="J21" s="62">
        <v>56.623933307593511</v>
      </c>
      <c r="K21" s="62">
        <v>74.336345943220053</v>
      </c>
      <c r="L21" s="62">
        <v>87.446320649904266</v>
      </c>
      <c r="M21" s="62">
        <v>92.885565475017927</v>
      </c>
      <c r="N21" s="62">
        <v>93.722372371189252</v>
      </c>
      <c r="O21" s="62">
        <v>92.188226394875144</v>
      </c>
      <c r="P21" s="62">
        <v>86.0516424896187</v>
      </c>
      <c r="Q21" s="62">
        <v>73.917942495134383</v>
      </c>
      <c r="R21" s="62">
        <v>56.344997675536405</v>
      </c>
      <c r="S21" s="62">
        <v>35.145889639195971</v>
      </c>
      <c r="T21" s="62">
        <v>5.0208413770279954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</row>
    <row r="22" spans="1:26" x14ac:dyDescent="0.3">
      <c r="A22" s="61">
        <v>5</v>
      </c>
      <c r="B22" s="61">
        <v>19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5.2997770090851066</v>
      </c>
      <c r="I22" s="62">
        <v>36.401099983452973</v>
      </c>
      <c r="J22" s="62">
        <v>56.623933307593511</v>
      </c>
      <c r="K22" s="62">
        <v>74.336345943220053</v>
      </c>
      <c r="L22" s="62">
        <v>87.446320649904266</v>
      </c>
      <c r="M22" s="62">
        <v>92.885565475017927</v>
      </c>
      <c r="N22" s="62">
        <v>93.722372371189252</v>
      </c>
      <c r="O22" s="62">
        <v>92.188226394875144</v>
      </c>
      <c r="P22" s="62">
        <v>86.0516424896187</v>
      </c>
      <c r="Q22" s="62">
        <v>73.917942495134383</v>
      </c>
      <c r="R22" s="62">
        <v>56.344997675536405</v>
      </c>
      <c r="S22" s="62">
        <v>35.145889639195971</v>
      </c>
      <c r="T22" s="62">
        <v>5.0208413770279954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</row>
    <row r="23" spans="1:26" x14ac:dyDescent="0.3">
      <c r="A23" s="61">
        <v>5</v>
      </c>
      <c r="B23" s="61">
        <v>20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5.2997770090851066</v>
      </c>
      <c r="I23" s="62">
        <v>36.401099983452973</v>
      </c>
      <c r="J23" s="62">
        <v>56.623933307593511</v>
      </c>
      <c r="K23" s="62">
        <v>74.336345943220053</v>
      </c>
      <c r="L23" s="62">
        <v>87.446320649904266</v>
      </c>
      <c r="M23" s="62">
        <v>92.885565475017927</v>
      </c>
      <c r="N23" s="62">
        <v>93.722372371189252</v>
      </c>
      <c r="O23" s="62">
        <v>92.188226394875144</v>
      </c>
      <c r="P23" s="62">
        <v>86.0516424896187</v>
      </c>
      <c r="Q23" s="62">
        <v>73.917942495134383</v>
      </c>
      <c r="R23" s="62">
        <v>56.344997675536405</v>
      </c>
      <c r="S23" s="62">
        <v>35.145889639195971</v>
      </c>
      <c r="T23" s="62">
        <v>5.0208413770279954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</row>
    <row r="24" spans="1:26" x14ac:dyDescent="0.3">
      <c r="A24" s="61">
        <v>5</v>
      </c>
      <c r="B24" s="61">
        <v>21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4.9853834576987017</v>
      </c>
      <c r="I24" s="62">
        <v>34.241712696298983</v>
      </c>
      <c r="J24" s="62">
        <v>53.264886416465082</v>
      </c>
      <c r="K24" s="62">
        <v>69.926562709300228</v>
      </c>
      <c r="L24" s="62">
        <v>82.258827052028579</v>
      </c>
      <c r="M24" s="62">
        <v>87.375404811245673</v>
      </c>
      <c r="N24" s="62">
        <v>88.162570620355993</v>
      </c>
      <c r="O24" s="62">
        <v>86.71943330365373</v>
      </c>
      <c r="P24" s="62">
        <v>80.946884036844708</v>
      </c>
      <c r="Q24" s="62">
        <v>69.532979804745054</v>
      </c>
      <c r="R24" s="62">
        <v>53.002497813428306</v>
      </c>
      <c r="S24" s="62">
        <v>33.060963982633503</v>
      </c>
      <c r="T24" s="62">
        <v>4.7229948546619287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</row>
    <row r="25" spans="1:26" x14ac:dyDescent="0.3">
      <c r="A25" s="61">
        <v>5</v>
      </c>
      <c r="B25" s="61">
        <v>22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4.6709899063122977</v>
      </c>
      <c r="I25" s="62">
        <v>32.082325409144993</v>
      </c>
      <c r="J25" s="62">
        <v>49.905839525336653</v>
      </c>
      <c r="K25" s="62">
        <v>65.516779475380389</v>
      </c>
      <c r="L25" s="62">
        <v>77.071333454152906</v>
      </c>
      <c r="M25" s="62">
        <v>81.865244147473419</v>
      </c>
      <c r="N25" s="62">
        <v>82.602768869522734</v>
      </c>
      <c r="O25" s="62">
        <v>81.25064021243233</v>
      </c>
      <c r="P25" s="62">
        <v>75.842125584070729</v>
      </c>
      <c r="Q25" s="62">
        <v>65.148017114355724</v>
      </c>
      <c r="R25" s="62">
        <v>49.659997951320214</v>
      </c>
      <c r="S25" s="62">
        <v>30.976038326071027</v>
      </c>
      <c r="T25" s="62">
        <v>4.4251483322958602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</row>
    <row r="26" spans="1:26" x14ac:dyDescent="0.3">
      <c r="A26" s="61">
        <v>6</v>
      </c>
      <c r="B26" s="61">
        <v>23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2.5222399949570962</v>
      </c>
      <c r="I26" s="62">
        <v>18.802152689680167</v>
      </c>
      <c r="J26" s="62">
        <v>32.903767206940302</v>
      </c>
      <c r="K26" s="62">
        <v>46.088203544216029</v>
      </c>
      <c r="L26" s="62">
        <v>56.750399886534652</v>
      </c>
      <c r="M26" s="62">
        <v>62.826705328931297</v>
      </c>
      <c r="N26" s="62">
        <v>64.546414416402044</v>
      </c>
      <c r="O26" s="62">
        <v>63.743883508915701</v>
      </c>
      <c r="P26" s="62">
        <v>59.043345336495655</v>
      </c>
      <c r="Q26" s="62">
        <v>48.495796266675072</v>
      </c>
      <c r="R26" s="62">
        <v>35.426007201897391</v>
      </c>
      <c r="S26" s="62">
        <v>20.292567232154816</v>
      </c>
      <c r="T26" s="62">
        <v>2.9808290849492951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</row>
    <row r="27" spans="1:26" x14ac:dyDescent="0.3">
      <c r="A27" s="61">
        <v>6</v>
      </c>
      <c r="B27" s="61">
        <v>24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2.3402226757333882</v>
      </c>
      <c r="I27" s="62">
        <v>17.44529631001253</v>
      </c>
      <c r="J27" s="62">
        <v>30.529268542521926</v>
      </c>
      <c r="K27" s="62">
        <v>42.762250711128267</v>
      </c>
      <c r="L27" s="62">
        <v>52.655010204001229</v>
      </c>
      <c r="M27" s="62">
        <v>58.292819377358938</v>
      </c>
      <c r="N27" s="62">
        <v>59.888425747177152</v>
      </c>
      <c r="O27" s="62">
        <v>59.143809441261986</v>
      </c>
      <c r="P27" s="62">
        <v>54.782485363758859</v>
      </c>
      <c r="Q27" s="62">
        <v>44.996099628873779</v>
      </c>
      <c r="R27" s="62">
        <v>32.869491218255313</v>
      </c>
      <c r="S27" s="62">
        <v>18.828155163854984</v>
      </c>
      <c r="T27" s="62">
        <v>2.7657177076849129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</row>
    <row r="28" spans="1:26" x14ac:dyDescent="0.3">
      <c r="A28" s="61">
        <v>6</v>
      </c>
      <c r="B28" s="61">
        <v>25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2.1842078306844952</v>
      </c>
      <c r="I28" s="62">
        <v>16.282276556011695</v>
      </c>
      <c r="J28" s="62">
        <v>28.493983973020466</v>
      </c>
      <c r="K28" s="62">
        <v>39.911433997053052</v>
      </c>
      <c r="L28" s="62">
        <v>49.14467619040115</v>
      </c>
      <c r="M28" s="62">
        <v>54.406631418868344</v>
      </c>
      <c r="N28" s="62">
        <v>55.895864030698682</v>
      </c>
      <c r="O28" s="62">
        <v>55.200888811844514</v>
      </c>
      <c r="P28" s="62">
        <v>51.130319672841594</v>
      </c>
      <c r="Q28" s="62">
        <v>41.996359653615528</v>
      </c>
      <c r="R28" s="62">
        <v>30.678191803704959</v>
      </c>
      <c r="S28" s="62">
        <v>17.572944819597986</v>
      </c>
      <c r="T28" s="62">
        <v>2.5813365271725854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</row>
    <row r="29" spans="1:26" x14ac:dyDescent="0.3">
      <c r="A29" s="61">
        <v>6</v>
      </c>
      <c r="B29" s="61">
        <v>26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2.0281929856356027</v>
      </c>
      <c r="I29" s="62">
        <v>15.119256802010858</v>
      </c>
      <c r="J29" s="62">
        <v>26.458699403519002</v>
      </c>
      <c r="K29" s="62">
        <v>37.060617282977837</v>
      </c>
      <c r="L29" s="62">
        <v>45.634342176801063</v>
      </c>
      <c r="M29" s="62">
        <v>50.520443460377741</v>
      </c>
      <c r="N29" s="62">
        <v>51.903302314220198</v>
      </c>
      <c r="O29" s="62">
        <v>51.257968182427064</v>
      </c>
      <c r="P29" s="62">
        <v>47.478153981924343</v>
      </c>
      <c r="Q29" s="62">
        <v>38.996619678357277</v>
      </c>
      <c r="R29" s="62">
        <v>28.486892389154605</v>
      </c>
      <c r="S29" s="62">
        <v>16.317734475340988</v>
      </c>
      <c r="T29" s="62">
        <v>2.396955346660258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</row>
    <row r="30" spans="1:26" x14ac:dyDescent="0.3">
      <c r="A30" s="61">
        <v>7</v>
      </c>
      <c r="B30" s="61">
        <v>27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0.8509900639030501</v>
      </c>
      <c r="I30" s="62">
        <v>9.5310887157141622</v>
      </c>
      <c r="J30" s="62">
        <v>17.275098297231921</v>
      </c>
      <c r="K30" s="62">
        <v>23.997919802066015</v>
      </c>
      <c r="L30" s="62">
        <v>30.210147268558281</v>
      </c>
      <c r="M30" s="62">
        <v>33.954503549731704</v>
      </c>
      <c r="N30" s="62">
        <v>34.550196594463841</v>
      </c>
      <c r="O30" s="62">
        <v>34.039602556122006</v>
      </c>
      <c r="P30" s="62">
        <v>31.146236338851637</v>
      </c>
      <c r="Q30" s="62">
        <v>25.614800923481813</v>
      </c>
      <c r="R30" s="62">
        <v>17.785692335573749</v>
      </c>
      <c r="S30" s="62">
        <v>10.552276792397821</v>
      </c>
      <c r="T30" s="62">
        <v>1.5317821150254902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</row>
    <row r="31" spans="1:26" x14ac:dyDescent="0.3">
      <c r="A31" s="61">
        <v>7</v>
      </c>
      <c r="B31" s="61">
        <v>28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0.78007422524446257</v>
      </c>
      <c r="I31" s="62">
        <v>8.7368313227379808</v>
      </c>
      <c r="J31" s="62">
        <v>15.835506772462594</v>
      </c>
      <c r="K31" s="62">
        <v>21.998093151893848</v>
      </c>
      <c r="L31" s="62">
        <v>27.692634996178423</v>
      </c>
      <c r="M31" s="62">
        <v>31.124961587254056</v>
      </c>
      <c r="N31" s="62">
        <v>31.671013544925188</v>
      </c>
      <c r="O31" s="62">
        <v>31.20296900977851</v>
      </c>
      <c r="P31" s="62">
        <v>28.550716643947332</v>
      </c>
      <c r="Q31" s="62">
        <v>23.480234179858325</v>
      </c>
      <c r="R31" s="62">
        <v>16.303551307609272</v>
      </c>
      <c r="S31" s="62">
        <v>9.6729203930313368</v>
      </c>
      <c r="T31" s="62">
        <v>1.4041336054400329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</row>
    <row r="32" spans="1:26" x14ac:dyDescent="0.3">
      <c r="A32" s="61">
        <v>7</v>
      </c>
      <c r="B32" s="61">
        <v>29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0.76431514998699879</v>
      </c>
      <c r="I32" s="62">
        <v>8.5603296798543873</v>
      </c>
      <c r="J32" s="62">
        <v>15.515597544736076</v>
      </c>
      <c r="K32" s="62">
        <v>21.553687229633365</v>
      </c>
      <c r="L32" s="62">
        <v>27.133187824538457</v>
      </c>
      <c r="M32" s="62">
        <v>30.496174484481251</v>
      </c>
      <c r="N32" s="62">
        <v>31.031195089472153</v>
      </c>
      <c r="O32" s="62">
        <v>30.572605999479951</v>
      </c>
      <c r="P32" s="62">
        <v>27.973934489524154</v>
      </c>
      <c r="Q32" s="62">
        <v>23.005886014608663</v>
      </c>
      <c r="R32" s="62">
        <v>15.974186634728275</v>
      </c>
      <c r="S32" s="62">
        <v>9.4775078598387843</v>
      </c>
      <c r="T32" s="62">
        <v>1.3757672699765977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</row>
    <row r="33" spans="1:26" x14ac:dyDescent="0.3">
      <c r="A33" s="61">
        <v>7</v>
      </c>
      <c r="B33" s="61">
        <v>30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0.74855607472953489</v>
      </c>
      <c r="I33" s="62">
        <v>8.3838280369707903</v>
      </c>
      <c r="J33" s="62">
        <v>15.195688317009559</v>
      </c>
      <c r="K33" s="62">
        <v>21.109281307372886</v>
      </c>
      <c r="L33" s="62">
        <v>26.573740652898486</v>
      </c>
      <c r="M33" s="62">
        <v>29.867387381708443</v>
      </c>
      <c r="N33" s="62">
        <v>30.391376634019117</v>
      </c>
      <c r="O33" s="62">
        <v>29.942242989181395</v>
      </c>
      <c r="P33" s="62">
        <v>27.397152335100976</v>
      </c>
      <c r="Q33" s="62">
        <v>22.531537849358998</v>
      </c>
      <c r="R33" s="62">
        <v>15.644821961847279</v>
      </c>
      <c r="S33" s="62">
        <v>9.2820953266462318</v>
      </c>
      <c r="T33" s="62">
        <v>1.3474009345131628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</row>
    <row r="34" spans="1:26" x14ac:dyDescent="0.3">
      <c r="A34" s="61">
        <v>8</v>
      </c>
      <c r="B34" s="61">
        <v>31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0.21983909984162131</v>
      </c>
      <c r="I34" s="62">
        <v>8.4271654939288165</v>
      </c>
      <c r="J34" s="62">
        <v>15.608576088755111</v>
      </c>
      <c r="K34" s="62">
        <v>19.785518985745917</v>
      </c>
      <c r="L34" s="62">
        <v>23.66934308294789</v>
      </c>
      <c r="M34" s="62">
        <v>25.501335581628069</v>
      </c>
      <c r="N34" s="62">
        <v>25.354776181733659</v>
      </c>
      <c r="O34" s="62">
        <v>24.988377681997619</v>
      </c>
      <c r="P34" s="62">
        <v>23.302944583211858</v>
      </c>
      <c r="Q34" s="62">
        <v>19.126001686221052</v>
      </c>
      <c r="R34" s="62">
        <v>13.776583590074933</v>
      </c>
      <c r="S34" s="62">
        <v>8.7202842937176452</v>
      </c>
      <c r="T34" s="62">
        <v>1.2457548991025207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</row>
    <row r="35" spans="1:26" x14ac:dyDescent="0.3">
      <c r="A35" s="61">
        <v>8</v>
      </c>
      <c r="B35" s="61">
        <v>32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0.21511137726438215</v>
      </c>
      <c r="I35" s="62">
        <v>8.2459361284679815</v>
      </c>
      <c r="J35" s="62">
        <v>15.272907785771132</v>
      </c>
      <c r="K35" s="62">
        <v>19.360023953794393</v>
      </c>
      <c r="L35" s="62">
        <v>23.160324952131809</v>
      </c>
      <c r="M35" s="62">
        <v>24.952919762668326</v>
      </c>
      <c r="N35" s="62">
        <v>24.809512177825404</v>
      </c>
      <c r="O35" s="62">
        <v>24.4509932157181</v>
      </c>
      <c r="P35" s="62">
        <v>22.801805990024505</v>
      </c>
      <c r="Q35" s="62">
        <v>18.714689822001247</v>
      </c>
      <c r="R35" s="62">
        <v>13.480312975234613</v>
      </c>
      <c r="S35" s="62">
        <v>8.5327512981538245</v>
      </c>
      <c r="T35" s="62">
        <v>1.218964471164832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</row>
    <row r="36" spans="1:26" x14ac:dyDescent="0.3">
      <c r="A36" s="61">
        <v>8</v>
      </c>
      <c r="B36" s="61">
        <v>33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  <c r="H36" s="62">
        <v>0.21038365468714296</v>
      </c>
      <c r="I36" s="62">
        <v>8.0647067630071465</v>
      </c>
      <c r="J36" s="62">
        <v>14.937239482787151</v>
      </c>
      <c r="K36" s="62">
        <v>18.934528921842865</v>
      </c>
      <c r="L36" s="62">
        <v>22.651306821315725</v>
      </c>
      <c r="M36" s="62">
        <v>24.404503943708583</v>
      </c>
      <c r="N36" s="62">
        <v>24.264248173917156</v>
      </c>
      <c r="O36" s="62">
        <v>23.913608749438584</v>
      </c>
      <c r="P36" s="62">
        <v>22.300667396837152</v>
      </c>
      <c r="Q36" s="62">
        <v>18.303377957781439</v>
      </c>
      <c r="R36" s="62">
        <v>13.18404236039429</v>
      </c>
      <c r="S36" s="62">
        <v>8.3452183025900037</v>
      </c>
      <c r="T36" s="62">
        <v>1.1921740432271435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</row>
    <row r="37" spans="1:26" x14ac:dyDescent="0.3">
      <c r="A37" s="61">
        <v>8</v>
      </c>
      <c r="B37" s="61">
        <v>34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0.21983909984162131</v>
      </c>
      <c r="I37" s="62">
        <v>8.4271654939288165</v>
      </c>
      <c r="J37" s="62">
        <v>15.608576088755111</v>
      </c>
      <c r="K37" s="62">
        <v>19.785518985745917</v>
      </c>
      <c r="L37" s="62">
        <v>23.66934308294789</v>
      </c>
      <c r="M37" s="62">
        <v>25.501335581628069</v>
      </c>
      <c r="N37" s="62">
        <v>25.354776181733659</v>
      </c>
      <c r="O37" s="62">
        <v>24.988377681997619</v>
      </c>
      <c r="P37" s="62">
        <v>23.302944583211858</v>
      </c>
      <c r="Q37" s="62">
        <v>19.126001686221052</v>
      </c>
      <c r="R37" s="62">
        <v>13.776583590074933</v>
      </c>
      <c r="S37" s="62">
        <v>8.7202842937176452</v>
      </c>
      <c r="T37" s="62">
        <v>1.2457548991025207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</row>
    <row r="38" spans="1:26" x14ac:dyDescent="0.3">
      <c r="A38" s="61">
        <v>8</v>
      </c>
      <c r="B38" s="61">
        <v>35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0.22929454499609961</v>
      </c>
      <c r="I38" s="62">
        <v>8.7896242248504848</v>
      </c>
      <c r="J38" s="62">
        <v>16.279912694723073</v>
      </c>
      <c r="K38" s="62">
        <v>20.636509049648964</v>
      </c>
      <c r="L38" s="62">
        <v>24.687379344580059</v>
      </c>
      <c r="M38" s="62">
        <v>26.598167219547559</v>
      </c>
      <c r="N38" s="62">
        <v>26.445304189550157</v>
      </c>
      <c r="O38" s="62">
        <v>26.063146614556658</v>
      </c>
      <c r="P38" s="62">
        <v>24.305221769586559</v>
      </c>
      <c r="Q38" s="62">
        <v>19.948625414660668</v>
      </c>
      <c r="R38" s="62">
        <v>14.369124819755577</v>
      </c>
      <c r="S38" s="62">
        <v>9.095350284845285</v>
      </c>
      <c r="T38" s="62">
        <v>1.2993357549778979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</row>
    <row r="39" spans="1:26" x14ac:dyDescent="0.3">
      <c r="A39" s="61">
        <v>9</v>
      </c>
      <c r="B39" s="61">
        <v>36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0.3183333202007706</v>
      </c>
      <c r="I39" s="62">
        <v>11.380416197177549</v>
      </c>
      <c r="J39" s="62">
        <v>20.69166581305009</v>
      </c>
      <c r="K39" s="62">
        <v>27.933748847617622</v>
      </c>
      <c r="L39" s="62">
        <v>34.061665261482453</v>
      </c>
      <c r="M39" s="62">
        <v>35.494165202385922</v>
      </c>
      <c r="N39" s="62">
        <v>34.300415251633034</v>
      </c>
      <c r="O39" s="62">
        <v>33.106665300880145</v>
      </c>
      <c r="P39" s="62">
        <v>30.480415409223788</v>
      </c>
      <c r="Q39" s="62">
        <v>24.750415645609916</v>
      </c>
      <c r="R39" s="62">
        <v>17.826665931243156</v>
      </c>
      <c r="S39" s="62">
        <v>8.754166305521192</v>
      </c>
      <c r="T39" s="62">
        <v>0.3183333202007706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</row>
    <row r="40" spans="1:26" x14ac:dyDescent="0.3">
      <c r="A40" s="61">
        <v>9</v>
      </c>
      <c r="B40" s="61">
        <v>37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0.33094058040674174</v>
      </c>
      <c r="I40" s="62">
        <v>11.831125749541018</v>
      </c>
      <c r="J40" s="62">
        <v>21.511137726438211</v>
      </c>
      <c r="K40" s="62">
        <v>29.040035930691587</v>
      </c>
      <c r="L40" s="62">
        <v>35.410642103521369</v>
      </c>
      <c r="M40" s="62">
        <v>36.899874715351707</v>
      </c>
      <c r="N40" s="62">
        <v>35.658847538826421</v>
      </c>
      <c r="O40" s="62">
        <v>34.417820362301136</v>
      </c>
      <c r="P40" s="62">
        <v>31.687560573945522</v>
      </c>
      <c r="Q40" s="62">
        <v>25.73063012662417</v>
      </c>
      <c r="R40" s="62">
        <v>18.532672502777537</v>
      </c>
      <c r="S40" s="62">
        <v>9.1008659611853968</v>
      </c>
      <c r="T40" s="62">
        <v>0.33094058040674174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</row>
    <row r="41" spans="1:26" x14ac:dyDescent="0.3">
      <c r="A41" s="61">
        <v>9</v>
      </c>
      <c r="B41" s="61">
        <v>38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0.34669965566420563</v>
      </c>
      <c r="I41" s="62">
        <v>12.394512689995352</v>
      </c>
      <c r="J41" s="62">
        <v>22.535477618173367</v>
      </c>
      <c r="K41" s="62">
        <v>30.422894784534044</v>
      </c>
      <c r="L41" s="62">
        <v>37.09686315607</v>
      </c>
      <c r="M41" s="62">
        <v>38.657011606558925</v>
      </c>
      <c r="N41" s="62">
        <v>37.356887897818162</v>
      </c>
      <c r="O41" s="62">
        <v>36.056764189077384</v>
      </c>
      <c r="P41" s="62">
        <v>33.19649202984769</v>
      </c>
      <c r="Q41" s="62">
        <v>26.955898227891989</v>
      </c>
      <c r="R41" s="62">
        <v>19.415180717195515</v>
      </c>
      <c r="S41" s="62">
        <v>9.5342405307656541</v>
      </c>
      <c r="T41" s="62">
        <v>0.34669965566420563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</row>
    <row r="42" spans="1:26" x14ac:dyDescent="0.3">
      <c r="A42" s="61">
        <v>9</v>
      </c>
      <c r="B42" s="61">
        <v>39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0.36245873092166953</v>
      </c>
      <c r="I42" s="62">
        <v>12.957899630449685</v>
      </c>
      <c r="J42" s="62">
        <v>23.559817509908516</v>
      </c>
      <c r="K42" s="62">
        <v>31.805753638376501</v>
      </c>
      <c r="L42" s="62">
        <v>38.783084208618639</v>
      </c>
      <c r="M42" s="62">
        <v>40.414148497766149</v>
      </c>
      <c r="N42" s="62">
        <v>39.054928256809887</v>
      </c>
      <c r="O42" s="62">
        <v>37.695708015853633</v>
      </c>
      <c r="P42" s="62">
        <v>34.705423485749861</v>
      </c>
      <c r="Q42" s="62">
        <v>28.181166329159808</v>
      </c>
      <c r="R42" s="62">
        <v>20.297688931613493</v>
      </c>
      <c r="S42" s="62">
        <v>9.9676151003459115</v>
      </c>
      <c r="T42" s="62">
        <v>0.36245873092166953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</row>
    <row r="43" spans="1:26" x14ac:dyDescent="0.3">
      <c r="A43" s="61">
        <v>10</v>
      </c>
      <c r="B43" s="61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0.47277225772391673</v>
      </c>
      <c r="I43" s="62">
        <v>15.979702311068387</v>
      </c>
      <c r="J43" s="62">
        <v>30.351978945875459</v>
      </c>
      <c r="K43" s="62">
        <v>41.414849776615107</v>
      </c>
      <c r="L43" s="62">
        <v>50.019304867190392</v>
      </c>
      <c r="M43" s="62">
        <v>51.910393898086063</v>
      </c>
      <c r="N43" s="62">
        <v>50.681186028003879</v>
      </c>
      <c r="O43" s="62">
        <v>47.371780223936462</v>
      </c>
      <c r="P43" s="62">
        <v>42.83316654978686</v>
      </c>
      <c r="Q43" s="62">
        <v>35.363364877748978</v>
      </c>
      <c r="R43" s="62">
        <v>24.111385143919755</v>
      </c>
      <c r="S43" s="62">
        <v>7.0915838658587509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</row>
    <row r="44" spans="1:26" x14ac:dyDescent="0.3">
      <c r="A44" s="61">
        <v>10</v>
      </c>
      <c r="B44" s="61">
        <v>41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0.4924711017957466</v>
      </c>
      <c r="I44" s="62">
        <v>16.645523240696235</v>
      </c>
      <c r="J44" s="62">
        <v>31.616644735286929</v>
      </c>
      <c r="K44" s="62">
        <v>43.140468517307404</v>
      </c>
      <c r="L44" s="62">
        <v>52.103442569989987</v>
      </c>
      <c r="M44" s="62">
        <v>54.073326977172975</v>
      </c>
      <c r="N44" s="62">
        <v>52.792902112504038</v>
      </c>
      <c r="O44" s="62">
        <v>49.345604399933812</v>
      </c>
      <c r="P44" s="62">
        <v>44.617881822694642</v>
      </c>
      <c r="Q44" s="62">
        <v>36.836838414321846</v>
      </c>
      <c r="R44" s="62">
        <v>25.116026191583078</v>
      </c>
      <c r="S44" s="62">
        <v>7.3870665269361995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</row>
    <row r="45" spans="1:26" x14ac:dyDescent="0.3">
      <c r="A45" s="61">
        <v>10</v>
      </c>
      <c r="B45" s="61">
        <v>42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0.51216994586757658</v>
      </c>
      <c r="I45" s="62">
        <v>17.311344170324087</v>
      </c>
      <c r="J45" s="62">
        <v>32.881310524698407</v>
      </c>
      <c r="K45" s="62">
        <v>44.866087257999695</v>
      </c>
      <c r="L45" s="62">
        <v>54.187580272789596</v>
      </c>
      <c r="M45" s="62">
        <v>56.236260056259901</v>
      </c>
      <c r="N45" s="62">
        <v>54.904618197004197</v>
      </c>
      <c r="O45" s="62">
        <v>51.31942857593117</v>
      </c>
      <c r="P45" s="62">
        <v>46.402597095602431</v>
      </c>
      <c r="Q45" s="62">
        <v>38.310311950894722</v>
      </c>
      <c r="R45" s="62">
        <v>26.120667239246405</v>
      </c>
      <c r="S45" s="62">
        <v>7.6825491880136472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</row>
    <row r="46" spans="1:26" x14ac:dyDescent="0.3">
      <c r="A46" s="61">
        <v>10</v>
      </c>
      <c r="B46" s="61">
        <v>43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0.5141398302747594</v>
      </c>
      <c r="I46" s="62">
        <v>17.37792626328687</v>
      </c>
      <c r="J46" s="62">
        <v>33.007777103639555</v>
      </c>
      <c r="K46" s="62">
        <v>45.038649132068933</v>
      </c>
      <c r="L46" s="62">
        <v>54.39599404306955</v>
      </c>
      <c r="M46" s="62">
        <v>56.452553364168587</v>
      </c>
      <c r="N46" s="62">
        <v>55.11578980545422</v>
      </c>
      <c r="O46" s="62">
        <v>51.516810993530903</v>
      </c>
      <c r="P46" s="62">
        <v>46.581068622893206</v>
      </c>
      <c r="Q46" s="62">
        <v>38.45765930455201</v>
      </c>
      <c r="R46" s="62">
        <v>26.221131344012733</v>
      </c>
      <c r="S46" s="62">
        <v>7.7120974541213911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</row>
    <row r="47" spans="1:26" x14ac:dyDescent="0.3">
      <c r="A47" s="61">
        <v>10</v>
      </c>
      <c r="B47" s="61">
        <v>44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0.51610971468194244</v>
      </c>
      <c r="I47" s="62">
        <v>17.444508356249656</v>
      </c>
      <c r="J47" s="62">
        <v>33.134243682580703</v>
      </c>
      <c r="K47" s="62">
        <v>45.211211006138157</v>
      </c>
      <c r="L47" s="62">
        <v>54.604407813349511</v>
      </c>
      <c r="M47" s="62">
        <v>56.668846672077279</v>
      </c>
      <c r="N47" s="62">
        <v>55.326961413904229</v>
      </c>
      <c r="O47" s="62">
        <v>51.714193411130637</v>
      </c>
      <c r="P47" s="62">
        <v>46.759540150183987</v>
      </c>
      <c r="Q47" s="62">
        <v>38.605006658209298</v>
      </c>
      <c r="R47" s="62">
        <v>26.321595448779068</v>
      </c>
      <c r="S47" s="62">
        <v>7.7416457202291369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</row>
    <row r="48" spans="1:26" x14ac:dyDescent="0.3">
      <c r="A48" s="61">
        <v>11</v>
      </c>
      <c r="B48" s="61">
        <v>45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0.1036159198178251</v>
      </c>
      <c r="I48" s="62">
        <v>17.303858609576789</v>
      </c>
      <c r="J48" s="62">
        <v>35.022180898424878</v>
      </c>
      <c r="K48" s="62">
        <v>47.041627597292589</v>
      </c>
      <c r="L48" s="62">
        <v>56.056212621443372</v>
      </c>
      <c r="M48" s="62">
        <v>59.890001654702907</v>
      </c>
      <c r="N48" s="62">
        <v>59.37192205561378</v>
      </c>
      <c r="O48" s="62">
        <v>55.848980781807725</v>
      </c>
      <c r="P48" s="62">
        <v>49.94287335219169</v>
      </c>
      <c r="Q48" s="62">
        <v>41.13552016767656</v>
      </c>
      <c r="R48" s="62">
        <v>28.287146110266249</v>
      </c>
      <c r="S48" s="62">
        <v>5.9061074296160303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</row>
    <row r="49" spans="1:26" x14ac:dyDescent="0.3">
      <c r="A49" s="61">
        <v>11</v>
      </c>
      <c r="B49" s="61">
        <v>46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0.10400989669926168</v>
      </c>
      <c r="I49" s="62">
        <v>17.369652748776701</v>
      </c>
      <c r="J49" s="62">
        <v>35.155345084350451</v>
      </c>
      <c r="K49" s="62">
        <v>47.220493101464804</v>
      </c>
      <c r="L49" s="62">
        <v>56.269354114300576</v>
      </c>
      <c r="M49" s="62">
        <v>60.11772029217326</v>
      </c>
      <c r="N49" s="62">
        <v>59.597670808676952</v>
      </c>
      <c r="O49" s="62">
        <v>56.061334320902048</v>
      </c>
      <c r="P49" s="62">
        <v>50.132770209044132</v>
      </c>
      <c r="Q49" s="62">
        <v>41.291928989606888</v>
      </c>
      <c r="R49" s="62">
        <v>28.394701798898442</v>
      </c>
      <c r="S49" s="62">
        <v>5.9285641118579164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</row>
    <row r="50" spans="1:26" x14ac:dyDescent="0.3">
      <c r="A50" s="61">
        <v>11</v>
      </c>
      <c r="B50" s="61">
        <v>47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0.10400989669926168</v>
      </c>
      <c r="I50" s="62">
        <v>17.369652748776701</v>
      </c>
      <c r="J50" s="62">
        <v>35.155345084350451</v>
      </c>
      <c r="K50" s="62">
        <v>47.220493101464804</v>
      </c>
      <c r="L50" s="62">
        <v>56.269354114300576</v>
      </c>
      <c r="M50" s="62">
        <v>60.11772029217326</v>
      </c>
      <c r="N50" s="62">
        <v>59.597670808676952</v>
      </c>
      <c r="O50" s="62">
        <v>56.061334320902048</v>
      </c>
      <c r="P50" s="62">
        <v>50.132770209044132</v>
      </c>
      <c r="Q50" s="62">
        <v>41.291928989606888</v>
      </c>
      <c r="R50" s="62">
        <v>28.394701798898442</v>
      </c>
      <c r="S50" s="62">
        <v>5.9285641118579164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</row>
    <row r="51" spans="1:26" x14ac:dyDescent="0.3">
      <c r="A51" s="61">
        <v>11</v>
      </c>
      <c r="B51" s="61">
        <v>48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0.10400989669926168</v>
      </c>
      <c r="I51" s="62">
        <v>17.369652748776701</v>
      </c>
      <c r="J51" s="62">
        <v>35.155345084350451</v>
      </c>
      <c r="K51" s="62">
        <v>47.220493101464804</v>
      </c>
      <c r="L51" s="62">
        <v>56.269354114300576</v>
      </c>
      <c r="M51" s="62">
        <v>60.11772029217326</v>
      </c>
      <c r="N51" s="62">
        <v>59.597670808676952</v>
      </c>
      <c r="O51" s="62">
        <v>56.061334320902048</v>
      </c>
      <c r="P51" s="62">
        <v>50.132770209044132</v>
      </c>
      <c r="Q51" s="62">
        <v>41.291928989606888</v>
      </c>
      <c r="R51" s="62">
        <v>28.394701798898442</v>
      </c>
      <c r="S51" s="62">
        <v>5.9285641118579164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</row>
    <row r="52" spans="1:26" x14ac:dyDescent="0.3">
      <c r="A52" s="61">
        <v>12</v>
      </c>
      <c r="B52" s="61">
        <v>49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7.9047521491438886</v>
      </c>
      <c r="J52" s="62">
        <v>32.65910756356817</v>
      </c>
      <c r="K52" s="62">
        <v>45.348314960878092</v>
      </c>
      <c r="L52" s="62">
        <v>53.565096800119768</v>
      </c>
      <c r="M52" s="62">
        <v>57.309453081293192</v>
      </c>
      <c r="N52" s="62">
        <v>57.72549266809024</v>
      </c>
      <c r="O52" s="62">
        <v>55.43727494070648</v>
      </c>
      <c r="P52" s="62">
        <v>50.028760312344865</v>
      </c>
      <c r="Q52" s="62">
        <v>42.124008163200983</v>
      </c>
      <c r="R52" s="62">
        <v>30.994949216379986</v>
      </c>
      <c r="S52" s="62">
        <v>9.1528709095350287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</row>
    <row r="53" spans="1:26" x14ac:dyDescent="0.3">
      <c r="A53" s="61">
        <v>12</v>
      </c>
      <c r="B53" s="61">
        <v>50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7.9047521491438886</v>
      </c>
      <c r="J53" s="62">
        <v>32.65910756356817</v>
      </c>
      <c r="K53" s="62">
        <v>45.348314960878092</v>
      </c>
      <c r="L53" s="62">
        <v>53.565096800119768</v>
      </c>
      <c r="M53" s="62">
        <v>57.309453081293192</v>
      </c>
      <c r="N53" s="62">
        <v>57.72549266809024</v>
      </c>
      <c r="O53" s="62">
        <v>55.43727494070648</v>
      </c>
      <c r="P53" s="62">
        <v>50.028760312344865</v>
      </c>
      <c r="Q53" s="62">
        <v>42.124008163200983</v>
      </c>
      <c r="R53" s="62">
        <v>30.994949216379986</v>
      </c>
      <c r="S53" s="62">
        <v>9.1528709095350287</v>
      </c>
      <c r="T53" s="62">
        <v>0</v>
      </c>
      <c r="U53" s="62">
        <v>0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</row>
    <row r="54" spans="1:26" x14ac:dyDescent="0.3">
      <c r="A54" s="61">
        <v>12</v>
      </c>
      <c r="B54" s="61">
        <v>51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8.0005673267092696</v>
      </c>
      <c r="J54" s="62">
        <v>33.054975534035663</v>
      </c>
      <c r="K54" s="62">
        <v>45.897991505858435</v>
      </c>
      <c r="L54" s="62">
        <v>54.214370700727279</v>
      </c>
      <c r="M54" s="62">
        <v>58.004113118642188</v>
      </c>
      <c r="N54" s="62">
        <v>58.42519560952163</v>
      </c>
      <c r="O54" s="62">
        <v>56.109241909684741</v>
      </c>
      <c r="P54" s="62">
        <v>50.635169528252078</v>
      </c>
      <c r="Q54" s="62">
        <v>42.634602201542812</v>
      </c>
      <c r="R54" s="62">
        <v>31.370645570517919</v>
      </c>
      <c r="S54" s="62">
        <v>9.263814799347573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</row>
    <row r="55" spans="1:26" x14ac:dyDescent="0.3">
      <c r="A55" s="61">
        <v>12</v>
      </c>
      <c r="B55" s="61">
        <v>52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8.0963825042746471</v>
      </c>
      <c r="J55" s="62">
        <v>33.450843504503155</v>
      </c>
      <c r="K55" s="62">
        <v>46.447668050838772</v>
      </c>
      <c r="L55" s="62">
        <v>54.863644601334791</v>
      </c>
      <c r="M55" s="62">
        <v>58.698773155991205</v>
      </c>
      <c r="N55" s="62">
        <v>59.124898550953034</v>
      </c>
      <c r="O55" s="62">
        <v>56.781208878662994</v>
      </c>
      <c r="P55" s="62">
        <v>51.241578744159291</v>
      </c>
      <c r="Q55" s="62">
        <v>43.145196239884633</v>
      </c>
      <c r="R55" s="62">
        <v>31.746341924655859</v>
      </c>
      <c r="S55" s="62">
        <v>9.3747586891601191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</row>
  </sheetData>
  <mergeCells count="1">
    <mergeCell ref="C2:Z2"/>
  </mergeCells>
  <conditionalFormatting sqref="C4:Z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6"/>
  <sheetViews>
    <sheetView zoomScale="55" zoomScaleNormal="55" workbookViewId="0">
      <selection activeCell="AC58" sqref="AC58"/>
    </sheetView>
  </sheetViews>
  <sheetFormatPr defaultRowHeight="14.4" x14ac:dyDescent="0.3"/>
  <cols>
    <col min="2" max="2" width="7.88671875" bestFit="1" customWidth="1"/>
    <col min="3" max="3" width="4.44140625" customWidth="1"/>
    <col min="4" max="6" width="4.109375" bestFit="1" customWidth="1"/>
    <col min="7" max="7" width="4.88671875" bestFit="1" customWidth="1"/>
    <col min="8" max="28" width="5.88671875" bestFit="1" customWidth="1"/>
  </cols>
  <sheetData>
    <row r="1" spans="1:55" x14ac:dyDescent="0.3">
      <c r="A1" t="s">
        <v>219</v>
      </c>
      <c r="AA1" s="63"/>
      <c r="AB1" s="64"/>
    </row>
    <row r="2" spans="1:55" x14ac:dyDescent="0.3">
      <c r="A2" s="93" t="s">
        <v>112</v>
      </c>
      <c r="B2" s="94"/>
      <c r="C2" s="93" t="s">
        <v>58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63"/>
      <c r="AB2" s="64"/>
      <c r="AD2" s="85" t="s">
        <v>109</v>
      </c>
      <c r="AE2" s="85"/>
      <c r="AF2" s="85" t="s">
        <v>58</v>
      </c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</row>
    <row r="3" spans="1:55" x14ac:dyDescent="0.3">
      <c r="A3" s="40" t="s">
        <v>142</v>
      </c>
      <c r="B3" s="40" t="s">
        <v>46</v>
      </c>
      <c r="C3" s="40">
        <v>0</v>
      </c>
      <c r="D3" s="40">
        <v>1</v>
      </c>
      <c r="E3" s="40">
        <v>2</v>
      </c>
      <c r="F3" s="40">
        <v>3</v>
      </c>
      <c r="G3" s="40">
        <v>4</v>
      </c>
      <c r="H3" s="40">
        <v>5</v>
      </c>
      <c r="I3" s="40">
        <v>6</v>
      </c>
      <c r="J3" s="40">
        <v>7</v>
      </c>
      <c r="K3" s="40">
        <v>8</v>
      </c>
      <c r="L3" s="40">
        <v>9</v>
      </c>
      <c r="M3" s="40">
        <v>10</v>
      </c>
      <c r="N3" s="40">
        <v>11</v>
      </c>
      <c r="O3" s="40">
        <v>12</v>
      </c>
      <c r="P3" s="40">
        <v>13</v>
      </c>
      <c r="Q3" s="40">
        <v>14</v>
      </c>
      <c r="R3" s="40">
        <v>15</v>
      </c>
      <c r="S3" s="40">
        <v>16</v>
      </c>
      <c r="T3" s="40">
        <v>17</v>
      </c>
      <c r="U3" s="40">
        <v>18</v>
      </c>
      <c r="V3" s="40">
        <v>19</v>
      </c>
      <c r="W3" s="40">
        <v>20</v>
      </c>
      <c r="X3" s="40">
        <v>21</v>
      </c>
      <c r="Y3" s="40">
        <v>22</v>
      </c>
      <c r="Z3" s="52">
        <v>23</v>
      </c>
      <c r="AA3" s="65"/>
      <c r="AB3" s="66"/>
      <c r="AD3" s="40" t="s">
        <v>142</v>
      </c>
      <c r="AE3" s="40" t="s">
        <v>46</v>
      </c>
      <c r="AF3" s="40">
        <v>0</v>
      </c>
      <c r="AG3" s="40">
        <v>1</v>
      </c>
      <c r="AH3" s="40">
        <v>2</v>
      </c>
      <c r="AI3" s="40">
        <v>3</v>
      </c>
      <c r="AJ3" s="40">
        <v>4</v>
      </c>
      <c r="AK3" s="40">
        <v>5</v>
      </c>
      <c r="AL3" s="40">
        <v>6</v>
      </c>
      <c r="AM3" s="40">
        <v>7</v>
      </c>
      <c r="AN3" s="40">
        <v>8</v>
      </c>
      <c r="AO3" s="40">
        <v>9</v>
      </c>
      <c r="AP3" s="40">
        <v>10</v>
      </c>
      <c r="AQ3" s="40">
        <v>11</v>
      </c>
      <c r="AR3" s="40">
        <v>12</v>
      </c>
      <c r="AS3" s="40">
        <v>13</v>
      </c>
      <c r="AT3" s="40">
        <v>14</v>
      </c>
      <c r="AU3" s="40">
        <v>15</v>
      </c>
      <c r="AV3" s="40">
        <v>16</v>
      </c>
      <c r="AW3" s="40">
        <v>17</v>
      </c>
      <c r="AX3" s="40">
        <v>18</v>
      </c>
      <c r="AY3" s="40">
        <v>19</v>
      </c>
      <c r="AZ3" s="40">
        <v>20</v>
      </c>
      <c r="BA3" s="40">
        <v>21</v>
      </c>
      <c r="BB3" s="40">
        <v>22</v>
      </c>
      <c r="BC3" s="40">
        <v>23</v>
      </c>
    </row>
    <row r="4" spans="1:55" x14ac:dyDescent="0.3">
      <c r="A4" s="40">
        <v>1</v>
      </c>
      <c r="B4" s="40">
        <v>1</v>
      </c>
      <c r="C4" s="38">
        <v>88.090092832141238</v>
      </c>
      <c r="D4" s="38">
        <v>89.039719981737932</v>
      </c>
      <c r="E4" s="38">
        <v>88.090092832141238</v>
      </c>
      <c r="F4" s="38">
        <v>88.090092832141238</v>
      </c>
      <c r="G4" s="38">
        <v>88.090092832141238</v>
      </c>
      <c r="H4" s="38">
        <v>89.039719981737932</v>
      </c>
      <c r="I4" s="38">
        <v>89.98934713133464</v>
      </c>
      <c r="J4" s="38">
        <v>90.938974280931362</v>
      </c>
      <c r="K4" s="38">
        <v>92.838228580124792</v>
      </c>
      <c r="L4" s="38">
        <v>91.88860143052807</v>
      </c>
      <c r="M4" s="38">
        <v>90.938974280931362</v>
      </c>
      <c r="N4" s="38">
        <v>90.938974280931362</v>
      </c>
      <c r="O4" s="38">
        <v>89.98934713133464</v>
      </c>
      <c r="P4" s="38">
        <v>89.98934713133464</v>
      </c>
      <c r="Q4" s="38">
        <v>89.039719981737932</v>
      </c>
      <c r="R4" s="38">
        <v>89.039719981737932</v>
      </c>
      <c r="S4" s="38">
        <v>88.090092832141238</v>
      </c>
      <c r="T4" s="38">
        <v>88.090092832141238</v>
      </c>
      <c r="U4" s="38">
        <v>88.090092832141238</v>
      </c>
      <c r="V4" s="38">
        <v>89.039719981737932</v>
      </c>
      <c r="W4" s="38">
        <v>89.98934713133464</v>
      </c>
      <c r="X4" s="38">
        <v>90.938974280931362</v>
      </c>
      <c r="Y4" s="38">
        <v>89.98934713133464</v>
      </c>
      <c r="Z4" s="67">
        <v>88.090092832141238</v>
      </c>
      <c r="AA4" s="68"/>
      <c r="AB4" s="3"/>
      <c r="AC4" s="3"/>
      <c r="AD4" s="40">
        <v>1</v>
      </c>
      <c r="AE4" s="40">
        <v>1</v>
      </c>
      <c r="AF4" s="38">
        <v>62.712418300653603</v>
      </c>
      <c r="AG4" s="38">
        <v>60.37730243612598</v>
      </c>
      <c r="AH4" s="38">
        <v>59.598930481283432</v>
      </c>
      <c r="AI4" s="38">
        <v>59.598930481283432</v>
      </c>
      <c r="AJ4" s="38">
        <v>60.37730243612598</v>
      </c>
      <c r="AK4" s="38">
        <v>61.155674390968507</v>
      </c>
      <c r="AL4" s="38">
        <v>61.934046345811055</v>
      </c>
      <c r="AM4" s="38">
        <v>61.934046345811055</v>
      </c>
      <c r="AN4" s="38">
        <v>62.712418300653603</v>
      </c>
      <c r="AO4" s="38">
        <v>62.712418300653603</v>
      </c>
      <c r="AP4" s="38">
        <v>61.934046345811055</v>
      </c>
      <c r="AQ4" s="38">
        <v>61.934046345811055</v>
      </c>
      <c r="AR4" s="38">
        <v>61.155674390968507</v>
      </c>
      <c r="AS4" s="38">
        <v>61.155674390968507</v>
      </c>
      <c r="AT4" s="38">
        <v>60.37730243612598</v>
      </c>
      <c r="AU4" s="38">
        <v>60.37730243612598</v>
      </c>
      <c r="AV4" s="38">
        <v>59.598930481283432</v>
      </c>
      <c r="AW4" s="38">
        <v>60.37730243612598</v>
      </c>
      <c r="AX4" s="38">
        <v>61.155674390968507</v>
      </c>
      <c r="AY4" s="38">
        <v>61.155674390968507</v>
      </c>
      <c r="AZ4" s="38">
        <v>61.155674390968507</v>
      </c>
      <c r="BA4" s="38">
        <v>61.155674390968507</v>
      </c>
      <c r="BB4" s="38">
        <v>60.37730243612598</v>
      </c>
      <c r="BC4" s="38">
        <v>60.37730243612598</v>
      </c>
    </row>
    <row r="5" spans="1:55" x14ac:dyDescent="0.3">
      <c r="A5" s="40">
        <v>1</v>
      </c>
      <c r="B5" s="40">
        <v>2</v>
      </c>
      <c r="C5" s="38">
        <v>89.624105919951305</v>
      </c>
      <c r="D5" s="38">
        <v>90.585907776594127</v>
      </c>
      <c r="E5" s="38">
        <v>89.624105919951305</v>
      </c>
      <c r="F5" s="38">
        <v>89.624105919951305</v>
      </c>
      <c r="G5" s="38">
        <v>89.624105919951305</v>
      </c>
      <c r="H5" s="38">
        <v>90.585907776594127</v>
      </c>
      <c r="I5" s="38">
        <v>91.547709633236934</v>
      </c>
      <c r="J5" s="38">
        <v>92.50951148987977</v>
      </c>
      <c r="K5" s="38">
        <v>94.433115203165414</v>
      </c>
      <c r="L5" s="38">
        <v>93.471313346522592</v>
      </c>
      <c r="M5" s="38">
        <v>92.50951148987977</v>
      </c>
      <c r="N5" s="38">
        <v>92.50951148987977</v>
      </c>
      <c r="O5" s="38">
        <v>91.547709633236934</v>
      </c>
      <c r="P5" s="38">
        <v>91.547709633236934</v>
      </c>
      <c r="Q5" s="38">
        <v>90.585907776594127</v>
      </c>
      <c r="R5" s="38">
        <v>90.585907776594127</v>
      </c>
      <c r="S5" s="38">
        <v>89.624105919951305</v>
      </c>
      <c r="T5" s="38">
        <v>89.624105919951305</v>
      </c>
      <c r="U5" s="38">
        <v>89.624105919951305</v>
      </c>
      <c r="V5" s="38">
        <v>90.585907776594127</v>
      </c>
      <c r="W5" s="38">
        <v>91.547709633236934</v>
      </c>
      <c r="X5" s="38">
        <v>92.50951148987977</v>
      </c>
      <c r="Y5" s="38">
        <v>91.547709633236934</v>
      </c>
      <c r="Z5" s="67">
        <v>89.624105919951305</v>
      </c>
      <c r="AA5" s="68"/>
      <c r="AB5" s="3"/>
      <c r="AD5" s="40">
        <v>1</v>
      </c>
      <c r="AE5" s="40">
        <v>2</v>
      </c>
      <c r="AF5" s="38">
        <v>64.875222816399287</v>
      </c>
      <c r="AG5" s="38">
        <v>62.482174688057057</v>
      </c>
      <c r="AH5" s="38">
        <v>61.684491978609621</v>
      </c>
      <c r="AI5" s="38">
        <v>61.684491978609621</v>
      </c>
      <c r="AJ5" s="38">
        <v>62.482174688057057</v>
      </c>
      <c r="AK5" s="38">
        <v>63.279857397504472</v>
      </c>
      <c r="AL5" s="38">
        <v>64.077540106951886</v>
      </c>
      <c r="AM5" s="38">
        <v>64.077540106951886</v>
      </c>
      <c r="AN5" s="38">
        <v>64.875222816399287</v>
      </c>
      <c r="AO5" s="38">
        <v>64.875222816399287</v>
      </c>
      <c r="AP5" s="38">
        <v>64.077540106951886</v>
      </c>
      <c r="AQ5" s="38">
        <v>64.077540106951886</v>
      </c>
      <c r="AR5" s="38">
        <v>63.279857397504472</v>
      </c>
      <c r="AS5" s="38">
        <v>63.279857397504472</v>
      </c>
      <c r="AT5" s="38">
        <v>62.482174688057057</v>
      </c>
      <c r="AU5" s="38">
        <v>62.482174688057057</v>
      </c>
      <c r="AV5" s="38">
        <v>61.684491978609621</v>
      </c>
      <c r="AW5" s="38">
        <v>62.482174688057057</v>
      </c>
      <c r="AX5" s="38">
        <v>63.279857397504472</v>
      </c>
      <c r="AY5" s="38">
        <v>63.279857397504472</v>
      </c>
      <c r="AZ5" s="38">
        <v>63.279857397504472</v>
      </c>
      <c r="BA5" s="38">
        <v>63.279857397504472</v>
      </c>
      <c r="BB5" s="38">
        <v>62.482174688057057</v>
      </c>
      <c r="BC5" s="38">
        <v>62.482174688057057</v>
      </c>
    </row>
    <row r="6" spans="1:55" x14ac:dyDescent="0.3">
      <c r="A6" s="40">
        <v>1</v>
      </c>
      <c r="B6" s="40">
        <v>3</v>
      </c>
      <c r="C6" s="38">
        <v>91.158119007761371</v>
      </c>
      <c r="D6" s="38">
        <v>92.132095571450307</v>
      </c>
      <c r="E6" s="38">
        <v>91.158119007761371</v>
      </c>
      <c r="F6" s="38">
        <v>91.158119007761371</v>
      </c>
      <c r="G6" s="38">
        <v>91.158119007761371</v>
      </c>
      <c r="H6" s="38">
        <v>92.132095571450307</v>
      </c>
      <c r="I6" s="38">
        <v>93.106072135139257</v>
      </c>
      <c r="J6" s="38">
        <v>94.080048698828179</v>
      </c>
      <c r="K6" s="38">
        <v>96.028001826206051</v>
      </c>
      <c r="L6" s="38">
        <v>95.054025262517129</v>
      </c>
      <c r="M6" s="38">
        <v>94.080048698828179</v>
      </c>
      <c r="N6" s="38">
        <v>94.080048698828179</v>
      </c>
      <c r="O6" s="38">
        <v>93.106072135139257</v>
      </c>
      <c r="P6" s="38">
        <v>93.106072135139257</v>
      </c>
      <c r="Q6" s="38">
        <v>92.132095571450307</v>
      </c>
      <c r="R6" s="38">
        <v>92.132095571450307</v>
      </c>
      <c r="S6" s="38">
        <v>91.158119007761371</v>
      </c>
      <c r="T6" s="38">
        <v>91.158119007761371</v>
      </c>
      <c r="U6" s="38">
        <v>91.158119007761371</v>
      </c>
      <c r="V6" s="38">
        <v>92.132095571450307</v>
      </c>
      <c r="W6" s="38">
        <v>93.106072135139257</v>
      </c>
      <c r="X6" s="38">
        <v>94.080048698828179</v>
      </c>
      <c r="Y6" s="38">
        <v>93.106072135139257</v>
      </c>
      <c r="Z6" s="67">
        <v>91.158119007761371</v>
      </c>
      <c r="AA6" s="68"/>
      <c r="AB6" s="3"/>
      <c r="AD6" s="40">
        <v>1</v>
      </c>
      <c r="AE6" s="40">
        <v>3</v>
      </c>
      <c r="AF6" s="38">
        <v>67.038027332144992</v>
      </c>
      <c r="AG6" s="38">
        <v>64.587046939988142</v>
      </c>
      <c r="AH6" s="38">
        <v>63.770053475935839</v>
      </c>
      <c r="AI6" s="38">
        <v>63.770053475935839</v>
      </c>
      <c r="AJ6" s="38">
        <v>64.587046939988142</v>
      </c>
      <c r="AK6" s="38">
        <v>65.404040404040416</v>
      </c>
      <c r="AL6" s="38">
        <v>66.221033868092718</v>
      </c>
      <c r="AM6" s="38">
        <v>66.221033868092718</v>
      </c>
      <c r="AN6" s="38">
        <v>67.038027332144992</v>
      </c>
      <c r="AO6" s="38">
        <v>67.038027332144992</v>
      </c>
      <c r="AP6" s="38">
        <v>66.221033868092718</v>
      </c>
      <c r="AQ6" s="38">
        <v>66.221033868092718</v>
      </c>
      <c r="AR6" s="38">
        <v>65.404040404040416</v>
      </c>
      <c r="AS6" s="38">
        <v>65.404040404040416</v>
      </c>
      <c r="AT6" s="38">
        <v>64.587046939988142</v>
      </c>
      <c r="AU6" s="38">
        <v>64.587046939988142</v>
      </c>
      <c r="AV6" s="38">
        <v>63.770053475935839</v>
      </c>
      <c r="AW6" s="38">
        <v>64.587046939988142</v>
      </c>
      <c r="AX6" s="38">
        <v>65.404040404040416</v>
      </c>
      <c r="AY6" s="38">
        <v>65.404040404040416</v>
      </c>
      <c r="AZ6" s="38">
        <v>65.404040404040416</v>
      </c>
      <c r="BA6" s="38">
        <v>65.404040404040416</v>
      </c>
      <c r="BB6" s="38">
        <v>64.587046939988142</v>
      </c>
      <c r="BC6" s="38">
        <v>64.587046939988142</v>
      </c>
    </row>
    <row r="7" spans="1:55" x14ac:dyDescent="0.3">
      <c r="A7" s="40">
        <v>1</v>
      </c>
      <c r="B7" s="40">
        <v>4</v>
      </c>
      <c r="C7" s="38">
        <v>91.637498097702036</v>
      </c>
      <c r="D7" s="38">
        <v>92.615279257342891</v>
      </c>
      <c r="E7" s="38">
        <v>91.637498097702036</v>
      </c>
      <c r="F7" s="38">
        <v>91.637498097702036</v>
      </c>
      <c r="G7" s="38">
        <v>91.637498097702036</v>
      </c>
      <c r="H7" s="38">
        <v>92.615279257342891</v>
      </c>
      <c r="I7" s="38">
        <v>93.593060416983732</v>
      </c>
      <c r="J7" s="38">
        <v>94.570841576624574</v>
      </c>
      <c r="K7" s="38">
        <v>96.52640389590627</v>
      </c>
      <c r="L7" s="38">
        <v>95.548622736265415</v>
      </c>
      <c r="M7" s="38">
        <v>94.570841576624574</v>
      </c>
      <c r="N7" s="38">
        <v>94.570841576624574</v>
      </c>
      <c r="O7" s="38">
        <v>93.593060416983732</v>
      </c>
      <c r="P7" s="38">
        <v>93.593060416983732</v>
      </c>
      <c r="Q7" s="38">
        <v>92.615279257342891</v>
      </c>
      <c r="R7" s="38">
        <v>92.615279257342891</v>
      </c>
      <c r="S7" s="38">
        <v>91.637498097702036</v>
      </c>
      <c r="T7" s="38">
        <v>91.637498097702036</v>
      </c>
      <c r="U7" s="38">
        <v>91.637498097702036</v>
      </c>
      <c r="V7" s="38">
        <v>92.615279257342891</v>
      </c>
      <c r="W7" s="38">
        <v>93.593060416983732</v>
      </c>
      <c r="X7" s="38">
        <v>94.570841576624574</v>
      </c>
      <c r="Y7" s="38">
        <v>93.593060416983732</v>
      </c>
      <c r="Z7" s="67">
        <v>91.637498097702036</v>
      </c>
      <c r="AA7" s="68"/>
      <c r="AB7" s="3"/>
      <c r="AD7" s="40">
        <v>1</v>
      </c>
      <c r="AE7" s="40">
        <v>4</v>
      </c>
      <c r="AF7" s="38">
        <v>69.325609031491382</v>
      </c>
      <c r="AG7" s="38">
        <v>66.813354129530595</v>
      </c>
      <c r="AH7" s="38">
        <v>65.975935828876999</v>
      </c>
      <c r="AI7" s="38">
        <v>65.975935828876999</v>
      </c>
      <c r="AJ7" s="38">
        <v>66.813354129530595</v>
      </c>
      <c r="AK7" s="38">
        <v>67.65077243018419</v>
      </c>
      <c r="AL7" s="38">
        <v>68.488190730837786</v>
      </c>
      <c r="AM7" s="38">
        <v>68.488190730837786</v>
      </c>
      <c r="AN7" s="38">
        <v>69.325609031491382</v>
      </c>
      <c r="AO7" s="38">
        <v>69.325609031491382</v>
      </c>
      <c r="AP7" s="38">
        <v>68.488190730837786</v>
      </c>
      <c r="AQ7" s="38">
        <v>68.488190730837786</v>
      </c>
      <c r="AR7" s="38">
        <v>67.65077243018419</v>
      </c>
      <c r="AS7" s="38">
        <v>67.65077243018419</v>
      </c>
      <c r="AT7" s="38">
        <v>66.813354129530595</v>
      </c>
      <c r="AU7" s="38">
        <v>66.813354129530595</v>
      </c>
      <c r="AV7" s="38">
        <v>65.975935828876999</v>
      </c>
      <c r="AW7" s="38">
        <v>66.813354129530595</v>
      </c>
      <c r="AX7" s="38">
        <v>67.65077243018419</v>
      </c>
      <c r="AY7" s="38">
        <v>67.65077243018419</v>
      </c>
      <c r="AZ7" s="38">
        <v>67.65077243018419</v>
      </c>
      <c r="BA7" s="38">
        <v>67.65077243018419</v>
      </c>
      <c r="BB7" s="38">
        <v>66.813354129530595</v>
      </c>
      <c r="BC7" s="38">
        <v>66.813354129530595</v>
      </c>
    </row>
    <row r="8" spans="1:55" x14ac:dyDescent="0.3">
      <c r="A8" s="40">
        <v>1</v>
      </c>
      <c r="B8" s="40">
        <v>5</v>
      </c>
      <c r="C8" s="38">
        <v>92.116877187642672</v>
      </c>
      <c r="D8" s="38">
        <v>93.098462943235432</v>
      </c>
      <c r="E8" s="38">
        <v>92.116877187642672</v>
      </c>
      <c r="F8" s="38">
        <v>92.116877187642672</v>
      </c>
      <c r="G8" s="38">
        <v>92.116877187642672</v>
      </c>
      <c r="H8" s="38">
        <v>93.098462943235432</v>
      </c>
      <c r="I8" s="38">
        <v>94.080048698828179</v>
      </c>
      <c r="J8" s="38">
        <v>95.06163445442094</v>
      </c>
      <c r="K8" s="38">
        <v>97.024805965606461</v>
      </c>
      <c r="L8" s="38">
        <v>96.043220210013686</v>
      </c>
      <c r="M8" s="38">
        <v>95.06163445442094</v>
      </c>
      <c r="N8" s="38">
        <v>95.06163445442094</v>
      </c>
      <c r="O8" s="38">
        <v>94.080048698828179</v>
      </c>
      <c r="P8" s="38">
        <v>94.080048698828179</v>
      </c>
      <c r="Q8" s="38">
        <v>93.098462943235432</v>
      </c>
      <c r="R8" s="38">
        <v>93.098462943235432</v>
      </c>
      <c r="S8" s="38">
        <v>92.116877187642672</v>
      </c>
      <c r="T8" s="38">
        <v>92.116877187642672</v>
      </c>
      <c r="U8" s="38">
        <v>92.116877187642672</v>
      </c>
      <c r="V8" s="38">
        <v>93.098462943235432</v>
      </c>
      <c r="W8" s="38">
        <v>94.080048698828179</v>
      </c>
      <c r="X8" s="38">
        <v>95.06163445442094</v>
      </c>
      <c r="Y8" s="38">
        <v>94.080048698828179</v>
      </c>
      <c r="Z8" s="67">
        <v>92.116877187642672</v>
      </c>
      <c r="AA8" s="68"/>
      <c r="AB8" s="3"/>
      <c r="AD8" s="40">
        <v>1</v>
      </c>
      <c r="AE8" s="40">
        <v>5</v>
      </c>
      <c r="AF8" s="38">
        <v>71.6131907308378</v>
      </c>
      <c r="AG8" s="38">
        <v>69.039661319073076</v>
      </c>
      <c r="AH8" s="38">
        <v>68.181818181818187</v>
      </c>
      <c r="AI8" s="38">
        <v>68.181818181818187</v>
      </c>
      <c r="AJ8" s="38">
        <v>69.039661319073076</v>
      </c>
      <c r="AK8" s="38">
        <v>69.897504456327994</v>
      </c>
      <c r="AL8" s="38">
        <v>70.755347593582897</v>
      </c>
      <c r="AM8" s="38">
        <v>70.755347593582897</v>
      </c>
      <c r="AN8" s="38">
        <v>71.6131907308378</v>
      </c>
      <c r="AO8" s="38">
        <v>71.6131907308378</v>
      </c>
      <c r="AP8" s="38">
        <v>70.755347593582897</v>
      </c>
      <c r="AQ8" s="38">
        <v>70.755347593582897</v>
      </c>
      <c r="AR8" s="38">
        <v>69.897504456327994</v>
      </c>
      <c r="AS8" s="38">
        <v>69.897504456327994</v>
      </c>
      <c r="AT8" s="38">
        <v>69.039661319073076</v>
      </c>
      <c r="AU8" s="38">
        <v>69.039661319073076</v>
      </c>
      <c r="AV8" s="38">
        <v>68.181818181818187</v>
      </c>
      <c r="AW8" s="38">
        <v>69.039661319073076</v>
      </c>
      <c r="AX8" s="38">
        <v>69.897504456327994</v>
      </c>
      <c r="AY8" s="38">
        <v>69.897504456327994</v>
      </c>
      <c r="AZ8" s="38">
        <v>69.897504456327994</v>
      </c>
      <c r="BA8" s="38">
        <v>69.897504456327994</v>
      </c>
      <c r="BB8" s="38">
        <v>69.039661319073076</v>
      </c>
      <c r="BC8" s="38">
        <v>69.039661319073076</v>
      </c>
    </row>
    <row r="9" spans="1:55" x14ac:dyDescent="0.3">
      <c r="A9" s="40">
        <v>2</v>
      </c>
      <c r="B9" s="40">
        <v>6</v>
      </c>
      <c r="C9" s="38">
        <v>92.596256277583308</v>
      </c>
      <c r="D9" s="38">
        <v>92.596256277583308</v>
      </c>
      <c r="E9" s="38">
        <v>93.581646629127974</v>
      </c>
      <c r="F9" s="38">
        <v>93.581646629127974</v>
      </c>
      <c r="G9" s="38">
        <v>92.596256277583308</v>
      </c>
      <c r="H9" s="38">
        <v>92.596256277583308</v>
      </c>
      <c r="I9" s="38">
        <v>94.567036980672654</v>
      </c>
      <c r="J9" s="38">
        <v>95.552427332217306</v>
      </c>
      <c r="K9" s="38">
        <v>96.537817683761972</v>
      </c>
      <c r="L9" s="38">
        <v>98.508598386851304</v>
      </c>
      <c r="M9" s="38">
        <v>99.493988738395984</v>
      </c>
      <c r="N9" s="38">
        <v>99.493988738395984</v>
      </c>
      <c r="O9" s="38">
        <v>98.508598386851304</v>
      </c>
      <c r="P9" s="38">
        <v>97.523208035306638</v>
      </c>
      <c r="Q9" s="38">
        <v>97.523208035306638</v>
      </c>
      <c r="R9" s="38">
        <v>95.552427332217306</v>
      </c>
      <c r="S9" s="38">
        <v>95.552427332217306</v>
      </c>
      <c r="T9" s="38">
        <v>96.537817683761972</v>
      </c>
      <c r="U9" s="38">
        <v>97.523208035306638</v>
      </c>
      <c r="V9" s="38">
        <v>98.508598386851304</v>
      </c>
      <c r="W9" s="38">
        <v>98.508598386851304</v>
      </c>
      <c r="X9" s="38">
        <v>99.493988738395984</v>
      </c>
      <c r="Y9" s="38">
        <v>98.508598386851304</v>
      </c>
      <c r="Z9" s="67">
        <v>96.537817683761972</v>
      </c>
      <c r="AA9" s="68"/>
      <c r="AB9" s="3"/>
      <c r="AD9" s="40">
        <v>2</v>
      </c>
      <c r="AE9" s="40">
        <v>6</v>
      </c>
      <c r="AF9" s="38">
        <v>82.683452168746271</v>
      </c>
      <c r="AG9" s="38">
        <v>81.805184194890074</v>
      </c>
      <c r="AH9" s="38">
        <v>79.170380273321442</v>
      </c>
      <c r="AI9" s="38">
        <v>80.048648247177653</v>
      </c>
      <c r="AJ9" s="38">
        <v>80.048648247177653</v>
      </c>
      <c r="AK9" s="38">
        <v>80.048648247177653</v>
      </c>
      <c r="AL9" s="38">
        <v>80.926916221033864</v>
      </c>
      <c r="AM9" s="38">
        <v>81.805184194890074</v>
      </c>
      <c r="AN9" s="38">
        <v>82.683452168746271</v>
      </c>
      <c r="AO9" s="38">
        <v>82.683452168746271</v>
      </c>
      <c r="AP9" s="38">
        <v>80.926916221033864</v>
      </c>
      <c r="AQ9" s="38">
        <v>80.048648247177653</v>
      </c>
      <c r="AR9" s="38">
        <v>80.048648247177653</v>
      </c>
      <c r="AS9" s="38">
        <v>80.926916221033864</v>
      </c>
      <c r="AT9" s="38">
        <v>80.926916221033864</v>
      </c>
      <c r="AU9" s="38">
        <v>80.926916221033864</v>
      </c>
      <c r="AV9" s="38">
        <v>81.805184194890074</v>
      </c>
      <c r="AW9" s="38">
        <v>81.805184194890074</v>
      </c>
      <c r="AX9" s="38">
        <v>82.683452168746271</v>
      </c>
      <c r="AY9" s="38">
        <v>84.439988116458721</v>
      </c>
      <c r="AZ9" s="38">
        <v>85.318256090314932</v>
      </c>
      <c r="BA9" s="38">
        <v>86.196524064171129</v>
      </c>
      <c r="BB9" s="38">
        <v>87.07479203802734</v>
      </c>
      <c r="BC9" s="38">
        <v>86.196524064171129</v>
      </c>
    </row>
    <row r="10" spans="1:55" x14ac:dyDescent="0.3">
      <c r="A10" s="40">
        <v>2</v>
      </c>
      <c r="B10" s="40">
        <v>7</v>
      </c>
      <c r="C10" s="38">
        <v>93.075635367523972</v>
      </c>
      <c r="D10" s="38">
        <v>93.075635367523972</v>
      </c>
      <c r="E10" s="38">
        <v>94.064830315020544</v>
      </c>
      <c r="F10" s="38">
        <v>94.064830315020544</v>
      </c>
      <c r="G10" s="38">
        <v>93.075635367523972</v>
      </c>
      <c r="H10" s="38">
        <v>93.075635367523972</v>
      </c>
      <c r="I10" s="38">
        <v>95.054025262517129</v>
      </c>
      <c r="J10" s="38">
        <v>96.043220210013686</v>
      </c>
      <c r="K10" s="38">
        <v>97.032415157510272</v>
      </c>
      <c r="L10" s="38">
        <v>99.010805052503443</v>
      </c>
      <c r="M10" s="38">
        <v>100</v>
      </c>
      <c r="N10" s="38">
        <v>100</v>
      </c>
      <c r="O10" s="38">
        <v>99.010805052503443</v>
      </c>
      <c r="P10" s="38">
        <v>98.021610105006857</v>
      </c>
      <c r="Q10" s="38">
        <v>98.021610105006857</v>
      </c>
      <c r="R10" s="38">
        <v>96.043220210013686</v>
      </c>
      <c r="S10" s="38">
        <v>96.043220210013686</v>
      </c>
      <c r="T10" s="38">
        <v>97.032415157510272</v>
      </c>
      <c r="U10" s="38">
        <v>98.021610105006857</v>
      </c>
      <c r="V10" s="38">
        <v>99.010805052503443</v>
      </c>
      <c r="W10" s="38">
        <v>99.010805052503443</v>
      </c>
      <c r="X10" s="38">
        <v>100</v>
      </c>
      <c r="Y10" s="38">
        <v>99.010805052503443</v>
      </c>
      <c r="Z10" s="67">
        <v>97.032415157510272</v>
      </c>
      <c r="AA10" s="68"/>
      <c r="AB10" s="3"/>
      <c r="AD10" s="40">
        <v>2</v>
      </c>
      <c r="AE10" s="40">
        <v>7</v>
      </c>
      <c r="AF10" s="38">
        <v>85.175282234105737</v>
      </c>
      <c r="AG10" s="38">
        <v>84.276589423648247</v>
      </c>
      <c r="AH10" s="38">
        <v>81.580510992275677</v>
      </c>
      <c r="AI10" s="38">
        <v>82.47920380273321</v>
      </c>
      <c r="AJ10" s="38">
        <v>82.47920380273321</v>
      </c>
      <c r="AK10" s="38">
        <v>82.47920380273321</v>
      </c>
      <c r="AL10" s="38">
        <v>83.377896613190714</v>
      </c>
      <c r="AM10" s="38">
        <v>84.276589423648247</v>
      </c>
      <c r="AN10" s="38">
        <v>85.175282234105737</v>
      </c>
      <c r="AO10" s="38">
        <v>85.175282234105737</v>
      </c>
      <c r="AP10" s="38">
        <v>83.377896613190714</v>
      </c>
      <c r="AQ10" s="38">
        <v>82.47920380273321</v>
      </c>
      <c r="AR10" s="38">
        <v>82.47920380273321</v>
      </c>
      <c r="AS10" s="38">
        <v>83.377896613190714</v>
      </c>
      <c r="AT10" s="38">
        <v>83.377896613190714</v>
      </c>
      <c r="AU10" s="38">
        <v>83.377896613190714</v>
      </c>
      <c r="AV10" s="38">
        <v>84.276589423648247</v>
      </c>
      <c r="AW10" s="38">
        <v>84.276589423648247</v>
      </c>
      <c r="AX10" s="38">
        <v>85.175282234105737</v>
      </c>
      <c r="AY10" s="38">
        <v>86.972667855020774</v>
      </c>
      <c r="AZ10" s="38">
        <v>87.871360665478321</v>
      </c>
      <c r="BA10" s="38">
        <v>88.770053475935811</v>
      </c>
      <c r="BB10" s="38">
        <v>89.668746286393343</v>
      </c>
      <c r="BC10" s="38">
        <v>88.770053475935811</v>
      </c>
    </row>
    <row r="11" spans="1:55" x14ac:dyDescent="0.3">
      <c r="A11" s="40">
        <v>2</v>
      </c>
      <c r="B11" s="40">
        <v>8</v>
      </c>
      <c r="C11" s="38">
        <v>89.480292192969088</v>
      </c>
      <c r="D11" s="38">
        <v>89.480292192969088</v>
      </c>
      <c r="E11" s="38">
        <v>90.440952670826348</v>
      </c>
      <c r="F11" s="38">
        <v>90.440952670826348</v>
      </c>
      <c r="G11" s="38">
        <v>89.480292192969088</v>
      </c>
      <c r="H11" s="38">
        <v>89.480292192969088</v>
      </c>
      <c r="I11" s="38">
        <v>91.401613148683595</v>
      </c>
      <c r="J11" s="38">
        <v>92.362273626540855</v>
      </c>
      <c r="K11" s="38">
        <v>93.322934104398115</v>
      </c>
      <c r="L11" s="38">
        <v>95.244255060112621</v>
      </c>
      <c r="M11" s="38">
        <v>96.204915537969853</v>
      </c>
      <c r="N11" s="38">
        <v>96.204915537969853</v>
      </c>
      <c r="O11" s="38">
        <v>95.244255060112621</v>
      </c>
      <c r="P11" s="38">
        <v>94.283594582255361</v>
      </c>
      <c r="Q11" s="38">
        <v>94.283594582255361</v>
      </c>
      <c r="R11" s="38">
        <v>92.362273626540855</v>
      </c>
      <c r="S11" s="38">
        <v>92.362273626540855</v>
      </c>
      <c r="T11" s="38">
        <v>93.322934104398115</v>
      </c>
      <c r="U11" s="38">
        <v>94.283594582255361</v>
      </c>
      <c r="V11" s="38">
        <v>95.244255060112621</v>
      </c>
      <c r="W11" s="38">
        <v>95.244255060112621</v>
      </c>
      <c r="X11" s="38">
        <v>96.204915537969853</v>
      </c>
      <c r="Y11" s="38">
        <v>95.244255060112621</v>
      </c>
      <c r="Z11" s="67">
        <v>93.322934104398115</v>
      </c>
      <c r="AA11" s="68"/>
      <c r="AB11" s="3"/>
      <c r="AD11" s="40">
        <v>2</v>
      </c>
      <c r="AE11" s="40">
        <v>8</v>
      </c>
      <c r="AF11" s="38">
        <v>85.175282234105737</v>
      </c>
      <c r="AG11" s="38">
        <v>84.276589423648247</v>
      </c>
      <c r="AH11" s="38">
        <v>81.580510992275677</v>
      </c>
      <c r="AI11" s="38">
        <v>82.47920380273321</v>
      </c>
      <c r="AJ11" s="38">
        <v>82.47920380273321</v>
      </c>
      <c r="AK11" s="38">
        <v>82.47920380273321</v>
      </c>
      <c r="AL11" s="38">
        <v>83.377896613190714</v>
      </c>
      <c r="AM11" s="38">
        <v>84.276589423648247</v>
      </c>
      <c r="AN11" s="38">
        <v>85.175282234105737</v>
      </c>
      <c r="AO11" s="38">
        <v>85.175282234105737</v>
      </c>
      <c r="AP11" s="38">
        <v>83.377896613190714</v>
      </c>
      <c r="AQ11" s="38">
        <v>82.47920380273321</v>
      </c>
      <c r="AR11" s="38">
        <v>82.47920380273321</v>
      </c>
      <c r="AS11" s="38">
        <v>83.377896613190714</v>
      </c>
      <c r="AT11" s="38">
        <v>83.377896613190714</v>
      </c>
      <c r="AU11" s="38">
        <v>83.377896613190714</v>
      </c>
      <c r="AV11" s="38">
        <v>84.276589423648247</v>
      </c>
      <c r="AW11" s="38">
        <v>84.276589423648247</v>
      </c>
      <c r="AX11" s="38">
        <v>85.175282234105737</v>
      </c>
      <c r="AY11" s="38">
        <v>86.972667855020774</v>
      </c>
      <c r="AZ11" s="38">
        <v>87.871360665478321</v>
      </c>
      <c r="BA11" s="38">
        <v>88.770053475935811</v>
      </c>
      <c r="BB11" s="38">
        <v>89.668746286393343</v>
      </c>
      <c r="BC11" s="38">
        <v>88.770053475935811</v>
      </c>
    </row>
    <row r="12" spans="1:55" x14ac:dyDescent="0.3">
      <c r="A12" s="40">
        <v>3</v>
      </c>
      <c r="B12" s="40">
        <v>9</v>
      </c>
      <c r="C12" s="38">
        <v>72.835184903363285</v>
      </c>
      <c r="D12" s="38">
        <v>71.90305889514535</v>
      </c>
      <c r="E12" s="38">
        <v>71.90305889514535</v>
      </c>
      <c r="F12" s="38">
        <v>72.835184903363285</v>
      </c>
      <c r="G12" s="38">
        <v>72.835184903363285</v>
      </c>
      <c r="H12" s="38">
        <v>72.835184903363285</v>
      </c>
      <c r="I12" s="38">
        <v>72.835184903363285</v>
      </c>
      <c r="J12" s="38">
        <v>73.767310911581191</v>
      </c>
      <c r="K12" s="38">
        <v>74.699436919799112</v>
      </c>
      <c r="L12" s="38">
        <v>76.563688936234968</v>
      </c>
      <c r="M12" s="38">
        <v>77.495814944452889</v>
      </c>
      <c r="N12" s="38">
        <v>77.495814944452889</v>
      </c>
      <c r="O12" s="38">
        <v>76.563688936234968</v>
      </c>
      <c r="P12" s="38">
        <v>75.631562928017033</v>
      </c>
      <c r="Q12" s="38">
        <v>75.631562928017033</v>
      </c>
      <c r="R12" s="38">
        <v>77.495814944452889</v>
      </c>
      <c r="S12" s="38">
        <v>77.495814944452889</v>
      </c>
      <c r="T12" s="38">
        <v>78.427940952670809</v>
      </c>
      <c r="U12" s="38">
        <v>77.495814944452889</v>
      </c>
      <c r="V12" s="38">
        <v>77.495814944452889</v>
      </c>
      <c r="W12" s="38">
        <v>78.427940952670809</v>
      </c>
      <c r="X12" s="38">
        <v>76.563688936234968</v>
      </c>
      <c r="Y12" s="38">
        <v>76.563688936234968</v>
      </c>
      <c r="Z12" s="67">
        <v>74.699436919799112</v>
      </c>
      <c r="AA12" s="68"/>
      <c r="AB12" s="3"/>
      <c r="AD12" s="40">
        <v>3</v>
      </c>
      <c r="AE12" s="40">
        <v>9</v>
      </c>
      <c r="AF12" s="38">
        <v>85.175282234105737</v>
      </c>
      <c r="AG12" s="38">
        <v>85.175282234105737</v>
      </c>
      <c r="AH12" s="38">
        <v>84.276589423648247</v>
      </c>
      <c r="AI12" s="38">
        <v>83.377896613190714</v>
      </c>
      <c r="AJ12" s="38">
        <v>81.580510992275677</v>
      </c>
      <c r="AK12" s="38">
        <v>81.580510992275677</v>
      </c>
      <c r="AL12" s="38">
        <v>81.580510992275677</v>
      </c>
      <c r="AM12" s="38">
        <v>82.47920380273321</v>
      </c>
      <c r="AN12" s="38">
        <v>83.377896613190714</v>
      </c>
      <c r="AO12" s="38">
        <v>83.377896613190714</v>
      </c>
      <c r="AP12" s="38">
        <v>83.377896613190714</v>
      </c>
      <c r="AQ12" s="38">
        <v>84.276589423648247</v>
      </c>
      <c r="AR12" s="38">
        <v>84.276589423648247</v>
      </c>
      <c r="AS12" s="38">
        <v>85.175282234105737</v>
      </c>
      <c r="AT12" s="38">
        <v>84.276589423648247</v>
      </c>
      <c r="AU12" s="38">
        <v>84.276589423648247</v>
      </c>
      <c r="AV12" s="38">
        <v>83.377896613190714</v>
      </c>
      <c r="AW12" s="38">
        <v>84.276589423648247</v>
      </c>
      <c r="AX12" s="38">
        <v>85.175282234105737</v>
      </c>
      <c r="AY12" s="38">
        <v>86.073975044563284</v>
      </c>
      <c r="AZ12" s="38">
        <v>86.073975044563284</v>
      </c>
      <c r="BA12" s="38">
        <v>86.073975044563284</v>
      </c>
      <c r="BB12" s="38">
        <v>86.073975044563284</v>
      </c>
      <c r="BC12" s="38">
        <v>86.073975044563284</v>
      </c>
    </row>
    <row r="13" spans="1:55" x14ac:dyDescent="0.3">
      <c r="A13" s="40">
        <v>3</v>
      </c>
      <c r="B13" s="40">
        <v>10</v>
      </c>
      <c r="C13" s="38">
        <v>69.63932430375894</v>
      </c>
      <c r="D13" s="38">
        <v>68.735732765180344</v>
      </c>
      <c r="E13" s="38">
        <v>68.735732765180344</v>
      </c>
      <c r="F13" s="38">
        <v>69.63932430375894</v>
      </c>
      <c r="G13" s="38">
        <v>69.63932430375894</v>
      </c>
      <c r="H13" s="38">
        <v>69.63932430375894</v>
      </c>
      <c r="I13" s="38">
        <v>69.63932430375894</v>
      </c>
      <c r="J13" s="38">
        <v>70.542915842337521</v>
      </c>
      <c r="K13" s="38">
        <v>71.446507380916131</v>
      </c>
      <c r="L13" s="38">
        <v>73.253690458073336</v>
      </c>
      <c r="M13" s="38">
        <v>74.157281996651932</v>
      </c>
      <c r="N13" s="38">
        <v>74.157281996651932</v>
      </c>
      <c r="O13" s="38">
        <v>73.253690458073336</v>
      </c>
      <c r="P13" s="38">
        <v>72.350098919494727</v>
      </c>
      <c r="Q13" s="38">
        <v>72.350098919494727</v>
      </c>
      <c r="R13" s="38">
        <v>74.157281996651932</v>
      </c>
      <c r="S13" s="38">
        <v>74.157281996651932</v>
      </c>
      <c r="T13" s="38">
        <v>75.060873535230542</v>
      </c>
      <c r="U13" s="38">
        <v>74.157281996651932</v>
      </c>
      <c r="V13" s="38">
        <v>74.157281996651932</v>
      </c>
      <c r="W13" s="38">
        <v>75.060873535230542</v>
      </c>
      <c r="X13" s="38">
        <v>73.253690458073336</v>
      </c>
      <c r="Y13" s="38">
        <v>73.253690458073336</v>
      </c>
      <c r="Z13" s="67">
        <v>71.446507380916131</v>
      </c>
      <c r="AA13" s="68"/>
      <c r="AB13" s="3"/>
      <c r="AD13" s="40">
        <v>3</v>
      </c>
      <c r="AE13" s="40">
        <v>10</v>
      </c>
      <c r="AF13" s="38">
        <v>85.175282234105737</v>
      </c>
      <c r="AG13" s="38">
        <v>85.175282234105737</v>
      </c>
      <c r="AH13" s="38">
        <v>84.276589423648247</v>
      </c>
      <c r="AI13" s="38">
        <v>83.377896613190714</v>
      </c>
      <c r="AJ13" s="38">
        <v>81.580510992275677</v>
      </c>
      <c r="AK13" s="38">
        <v>81.580510992275677</v>
      </c>
      <c r="AL13" s="38">
        <v>81.580510992275677</v>
      </c>
      <c r="AM13" s="38">
        <v>82.47920380273321</v>
      </c>
      <c r="AN13" s="38">
        <v>83.377896613190714</v>
      </c>
      <c r="AO13" s="38">
        <v>83.377896613190714</v>
      </c>
      <c r="AP13" s="38">
        <v>83.377896613190714</v>
      </c>
      <c r="AQ13" s="38">
        <v>84.276589423648247</v>
      </c>
      <c r="AR13" s="38">
        <v>84.276589423648247</v>
      </c>
      <c r="AS13" s="38">
        <v>85.175282234105737</v>
      </c>
      <c r="AT13" s="38">
        <v>84.276589423648247</v>
      </c>
      <c r="AU13" s="38">
        <v>84.276589423648247</v>
      </c>
      <c r="AV13" s="38">
        <v>83.377896613190714</v>
      </c>
      <c r="AW13" s="38">
        <v>84.276589423648247</v>
      </c>
      <c r="AX13" s="38">
        <v>85.175282234105737</v>
      </c>
      <c r="AY13" s="38">
        <v>86.073975044563284</v>
      </c>
      <c r="AZ13" s="38">
        <v>86.073975044563284</v>
      </c>
      <c r="BA13" s="38">
        <v>86.073975044563284</v>
      </c>
      <c r="BB13" s="38">
        <v>86.073975044563284</v>
      </c>
      <c r="BC13" s="38">
        <v>86.073975044563284</v>
      </c>
    </row>
    <row r="14" spans="1:55" x14ac:dyDescent="0.3">
      <c r="A14" s="40">
        <v>3</v>
      </c>
      <c r="B14" s="40">
        <v>11</v>
      </c>
      <c r="C14" s="38">
        <v>66.44346370415461</v>
      </c>
      <c r="D14" s="38">
        <v>65.568406635215325</v>
      </c>
      <c r="E14" s="38">
        <v>65.568406635215325</v>
      </c>
      <c r="F14" s="38">
        <v>66.44346370415461</v>
      </c>
      <c r="G14" s="38">
        <v>66.44346370415461</v>
      </c>
      <c r="H14" s="38">
        <v>66.44346370415461</v>
      </c>
      <c r="I14" s="38">
        <v>66.44346370415461</v>
      </c>
      <c r="J14" s="38">
        <v>67.31852077309388</v>
      </c>
      <c r="K14" s="38">
        <v>68.19357784203315</v>
      </c>
      <c r="L14" s="38">
        <v>69.943691979911719</v>
      </c>
      <c r="M14" s="38">
        <v>70.818749048851004</v>
      </c>
      <c r="N14" s="38">
        <v>70.818749048851004</v>
      </c>
      <c r="O14" s="38">
        <v>69.943691979911719</v>
      </c>
      <c r="P14" s="38">
        <v>69.068634910972435</v>
      </c>
      <c r="Q14" s="38">
        <v>69.068634910972435</v>
      </c>
      <c r="R14" s="38">
        <v>70.818749048851004</v>
      </c>
      <c r="S14" s="38">
        <v>70.818749048851004</v>
      </c>
      <c r="T14" s="38">
        <v>71.693806117790274</v>
      </c>
      <c r="U14" s="38">
        <v>70.818749048851004</v>
      </c>
      <c r="V14" s="38">
        <v>70.818749048851004</v>
      </c>
      <c r="W14" s="38">
        <v>71.693806117790274</v>
      </c>
      <c r="X14" s="38">
        <v>69.943691979911719</v>
      </c>
      <c r="Y14" s="38">
        <v>69.943691979911719</v>
      </c>
      <c r="Z14" s="67">
        <v>68.19357784203315</v>
      </c>
      <c r="AA14" s="68"/>
      <c r="AB14" s="3"/>
      <c r="AD14" s="40">
        <v>3</v>
      </c>
      <c r="AE14" s="40">
        <v>11</v>
      </c>
      <c r="AF14" s="38">
        <v>85.175282234105737</v>
      </c>
      <c r="AG14" s="38">
        <v>85.175282234105737</v>
      </c>
      <c r="AH14" s="38">
        <v>84.276589423648247</v>
      </c>
      <c r="AI14" s="38">
        <v>83.377896613190714</v>
      </c>
      <c r="AJ14" s="38">
        <v>81.580510992275677</v>
      </c>
      <c r="AK14" s="38">
        <v>81.580510992275677</v>
      </c>
      <c r="AL14" s="38">
        <v>81.580510992275677</v>
      </c>
      <c r="AM14" s="38">
        <v>82.47920380273321</v>
      </c>
      <c r="AN14" s="38">
        <v>83.377896613190714</v>
      </c>
      <c r="AO14" s="38">
        <v>83.377896613190714</v>
      </c>
      <c r="AP14" s="38">
        <v>83.377896613190714</v>
      </c>
      <c r="AQ14" s="38">
        <v>84.276589423648247</v>
      </c>
      <c r="AR14" s="38">
        <v>84.276589423648247</v>
      </c>
      <c r="AS14" s="38">
        <v>85.175282234105737</v>
      </c>
      <c r="AT14" s="38">
        <v>84.276589423648247</v>
      </c>
      <c r="AU14" s="38">
        <v>84.276589423648247</v>
      </c>
      <c r="AV14" s="38">
        <v>83.377896613190714</v>
      </c>
      <c r="AW14" s="38">
        <v>84.276589423648247</v>
      </c>
      <c r="AX14" s="38">
        <v>85.175282234105737</v>
      </c>
      <c r="AY14" s="38">
        <v>86.073975044563284</v>
      </c>
      <c r="AZ14" s="38">
        <v>86.073975044563284</v>
      </c>
      <c r="BA14" s="38">
        <v>86.073975044563284</v>
      </c>
      <c r="BB14" s="38">
        <v>86.073975044563284</v>
      </c>
      <c r="BC14" s="38">
        <v>86.073975044563284</v>
      </c>
    </row>
    <row r="15" spans="1:55" x14ac:dyDescent="0.3">
      <c r="A15" s="40">
        <v>3</v>
      </c>
      <c r="B15" s="40">
        <v>12</v>
      </c>
      <c r="C15" s="38">
        <v>64.739004717698975</v>
      </c>
      <c r="D15" s="38">
        <v>63.879166032567333</v>
      </c>
      <c r="E15" s="38">
        <v>63.879166032567333</v>
      </c>
      <c r="F15" s="38">
        <v>64.739004717698975</v>
      </c>
      <c r="G15" s="38">
        <v>64.739004717698975</v>
      </c>
      <c r="H15" s="38">
        <v>64.739004717698975</v>
      </c>
      <c r="I15" s="38">
        <v>64.739004717698975</v>
      </c>
      <c r="J15" s="38">
        <v>65.598843402830582</v>
      </c>
      <c r="K15" s="38">
        <v>66.458682087962245</v>
      </c>
      <c r="L15" s="38">
        <v>68.178359458225515</v>
      </c>
      <c r="M15" s="38">
        <v>69.03819814335715</v>
      </c>
      <c r="N15" s="38">
        <v>69.03819814335715</v>
      </c>
      <c r="O15" s="38">
        <v>68.178359458225515</v>
      </c>
      <c r="P15" s="38">
        <v>67.31852077309388</v>
      </c>
      <c r="Q15" s="38">
        <v>67.31852077309388</v>
      </c>
      <c r="R15" s="38">
        <v>69.03819814335715</v>
      </c>
      <c r="S15" s="38">
        <v>69.03819814335715</v>
      </c>
      <c r="T15" s="38">
        <v>69.898036828488785</v>
      </c>
      <c r="U15" s="38">
        <v>69.03819814335715</v>
      </c>
      <c r="V15" s="38">
        <v>69.03819814335715</v>
      </c>
      <c r="W15" s="38">
        <v>69.898036828488785</v>
      </c>
      <c r="X15" s="38">
        <v>68.178359458225515</v>
      </c>
      <c r="Y15" s="38">
        <v>68.178359458225515</v>
      </c>
      <c r="Z15" s="67">
        <v>66.458682087962245</v>
      </c>
      <c r="AA15" s="68"/>
      <c r="AB15" s="3"/>
      <c r="AD15" s="40">
        <v>3</v>
      </c>
      <c r="AE15" s="40">
        <v>12</v>
      </c>
      <c r="AF15" s="38">
        <v>84.948752228163983</v>
      </c>
      <c r="AG15" s="38">
        <v>84.948752228163983</v>
      </c>
      <c r="AH15" s="38">
        <v>84.051916221033864</v>
      </c>
      <c r="AI15" s="38">
        <v>83.155080213903759</v>
      </c>
      <c r="AJ15" s="38">
        <v>81.361408199643492</v>
      </c>
      <c r="AK15" s="38">
        <v>81.361408199643492</v>
      </c>
      <c r="AL15" s="38">
        <v>81.361408199643492</v>
      </c>
      <c r="AM15" s="38">
        <v>82.258244206773611</v>
      </c>
      <c r="AN15" s="38">
        <v>83.155080213903759</v>
      </c>
      <c r="AO15" s="38">
        <v>83.155080213903759</v>
      </c>
      <c r="AP15" s="38">
        <v>83.155080213903759</v>
      </c>
      <c r="AQ15" s="38">
        <v>84.051916221033864</v>
      </c>
      <c r="AR15" s="38">
        <v>84.051916221033864</v>
      </c>
      <c r="AS15" s="38">
        <v>84.948752228163983</v>
      </c>
      <c r="AT15" s="38">
        <v>84.051916221033864</v>
      </c>
      <c r="AU15" s="38">
        <v>84.051916221033864</v>
      </c>
      <c r="AV15" s="38">
        <v>83.155080213903759</v>
      </c>
      <c r="AW15" s="38">
        <v>84.051916221033864</v>
      </c>
      <c r="AX15" s="38">
        <v>84.948752228163983</v>
      </c>
      <c r="AY15" s="38">
        <v>85.84558823529413</v>
      </c>
      <c r="AZ15" s="38">
        <v>85.84558823529413</v>
      </c>
      <c r="BA15" s="38">
        <v>85.84558823529413</v>
      </c>
      <c r="BB15" s="38">
        <v>85.84558823529413</v>
      </c>
      <c r="BC15" s="38">
        <v>85.84558823529413</v>
      </c>
    </row>
    <row r="16" spans="1:55" x14ac:dyDescent="0.3">
      <c r="A16" s="40">
        <v>3</v>
      </c>
      <c r="B16" s="40">
        <v>13</v>
      </c>
      <c r="C16" s="38">
        <v>63.034545731243341</v>
      </c>
      <c r="D16" s="38">
        <v>62.189925429919334</v>
      </c>
      <c r="E16" s="38">
        <v>62.189925429919334</v>
      </c>
      <c r="F16" s="38">
        <v>63.034545731243341</v>
      </c>
      <c r="G16" s="38">
        <v>63.034545731243341</v>
      </c>
      <c r="H16" s="38">
        <v>63.034545731243341</v>
      </c>
      <c r="I16" s="38">
        <v>63.034545731243341</v>
      </c>
      <c r="J16" s="38">
        <v>63.879166032567312</v>
      </c>
      <c r="K16" s="38">
        <v>64.723786333891326</v>
      </c>
      <c r="L16" s="38">
        <v>66.413026936539325</v>
      </c>
      <c r="M16" s="38">
        <v>67.25764723786331</v>
      </c>
      <c r="N16" s="38">
        <v>67.25764723786331</v>
      </c>
      <c r="O16" s="38">
        <v>66.413026936539325</v>
      </c>
      <c r="P16" s="38">
        <v>65.568406635215311</v>
      </c>
      <c r="Q16" s="38">
        <v>65.568406635215311</v>
      </c>
      <c r="R16" s="38">
        <v>67.25764723786331</v>
      </c>
      <c r="S16" s="38">
        <v>67.25764723786331</v>
      </c>
      <c r="T16" s="38">
        <v>68.102267539187324</v>
      </c>
      <c r="U16" s="38">
        <v>67.25764723786331</v>
      </c>
      <c r="V16" s="38">
        <v>67.25764723786331</v>
      </c>
      <c r="W16" s="38">
        <v>68.102267539187324</v>
      </c>
      <c r="X16" s="38">
        <v>66.413026936539325</v>
      </c>
      <c r="Y16" s="38">
        <v>66.413026936539325</v>
      </c>
      <c r="Z16" s="67">
        <v>64.723786333891326</v>
      </c>
      <c r="AA16" s="68"/>
      <c r="AB16" s="3"/>
      <c r="AD16" s="40">
        <v>3</v>
      </c>
      <c r="AE16" s="40">
        <v>13</v>
      </c>
      <c r="AF16" s="38">
        <v>84.722222222222214</v>
      </c>
      <c r="AG16" s="38">
        <v>84.722222222222214</v>
      </c>
      <c r="AH16" s="38">
        <v>83.82724301841948</v>
      </c>
      <c r="AI16" s="38">
        <v>82.932263814616761</v>
      </c>
      <c r="AJ16" s="38">
        <v>81.142305407011278</v>
      </c>
      <c r="AK16" s="38">
        <v>81.142305407011278</v>
      </c>
      <c r="AL16" s="38">
        <v>81.142305407011278</v>
      </c>
      <c r="AM16" s="38">
        <v>82.037284610814027</v>
      </c>
      <c r="AN16" s="38">
        <v>82.932263814616761</v>
      </c>
      <c r="AO16" s="38">
        <v>82.932263814616761</v>
      </c>
      <c r="AP16" s="38">
        <v>82.932263814616761</v>
      </c>
      <c r="AQ16" s="38">
        <v>83.82724301841948</v>
      </c>
      <c r="AR16" s="38">
        <v>83.82724301841948</v>
      </c>
      <c r="AS16" s="38">
        <v>84.722222222222214</v>
      </c>
      <c r="AT16" s="38">
        <v>83.82724301841948</v>
      </c>
      <c r="AU16" s="38">
        <v>83.82724301841948</v>
      </c>
      <c r="AV16" s="38">
        <v>82.932263814616761</v>
      </c>
      <c r="AW16" s="38">
        <v>83.82724301841948</v>
      </c>
      <c r="AX16" s="38">
        <v>84.722222222222214</v>
      </c>
      <c r="AY16" s="38">
        <v>85.617201426024963</v>
      </c>
      <c r="AZ16" s="38">
        <v>85.617201426024963</v>
      </c>
      <c r="BA16" s="38">
        <v>85.617201426024963</v>
      </c>
      <c r="BB16" s="38">
        <v>85.617201426024963</v>
      </c>
      <c r="BC16" s="38">
        <v>85.617201426024963</v>
      </c>
    </row>
    <row r="17" spans="1:55" x14ac:dyDescent="0.3">
      <c r="A17" s="40">
        <v>4</v>
      </c>
      <c r="B17" s="40">
        <v>14</v>
      </c>
      <c r="C17" s="38">
        <v>55.524273322173187</v>
      </c>
      <c r="D17" s="38">
        <v>53.865469487140459</v>
      </c>
      <c r="E17" s="38">
        <v>53.036067569624109</v>
      </c>
      <c r="F17" s="38">
        <v>53.036067569624109</v>
      </c>
      <c r="G17" s="38">
        <v>53.036067569624109</v>
      </c>
      <c r="H17" s="38">
        <v>53.036067569624109</v>
      </c>
      <c r="I17" s="38">
        <v>53.865469487140459</v>
      </c>
      <c r="J17" s="38">
        <v>54.69487140465683</v>
      </c>
      <c r="K17" s="38">
        <v>54.69487140465683</v>
      </c>
      <c r="L17" s="38">
        <v>55.524273322173187</v>
      </c>
      <c r="M17" s="38">
        <v>56.353675239689558</v>
      </c>
      <c r="N17" s="38">
        <v>56.353675239689558</v>
      </c>
      <c r="O17" s="38">
        <v>56.353675239689558</v>
      </c>
      <c r="P17" s="38">
        <v>56.353675239689558</v>
      </c>
      <c r="Q17" s="38">
        <v>57.183077157205908</v>
      </c>
      <c r="R17" s="38">
        <v>58.012479074722279</v>
      </c>
      <c r="S17" s="38">
        <v>58.841880992238629</v>
      </c>
      <c r="T17" s="38">
        <v>59.671282909755</v>
      </c>
      <c r="U17" s="38">
        <v>60.500684827271357</v>
      </c>
      <c r="V17" s="38">
        <v>61.330086744787707</v>
      </c>
      <c r="W17" s="38">
        <v>61.330086744787707</v>
      </c>
      <c r="X17" s="38">
        <v>62.159488662304064</v>
      </c>
      <c r="Y17" s="38">
        <v>61.330086744787707</v>
      </c>
      <c r="Z17" s="67">
        <v>59.671282909755</v>
      </c>
      <c r="AA17" s="68"/>
      <c r="AB17" s="3"/>
      <c r="AD17" s="40">
        <v>4</v>
      </c>
      <c r="AE17" s="40">
        <v>14</v>
      </c>
      <c r="AF17" s="38">
        <v>88.961304218657162</v>
      </c>
      <c r="AG17" s="38">
        <v>86.281937017231115</v>
      </c>
      <c r="AH17" s="38">
        <v>84.495692216280432</v>
      </c>
      <c r="AI17" s="38">
        <v>82.709447415329763</v>
      </c>
      <c r="AJ17" s="38">
        <v>80.923202614379051</v>
      </c>
      <c r="AK17" s="38">
        <v>80.030080213903716</v>
      </c>
      <c r="AL17" s="38">
        <v>80.030080213903716</v>
      </c>
      <c r="AM17" s="38">
        <v>79.136957813428381</v>
      </c>
      <c r="AN17" s="38">
        <v>79.136957813428381</v>
      </c>
      <c r="AO17" s="38">
        <v>79.136957813428381</v>
      </c>
      <c r="AP17" s="38">
        <v>79.136957813428381</v>
      </c>
      <c r="AQ17" s="38">
        <v>80.923202614379051</v>
      </c>
      <c r="AR17" s="38">
        <v>81.816325014854414</v>
      </c>
      <c r="AS17" s="38">
        <v>81.816325014854414</v>
      </c>
      <c r="AT17" s="38">
        <v>80.923202614379051</v>
      </c>
      <c r="AU17" s="38">
        <v>80.030080213903716</v>
      </c>
      <c r="AV17" s="38">
        <v>79.136957813428381</v>
      </c>
      <c r="AW17" s="38">
        <v>80.923202614379051</v>
      </c>
      <c r="AX17" s="38">
        <v>81.816325014854414</v>
      </c>
      <c r="AY17" s="38">
        <v>83.602569815805097</v>
      </c>
      <c r="AZ17" s="38">
        <v>86.281937017231115</v>
      </c>
      <c r="BA17" s="38">
        <v>88.068181818181827</v>
      </c>
      <c r="BB17" s="38">
        <v>88.961304218657162</v>
      </c>
      <c r="BC17" s="38">
        <v>89.854426619132497</v>
      </c>
    </row>
    <row r="18" spans="1:55" x14ac:dyDescent="0.3">
      <c r="A18" s="40">
        <v>4</v>
      </c>
      <c r="B18" s="40">
        <v>15</v>
      </c>
      <c r="C18" s="38">
        <v>53.926343022371029</v>
      </c>
      <c r="D18" s="38">
        <v>52.297975954953579</v>
      </c>
      <c r="E18" s="38">
        <v>51.483792421244864</v>
      </c>
      <c r="F18" s="38">
        <v>51.483792421244864</v>
      </c>
      <c r="G18" s="38">
        <v>51.483792421244864</v>
      </c>
      <c r="H18" s="38">
        <v>51.483792421244864</v>
      </c>
      <c r="I18" s="38">
        <v>52.297975954953579</v>
      </c>
      <c r="J18" s="38">
        <v>53.1121594886623</v>
      </c>
      <c r="K18" s="38">
        <v>53.1121594886623</v>
      </c>
      <c r="L18" s="38">
        <v>53.926343022371029</v>
      </c>
      <c r="M18" s="38">
        <v>54.74052655607975</v>
      </c>
      <c r="N18" s="38">
        <v>54.74052655607975</v>
      </c>
      <c r="O18" s="38">
        <v>54.74052655607975</v>
      </c>
      <c r="P18" s="38">
        <v>54.74052655607975</v>
      </c>
      <c r="Q18" s="38">
        <v>55.554710089788465</v>
      </c>
      <c r="R18" s="38">
        <v>56.368893623497193</v>
      </c>
      <c r="S18" s="38">
        <v>57.183077157205908</v>
      </c>
      <c r="T18" s="38">
        <v>57.997260690914644</v>
      </c>
      <c r="U18" s="38">
        <v>58.811444224623358</v>
      </c>
      <c r="V18" s="38">
        <v>59.625627758332065</v>
      </c>
      <c r="W18" s="38">
        <v>59.625627758332065</v>
      </c>
      <c r="X18" s="38">
        <v>60.43981129204078</v>
      </c>
      <c r="Y18" s="38">
        <v>59.625627758332065</v>
      </c>
      <c r="Z18" s="67">
        <v>57.997260690914644</v>
      </c>
      <c r="AA18" s="68"/>
      <c r="AB18" s="3"/>
      <c r="AD18" s="40">
        <v>4</v>
      </c>
      <c r="AE18" s="40">
        <v>15</v>
      </c>
      <c r="AF18" s="38">
        <v>88.725490196078411</v>
      </c>
      <c r="AG18" s="38">
        <v>86.051693404634563</v>
      </c>
      <c r="AH18" s="38">
        <v>84.269162210338663</v>
      </c>
      <c r="AI18" s="38">
        <v>82.486631016042764</v>
      </c>
      <c r="AJ18" s="38">
        <v>80.704099821746865</v>
      </c>
      <c r="AK18" s="38">
        <v>79.812834224598916</v>
      </c>
      <c r="AL18" s="38">
        <v>79.812834224598916</v>
      </c>
      <c r="AM18" s="38">
        <v>78.921568627450952</v>
      </c>
      <c r="AN18" s="38">
        <v>78.921568627450952</v>
      </c>
      <c r="AO18" s="38">
        <v>78.921568627450952</v>
      </c>
      <c r="AP18" s="38">
        <v>78.921568627450952</v>
      </c>
      <c r="AQ18" s="38">
        <v>80.704099821746865</v>
      </c>
      <c r="AR18" s="38">
        <v>81.595365418894815</v>
      </c>
      <c r="AS18" s="38">
        <v>81.595365418894815</v>
      </c>
      <c r="AT18" s="38">
        <v>80.704099821746865</v>
      </c>
      <c r="AU18" s="38">
        <v>79.812834224598916</v>
      </c>
      <c r="AV18" s="38">
        <v>78.921568627450952</v>
      </c>
      <c r="AW18" s="38">
        <v>80.704099821746865</v>
      </c>
      <c r="AX18" s="38">
        <v>81.595365418894815</v>
      </c>
      <c r="AY18" s="38">
        <v>83.377896613190714</v>
      </c>
      <c r="AZ18" s="38">
        <v>86.051693404634563</v>
      </c>
      <c r="BA18" s="38">
        <v>87.834224598930462</v>
      </c>
      <c r="BB18" s="38">
        <v>88.725490196078411</v>
      </c>
      <c r="BC18" s="38">
        <v>89.616755793226361</v>
      </c>
    </row>
    <row r="19" spans="1:55" x14ac:dyDescent="0.3">
      <c r="A19" s="40">
        <v>4</v>
      </c>
      <c r="B19" s="40">
        <v>16</v>
      </c>
      <c r="C19" s="38">
        <v>53.926343022371029</v>
      </c>
      <c r="D19" s="38">
        <v>52.297975954953579</v>
      </c>
      <c r="E19" s="38">
        <v>51.483792421244864</v>
      </c>
      <c r="F19" s="38">
        <v>51.483792421244864</v>
      </c>
      <c r="G19" s="38">
        <v>51.483792421244864</v>
      </c>
      <c r="H19" s="38">
        <v>51.483792421244864</v>
      </c>
      <c r="I19" s="38">
        <v>52.297975954953579</v>
      </c>
      <c r="J19" s="38">
        <v>53.1121594886623</v>
      </c>
      <c r="K19" s="38">
        <v>53.1121594886623</v>
      </c>
      <c r="L19" s="38">
        <v>53.926343022371029</v>
      </c>
      <c r="M19" s="38">
        <v>54.74052655607975</v>
      </c>
      <c r="N19" s="38">
        <v>54.74052655607975</v>
      </c>
      <c r="O19" s="38">
        <v>54.74052655607975</v>
      </c>
      <c r="P19" s="38">
        <v>54.74052655607975</v>
      </c>
      <c r="Q19" s="38">
        <v>55.554710089788465</v>
      </c>
      <c r="R19" s="38">
        <v>56.368893623497193</v>
      </c>
      <c r="S19" s="38">
        <v>57.183077157205908</v>
      </c>
      <c r="T19" s="38">
        <v>57.997260690914644</v>
      </c>
      <c r="U19" s="38">
        <v>58.811444224623358</v>
      </c>
      <c r="V19" s="38">
        <v>59.625627758332065</v>
      </c>
      <c r="W19" s="38">
        <v>59.625627758332065</v>
      </c>
      <c r="X19" s="38">
        <v>60.43981129204078</v>
      </c>
      <c r="Y19" s="38">
        <v>59.625627758332065</v>
      </c>
      <c r="Z19" s="67">
        <v>57.997260690914644</v>
      </c>
      <c r="AA19" s="68"/>
      <c r="AB19" s="3"/>
      <c r="AD19" s="40">
        <v>4</v>
      </c>
      <c r="AE19" s="40">
        <v>16</v>
      </c>
      <c r="AF19" s="38">
        <v>89.857397504456316</v>
      </c>
      <c r="AG19" s="38">
        <v>87.156862745098039</v>
      </c>
      <c r="AH19" s="38">
        <v>85.356506238859168</v>
      </c>
      <c r="AI19" s="38">
        <v>83.556149732620327</v>
      </c>
      <c r="AJ19" s="38">
        <v>81.755793226381428</v>
      </c>
      <c r="AK19" s="38">
        <v>80.855614973262007</v>
      </c>
      <c r="AL19" s="38">
        <v>80.855614973262007</v>
      </c>
      <c r="AM19" s="38">
        <v>79.955436720142586</v>
      </c>
      <c r="AN19" s="38">
        <v>79.955436720142586</v>
      </c>
      <c r="AO19" s="38">
        <v>79.955436720142586</v>
      </c>
      <c r="AP19" s="38">
        <v>79.955436720142586</v>
      </c>
      <c r="AQ19" s="38">
        <v>81.755793226381428</v>
      </c>
      <c r="AR19" s="38">
        <v>82.655971479500863</v>
      </c>
      <c r="AS19" s="38">
        <v>82.655971479500863</v>
      </c>
      <c r="AT19" s="38">
        <v>81.755793226381428</v>
      </c>
      <c r="AU19" s="38">
        <v>80.855614973262007</v>
      </c>
      <c r="AV19" s="38">
        <v>79.955436720142586</v>
      </c>
      <c r="AW19" s="38">
        <v>81.755793226381428</v>
      </c>
      <c r="AX19" s="38">
        <v>82.655971479500863</v>
      </c>
      <c r="AY19" s="38">
        <v>84.456327985739748</v>
      </c>
      <c r="AZ19" s="38">
        <v>87.156862745098039</v>
      </c>
      <c r="BA19" s="38">
        <v>88.95721925133688</v>
      </c>
      <c r="BB19" s="38">
        <v>89.857397504456316</v>
      </c>
      <c r="BC19" s="38">
        <v>90.757575757575765</v>
      </c>
    </row>
    <row r="20" spans="1:55" x14ac:dyDescent="0.3">
      <c r="A20" s="40">
        <v>4</v>
      </c>
      <c r="B20" s="40">
        <v>17</v>
      </c>
      <c r="C20" s="38">
        <v>53.926343022371029</v>
      </c>
      <c r="D20" s="38">
        <v>52.297975954953579</v>
      </c>
      <c r="E20" s="38">
        <v>51.483792421244864</v>
      </c>
      <c r="F20" s="38">
        <v>51.483792421244864</v>
      </c>
      <c r="G20" s="38">
        <v>51.483792421244864</v>
      </c>
      <c r="H20" s="38">
        <v>51.483792421244864</v>
      </c>
      <c r="I20" s="38">
        <v>52.297975954953579</v>
      </c>
      <c r="J20" s="38">
        <v>53.1121594886623</v>
      </c>
      <c r="K20" s="38">
        <v>53.1121594886623</v>
      </c>
      <c r="L20" s="38">
        <v>53.926343022371029</v>
      </c>
      <c r="M20" s="38">
        <v>54.74052655607975</v>
      </c>
      <c r="N20" s="38">
        <v>54.74052655607975</v>
      </c>
      <c r="O20" s="38">
        <v>54.74052655607975</v>
      </c>
      <c r="P20" s="38">
        <v>54.74052655607975</v>
      </c>
      <c r="Q20" s="38">
        <v>55.554710089788465</v>
      </c>
      <c r="R20" s="38">
        <v>56.368893623497193</v>
      </c>
      <c r="S20" s="38">
        <v>57.183077157205908</v>
      </c>
      <c r="T20" s="38">
        <v>57.997260690914644</v>
      </c>
      <c r="U20" s="38">
        <v>58.811444224623358</v>
      </c>
      <c r="V20" s="38">
        <v>59.625627758332065</v>
      </c>
      <c r="W20" s="38">
        <v>59.625627758332065</v>
      </c>
      <c r="X20" s="38">
        <v>60.43981129204078</v>
      </c>
      <c r="Y20" s="38">
        <v>59.625627758332065</v>
      </c>
      <c r="Z20" s="67">
        <v>57.997260690914644</v>
      </c>
      <c r="AA20" s="68"/>
      <c r="AB20" s="3"/>
      <c r="AD20" s="40">
        <v>4</v>
      </c>
      <c r="AE20" s="40">
        <v>17</v>
      </c>
      <c r="AF20" s="38">
        <v>90.989304812834234</v>
      </c>
      <c r="AG20" s="38">
        <v>88.262032085561486</v>
      </c>
      <c r="AH20" s="38">
        <v>86.443850267379659</v>
      </c>
      <c r="AI20" s="38">
        <v>84.625668449197846</v>
      </c>
      <c r="AJ20" s="38">
        <v>82.807486631016019</v>
      </c>
      <c r="AK20" s="38">
        <v>81.898395721925127</v>
      </c>
      <c r="AL20" s="38">
        <v>81.898395721925127</v>
      </c>
      <c r="AM20" s="38">
        <v>80.989304812834192</v>
      </c>
      <c r="AN20" s="38">
        <v>80.989304812834192</v>
      </c>
      <c r="AO20" s="38">
        <v>80.989304812834192</v>
      </c>
      <c r="AP20" s="38">
        <v>80.989304812834192</v>
      </c>
      <c r="AQ20" s="38">
        <v>82.807486631016019</v>
      </c>
      <c r="AR20" s="38">
        <v>83.71657754010694</v>
      </c>
      <c r="AS20" s="38">
        <v>83.71657754010694</v>
      </c>
      <c r="AT20" s="38">
        <v>82.807486631016019</v>
      </c>
      <c r="AU20" s="38">
        <v>81.898395721925127</v>
      </c>
      <c r="AV20" s="38">
        <v>80.989304812834192</v>
      </c>
      <c r="AW20" s="38">
        <v>82.807486631016019</v>
      </c>
      <c r="AX20" s="38">
        <v>83.71657754010694</v>
      </c>
      <c r="AY20" s="38">
        <v>85.534759358288767</v>
      </c>
      <c r="AZ20" s="38">
        <v>88.262032085561486</v>
      </c>
      <c r="BA20" s="38">
        <v>90.080213903743314</v>
      </c>
      <c r="BB20" s="38">
        <v>90.989304812834234</v>
      </c>
      <c r="BC20" s="38">
        <v>91.898395721925127</v>
      </c>
    </row>
    <row r="21" spans="1:55" x14ac:dyDescent="0.3">
      <c r="A21" s="40">
        <v>5</v>
      </c>
      <c r="B21" s="40">
        <v>18</v>
      </c>
      <c r="C21" s="38">
        <v>53.926343022371029</v>
      </c>
      <c r="D21" s="38">
        <v>52.297975954953579</v>
      </c>
      <c r="E21" s="38">
        <v>51.483792421244864</v>
      </c>
      <c r="F21" s="38">
        <v>50.669608887536135</v>
      </c>
      <c r="G21" s="38">
        <v>50.669608887536135</v>
      </c>
      <c r="H21" s="38">
        <v>51.483792421244864</v>
      </c>
      <c r="I21" s="38">
        <v>52.297975954953579</v>
      </c>
      <c r="J21" s="38">
        <v>53.1121594886623</v>
      </c>
      <c r="K21" s="38">
        <v>54.74052655607975</v>
      </c>
      <c r="L21" s="38">
        <v>54.74052655607975</v>
      </c>
      <c r="M21" s="38">
        <v>56.368893623497193</v>
      </c>
      <c r="N21" s="38">
        <v>56.368893623497193</v>
      </c>
      <c r="O21" s="38">
        <v>56.368893623497193</v>
      </c>
      <c r="P21" s="38">
        <v>57.183077157205908</v>
      </c>
      <c r="Q21" s="38">
        <v>57.997260690914644</v>
      </c>
      <c r="R21" s="38">
        <v>59.625627758332065</v>
      </c>
      <c r="S21" s="38">
        <v>59.625627758332065</v>
      </c>
      <c r="T21" s="38">
        <v>60.43981129204078</v>
      </c>
      <c r="U21" s="38">
        <v>61.253994825749501</v>
      </c>
      <c r="V21" s="38">
        <v>60.43981129204078</v>
      </c>
      <c r="W21" s="38">
        <v>59.625627758332065</v>
      </c>
      <c r="X21" s="38">
        <v>58.811444224623358</v>
      </c>
      <c r="Y21" s="38">
        <v>57.183077157205908</v>
      </c>
      <c r="Z21" s="67">
        <v>54.74052655607975</v>
      </c>
      <c r="AA21" s="68"/>
      <c r="AB21" s="3"/>
      <c r="AD21" s="40">
        <v>5</v>
      </c>
      <c r="AE21" s="40">
        <v>18</v>
      </c>
      <c r="AF21" s="38">
        <v>94.875222816399301</v>
      </c>
      <c r="AG21" s="38">
        <v>93.039215686274488</v>
      </c>
      <c r="AH21" s="38">
        <v>91.203208556149733</v>
      </c>
      <c r="AI21" s="38">
        <v>90.285204991087326</v>
      </c>
      <c r="AJ21" s="38">
        <v>90.285204991087326</v>
      </c>
      <c r="AK21" s="38">
        <v>90.285204991087326</v>
      </c>
      <c r="AL21" s="38">
        <v>90.285204991087326</v>
      </c>
      <c r="AM21" s="38">
        <v>90.285204991087326</v>
      </c>
      <c r="AN21" s="38">
        <v>90.285204991087326</v>
      </c>
      <c r="AO21" s="38">
        <v>89.367201426024963</v>
      </c>
      <c r="AP21" s="38">
        <v>88.449197860962556</v>
      </c>
      <c r="AQ21" s="38">
        <v>87.531194295900164</v>
      </c>
      <c r="AR21" s="38">
        <v>86.6131907308378</v>
      </c>
      <c r="AS21" s="38">
        <v>86.6131907308378</v>
      </c>
      <c r="AT21" s="38">
        <v>86.6131907308378</v>
      </c>
      <c r="AU21" s="38">
        <v>88.449197860962556</v>
      </c>
      <c r="AV21" s="38">
        <v>91.203208556149733</v>
      </c>
      <c r="AW21" s="38">
        <v>93.039215686274488</v>
      </c>
      <c r="AX21" s="38">
        <v>94.875222816399301</v>
      </c>
      <c r="AY21" s="38">
        <v>95.793226381461693</v>
      </c>
      <c r="AZ21" s="38">
        <v>97.629233511586449</v>
      </c>
      <c r="BA21" s="38">
        <v>97.629233511586449</v>
      </c>
      <c r="BB21" s="38">
        <v>97.629233511586449</v>
      </c>
      <c r="BC21" s="38">
        <v>96.711229946524057</v>
      </c>
    </row>
    <row r="22" spans="1:55" x14ac:dyDescent="0.3">
      <c r="A22" s="40">
        <v>5</v>
      </c>
      <c r="B22" s="40">
        <v>19</v>
      </c>
      <c r="C22" s="38">
        <v>53.926343022371029</v>
      </c>
      <c r="D22" s="38">
        <v>52.297975954953579</v>
      </c>
      <c r="E22" s="38">
        <v>51.483792421244864</v>
      </c>
      <c r="F22" s="38">
        <v>50.669608887536135</v>
      </c>
      <c r="G22" s="38">
        <v>50.669608887536135</v>
      </c>
      <c r="H22" s="38">
        <v>51.483792421244864</v>
      </c>
      <c r="I22" s="38">
        <v>52.297975954953579</v>
      </c>
      <c r="J22" s="38">
        <v>53.1121594886623</v>
      </c>
      <c r="K22" s="38">
        <v>54.74052655607975</v>
      </c>
      <c r="L22" s="38">
        <v>54.74052655607975</v>
      </c>
      <c r="M22" s="38">
        <v>56.368893623497193</v>
      </c>
      <c r="N22" s="38">
        <v>56.368893623497193</v>
      </c>
      <c r="O22" s="38">
        <v>56.368893623497193</v>
      </c>
      <c r="P22" s="38">
        <v>57.183077157205908</v>
      </c>
      <c r="Q22" s="38">
        <v>57.997260690914644</v>
      </c>
      <c r="R22" s="38">
        <v>59.625627758332065</v>
      </c>
      <c r="S22" s="38">
        <v>59.625627758332065</v>
      </c>
      <c r="T22" s="38">
        <v>60.43981129204078</v>
      </c>
      <c r="U22" s="38">
        <v>61.253994825749501</v>
      </c>
      <c r="V22" s="38">
        <v>60.43981129204078</v>
      </c>
      <c r="W22" s="38">
        <v>59.625627758332065</v>
      </c>
      <c r="X22" s="38">
        <v>58.811444224623358</v>
      </c>
      <c r="Y22" s="38">
        <v>57.183077157205908</v>
      </c>
      <c r="Z22" s="67">
        <v>54.74052655607975</v>
      </c>
      <c r="AA22" s="68"/>
      <c r="AB22" s="3"/>
      <c r="AD22" s="40">
        <v>5</v>
      </c>
      <c r="AE22" s="40">
        <v>19</v>
      </c>
      <c r="AF22" s="38">
        <v>96.033868092691634</v>
      </c>
      <c r="AG22" s="38">
        <v>94.180035650623878</v>
      </c>
      <c r="AH22" s="38">
        <v>92.326203208556151</v>
      </c>
      <c r="AI22" s="38">
        <v>91.399286987522274</v>
      </c>
      <c r="AJ22" s="38">
        <v>91.399286987522274</v>
      </c>
      <c r="AK22" s="38">
        <v>91.399286987522274</v>
      </c>
      <c r="AL22" s="38">
        <v>91.399286987522274</v>
      </c>
      <c r="AM22" s="38">
        <v>91.399286987522274</v>
      </c>
      <c r="AN22" s="38">
        <v>91.399286987522274</v>
      </c>
      <c r="AO22" s="38">
        <v>90.472370766488396</v>
      </c>
      <c r="AP22" s="38">
        <v>89.545454545454533</v>
      </c>
      <c r="AQ22" s="38">
        <v>88.618538324420655</v>
      </c>
      <c r="AR22" s="38">
        <v>87.691622103386791</v>
      </c>
      <c r="AS22" s="38">
        <v>87.691622103386791</v>
      </c>
      <c r="AT22" s="38">
        <v>87.691622103386791</v>
      </c>
      <c r="AU22" s="38">
        <v>89.545454545454533</v>
      </c>
      <c r="AV22" s="38">
        <v>92.326203208556151</v>
      </c>
      <c r="AW22" s="38">
        <v>94.180035650623878</v>
      </c>
      <c r="AX22" s="38">
        <v>96.033868092691634</v>
      </c>
      <c r="AY22" s="38">
        <v>96.960784313725497</v>
      </c>
      <c r="AZ22" s="38">
        <v>98.81461675579321</v>
      </c>
      <c r="BA22" s="38">
        <v>98.81461675579321</v>
      </c>
      <c r="BB22" s="38">
        <v>98.81461675579321</v>
      </c>
      <c r="BC22" s="38">
        <v>97.887700534759375</v>
      </c>
    </row>
    <row r="23" spans="1:55" x14ac:dyDescent="0.3">
      <c r="A23" s="40">
        <v>5</v>
      </c>
      <c r="B23" s="40">
        <v>20</v>
      </c>
      <c r="C23" s="38">
        <v>53.926343022371029</v>
      </c>
      <c r="D23" s="38">
        <v>52.297975954953579</v>
      </c>
      <c r="E23" s="38">
        <v>51.483792421244864</v>
      </c>
      <c r="F23" s="38">
        <v>50.669608887536135</v>
      </c>
      <c r="G23" s="38">
        <v>50.669608887536135</v>
      </c>
      <c r="H23" s="38">
        <v>51.483792421244864</v>
      </c>
      <c r="I23" s="38">
        <v>52.297975954953579</v>
      </c>
      <c r="J23" s="38">
        <v>53.1121594886623</v>
      </c>
      <c r="K23" s="38">
        <v>54.74052655607975</v>
      </c>
      <c r="L23" s="38">
        <v>54.74052655607975</v>
      </c>
      <c r="M23" s="38">
        <v>56.368893623497193</v>
      </c>
      <c r="N23" s="38">
        <v>56.368893623497193</v>
      </c>
      <c r="O23" s="38">
        <v>56.368893623497193</v>
      </c>
      <c r="P23" s="38">
        <v>57.183077157205908</v>
      </c>
      <c r="Q23" s="38">
        <v>57.997260690914644</v>
      </c>
      <c r="R23" s="38">
        <v>59.625627758332065</v>
      </c>
      <c r="S23" s="38">
        <v>59.625627758332065</v>
      </c>
      <c r="T23" s="38">
        <v>60.43981129204078</v>
      </c>
      <c r="U23" s="38">
        <v>61.253994825749501</v>
      </c>
      <c r="V23" s="38">
        <v>60.43981129204078</v>
      </c>
      <c r="W23" s="38">
        <v>59.625627758332065</v>
      </c>
      <c r="X23" s="38">
        <v>58.811444224623358</v>
      </c>
      <c r="Y23" s="38">
        <v>57.183077157205908</v>
      </c>
      <c r="Z23" s="67">
        <v>54.74052655607975</v>
      </c>
      <c r="AA23" s="68"/>
      <c r="AB23" s="3"/>
      <c r="AD23" s="40">
        <v>5</v>
      </c>
      <c r="AE23" s="40">
        <v>20</v>
      </c>
      <c r="AF23" s="38">
        <v>97.192513368983967</v>
      </c>
      <c r="AG23" s="38">
        <v>95.320855614973254</v>
      </c>
      <c r="AH23" s="38">
        <v>93.449197860962556</v>
      </c>
      <c r="AI23" s="38">
        <v>92.513368983957221</v>
      </c>
      <c r="AJ23" s="38">
        <v>92.513368983957221</v>
      </c>
      <c r="AK23" s="38">
        <v>92.513368983957221</v>
      </c>
      <c r="AL23" s="38">
        <v>92.513368983957221</v>
      </c>
      <c r="AM23" s="38">
        <v>92.513368983957221</v>
      </c>
      <c r="AN23" s="38">
        <v>92.513368983957221</v>
      </c>
      <c r="AO23" s="38">
        <v>91.577540106951872</v>
      </c>
      <c r="AP23" s="38">
        <v>90.641711229946537</v>
      </c>
      <c r="AQ23" s="38">
        <v>89.70588235294116</v>
      </c>
      <c r="AR23" s="38">
        <v>88.770053475935811</v>
      </c>
      <c r="AS23" s="38">
        <v>88.770053475935811</v>
      </c>
      <c r="AT23" s="38">
        <v>88.770053475935811</v>
      </c>
      <c r="AU23" s="38">
        <v>90.641711229946537</v>
      </c>
      <c r="AV23" s="38">
        <v>93.449197860962556</v>
      </c>
      <c r="AW23" s="38">
        <v>95.320855614973254</v>
      </c>
      <c r="AX23" s="38">
        <v>97.192513368983967</v>
      </c>
      <c r="AY23" s="38">
        <v>98.128342245989302</v>
      </c>
      <c r="AZ23" s="38">
        <v>100</v>
      </c>
      <c r="BA23" s="38">
        <v>100</v>
      </c>
      <c r="BB23" s="38">
        <v>100</v>
      </c>
      <c r="BC23" s="38">
        <v>99.064171122994665</v>
      </c>
    </row>
    <row r="24" spans="1:55" x14ac:dyDescent="0.3">
      <c r="A24" s="40">
        <v>5</v>
      </c>
      <c r="B24" s="40">
        <v>21</v>
      </c>
      <c r="C24" s="38">
        <v>51.129964997717245</v>
      </c>
      <c r="D24" s="38">
        <v>49.554862273626547</v>
      </c>
      <c r="E24" s="38">
        <v>48.767310911581191</v>
      </c>
      <c r="F24" s="38">
        <v>47.979759549535849</v>
      </c>
      <c r="G24" s="38">
        <v>47.979759549535849</v>
      </c>
      <c r="H24" s="38">
        <v>48.767310911581191</v>
      </c>
      <c r="I24" s="38">
        <v>49.554862273626547</v>
      </c>
      <c r="J24" s="38">
        <v>50.342413635671903</v>
      </c>
      <c r="K24" s="38">
        <v>51.917516359762608</v>
      </c>
      <c r="L24" s="38">
        <v>51.917516359762608</v>
      </c>
      <c r="M24" s="38">
        <v>53.492619083853299</v>
      </c>
      <c r="N24" s="38">
        <v>53.492619083853299</v>
      </c>
      <c r="O24" s="38">
        <v>53.492619083853299</v>
      </c>
      <c r="P24" s="38">
        <v>54.280170445898655</v>
      </c>
      <c r="Q24" s="38">
        <v>55.067721807944011</v>
      </c>
      <c r="R24" s="38">
        <v>56.642824532034709</v>
      </c>
      <c r="S24" s="38">
        <v>56.642824532034709</v>
      </c>
      <c r="T24" s="38">
        <v>57.430375894080058</v>
      </c>
      <c r="U24" s="38">
        <v>58.2179272561254</v>
      </c>
      <c r="V24" s="38">
        <v>57.430375894080058</v>
      </c>
      <c r="W24" s="38">
        <v>56.642824532034709</v>
      </c>
      <c r="X24" s="38">
        <v>55.855273169989353</v>
      </c>
      <c r="Y24" s="38">
        <v>54.280170445898655</v>
      </c>
      <c r="Z24" s="67">
        <v>51.917516359762608</v>
      </c>
      <c r="AA24" s="68"/>
      <c r="AB24" s="3"/>
      <c r="AD24" s="40">
        <v>5</v>
      </c>
      <c r="AE24" s="40">
        <v>21</v>
      </c>
      <c r="AF24" s="38">
        <v>94.054515745692228</v>
      </c>
      <c r="AG24" s="38">
        <v>92.2311348781937</v>
      </c>
      <c r="AH24" s="38">
        <v>90.407754010695186</v>
      </c>
      <c r="AI24" s="38">
        <v>89.496063576945943</v>
      </c>
      <c r="AJ24" s="38">
        <v>89.496063576945943</v>
      </c>
      <c r="AK24" s="38">
        <v>89.496063576945943</v>
      </c>
      <c r="AL24" s="38">
        <v>89.496063576945943</v>
      </c>
      <c r="AM24" s="38">
        <v>89.496063576945943</v>
      </c>
      <c r="AN24" s="38">
        <v>89.496063576945943</v>
      </c>
      <c r="AO24" s="38">
        <v>88.584373143196657</v>
      </c>
      <c r="AP24" s="38">
        <v>87.672682709447415</v>
      </c>
      <c r="AQ24" s="38">
        <v>86.760992275698143</v>
      </c>
      <c r="AR24" s="38">
        <v>85.8493018419489</v>
      </c>
      <c r="AS24" s="38">
        <v>85.8493018419489</v>
      </c>
      <c r="AT24" s="38">
        <v>85.8493018419489</v>
      </c>
      <c r="AU24" s="38">
        <v>87.672682709447415</v>
      </c>
      <c r="AV24" s="38">
        <v>90.407754010695186</v>
      </c>
      <c r="AW24" s="38">
        <v>92.2311348781937</v>
      </c>
      <c r="AX24" s="38">
        <v>94.054515745692228</v>
      </c>
      <c r="AY24" s="38">
        <v>94.966206179441457</v>
      </c>
      <c r="AZ24" s="38">
        <v>96.789587046939985</v>
      </c>
      <c r="BA24" s="38">
        <v>96.789587046939985</v>
      </c>
      <c r="BB24" s="38">
        <v>96.789587046939985</v>
      </c>
      <c r="BC24" s="38">
        <v>95.877896613190742</v>
      </c>
    </row>
    <row r="25" spans="1:55" x14ac:dyDescent="0.3">
      <c r="A25" s="40">
        <v>5</v>
      </c>
      <c r="B25" s="40">
        <v>22</v>
      </c>
      <c r="C25" s="38">
        <v>48.333586973063461</v>
      </c>
      <c r="D25" s="38">
        <v>46.811748592299494</v>
      </c>
      <c r="E25" s="38">
        <v>46.050829401917511</v>
      </c>
      <c r="F25" s="38">
        <v>45.289910211535528</v>
      </c>
      <c r="G25" s="38">
        <v>45.289910211535528</v>
      </c>
      <c r="H25" s="38">
        <v>46.050829401917511</v>
      </c>
      <c r="I25" s="38">
        <v>46.811748592299494</v>
      </c>
      <c r="J25" s="38">
        <v>47.572667782681478</v>
      </c>
      <c r="K25" s="38">
        <v>49.094506163445438</v>
      </c>
      <c r="L25" s="38">
        <v>49.094506163445438</v>
      </c>
      <c r="M25" s="38">
        <v>50.616344544209404</v>
      </c>
      <c r="N25" s="38">
        <v>50.616344544209404</v>
      </c>
      <c r="O25" s="38">
        <v>50.616344544209404</v>
      </c>
      <c r="P25" s="38">
        <v>51.377263734591381</v>
      </c>
      <c r="Q25" s="38">
        <v>52.138182924973364</v>
      </c>
      <c r="R25" s="38">
        <v>53.660021305737338</v>
      </c>
      <c r="S25" s="38">
        <v>53.660021305737338</v>
      </c>
      <c r="T25" s="38">
        <v>54.4209404961193</v>
      </c>
      <c r="U25" s="38">
        <v>55.181859686501276</v>
      </c>
      <c r="V25" s="38">
        <v>54.4209404961193</v>
      </c>
      <c r="W25" s="38">
        <v>53.660021305737338</v>
      </c>
      <c r="X25" s="38">
        <v>52.899102115355355</v>
      </c>
      <c r="Y25" s="38">
        <v>51.377263734591381</v>
      </c>
      <c r="Z25" s="67">
        <v>49.094506163445438</v>
      </c>
      <c r="AA25" s="68"/>
      <c r="AB25" s="3"/>
      <c r="AD25" s="40">
        <v>5</v>
      </c>
      <c r="AE25" s="40">
        <v>22</v>
      </c>
      <c r="AF25" s="38">
        <v>90.916518122400475</v>
      </c>
      <c r="AG25" s="38">
        <v>89.141414141414117</v>
      </c>
      <c r="AH25" s="38">
        <v>87.366310160427801</v>
      </c>
      <c r="AI25" s="38">
        <v>86.478758169934622</v>
      </c>
      <c r="AJ25" s="38">
        <v>86.478758169934622</v>
      </c>
      <c r="AK25" s="38">
        <v>86.478758169934622</v>
      </c>
      <c r="AL25" s="38">
        <v>86.478758169934622</v>
      </c>
      <c r="AM25" s="38">
        <v>86.478758169934622</v>
      </c>
      <c r="AN25" s="38">
        <v>86.478758169934622</v>
      </c>
      <c r="AO25" s="38">
        <v>85.591206179441443</v>
      </c>
      <c r="AP25" s="38">
        <v>84.703654188948292</v>
      </c>
      <c r="AQ25" s="38">
        <v>83.816102198455127</v>
      </c>
      <c r="AR25" s="38">
        <v>82.928550207961948</v>
      </c>
      <c r="AS25" s="38">
        <v>82.928550207961948</v>
      </c>
      <c r="AT25" s="38">
        <v>82.928550207961948</v>
      </c>
      <c r="AU25" s="38">
        <v>84.703654188948292</v>
      </c>
      <c r="AV25" s="38">
        <v>87.366310160427801</v>
      </c>
      <c r="AW25" s="38">
        <v>89.141414141414117</v>
      </c>
      <c r="AX25" s="38">
        <v>90.916518122400475</v>
      </c>
      <c r="AY25" s="38">
        <v>91.804070112893612</v>
      </c>
      <c r="AZ25" s="38">
        <v>93.579174093879971</v>
      </c>
      <c r="BA25" s="38">
        <v>93.579174093879971</v>
      </c>
      <c r="BB25" s="38">
        <v>93.579174093879971</v>
      </c>
      <c r="BC25" s="38">
        <v>92.691622103386791</v>
      </c>
    </row>
    <row r="26" spans="1:55" x14ac:dyDescent="0.3">
      <c r="A26" s="40">
        <v>6</v>
      </c>
      <c r="B26" s="40">
        <v>23</v>
      </c>
      <c r="C26" s="38">
        <v>36.725764723786341</v>
      </c>
      <c r="D26" s="38">
        <v>35.99147770506773</v>
      </c>
      <c r="E26" s="38">
        <v>34.522903667630501</v>
      </c>
      <c r="F26" s="38">
        <v>34.522903667630501</v>
      </c>
      <c r="G26" s="38">
        <v>33.788616648911898</v>
      </c>
      <c r="H26" s="38">
        <v>33.788616648911898</v>
      </c>
      <c r="I26" s="38">
        <v>34.522903667630501</v>
      </c>
      <c r="J26" s="38">
        <v>34.522903667630501</v>
      </c>
      <c r="K26" s="38">
        <v>35.257190686349119</v>
      </c>
      <c r="L26" s="38">
        <v>35.99147770506773</v>
      </c>
      <c r="M26" s="38">
        <v>36.725764723786341</v>
      </c>
      <c r="N26" s="38">
        <v>37.460051742504945</v>
      </c>
      <c r="O26" s="38">
        <v>36.725764723786341</v>
      </c>
      <c r="P26" s="38">
        <v>36.725764723786341</v>
      </c>
      <c r="Q26" s="38">
        <v>37.460051742504945</v>
      </c>
      <c r="R26" s="38">
        <v>37.460051742504945</v>
      </c>
      <c r="S26" s="38">
        <v>37.460051742504945</v>
      </c>
      <c r="T26" s="38">
        <v>38.19433876122357</v>
      </c>
      <c r="U26" s="38">
        <v>39.662912798660784</v>
      </c>
      <c r="V26" s="38">
        <v>38.928625779942173</v>
      </c>
      <c r="W26" s="38">
        <v>38.19433876122357</v>
      </c>
      <c r="X26" s="38">
        <v>37.460051742504945</v>
      </c>
      <c r="Y26" s="38">
        <v>36.725764723786341</v>
      </c>
      <c r="Z26" s="67">
        <v>35.99147770506773</v>
      </c>
      <c r="AA26" s="68"/>
      <c r="AB26" s="3"/>
      <c r="AD26" s="40">
        <v>6</v>
      </c>
      <c r="AE26" s="40">
        <v>23</v>
      </c>
      <c r="AF26" s="38">
        <v>73.100490196078411</v>
      </c>
      <c r="AG26" s="38">
        <v>71.373663101604279</v>
      </c>
      <c r="AH26" s="38">
        <v>70.510249554367192</v>
      </c>
      <c r="AI26" s="38">
        <v>70.510249554367192</v>
      </c>
      <c r="AJ26" s="38">
        <v>70.510249554367192</v>
      </c>
      <c r="AK26" s="38">
        <v>70.510249554367192</v>
      </c>
      <c r="AL26" s="38">
        <v>72.237076648841352</v>
      </c>
      <c r="AM26" s="38">
        <v>74.827317290552571</v>
      </c>
      <c r="AN26" s="38">
        <v>76.554144385026717</v>
      </c>
      <c r="AO26" s="38">
        <v>75.690730837789658</v>
      </c>
      <c r="AP26" s="38">
        <v>73.963903743315498</v>
      </c>
      <c r="AQ26" s="38">
        <v>73.100490196078411</v>
      </c>
      <c r="AR26" s="38">
        <v>70.510249554367192</v>
      </c>
      <c r="AS26" s="38">
        <v>70.510249554367192</v>
      </c>
      <c r="AT26" s="38">
        <v>70.510249554367192</v>
      </c>
      <c r="AU26" s="38">
        <v>71.373663101604279</v>
      </c>
      <c r="AV26" s="38">
        <v>72.237076648841352</v>
      </c>
      <c r="AW26" s="38">
        <v>73.963903743315498</v>
      </c>
      <c r="AX26" s="38">
        <v>74.827317290552571</v>
      </c>
      <c r="AY26" s="38">
        <v>75.690730837789658</v>
      </c>
      <c r="AZ26" s="38">
        <v>76.554144385026717</v>
      </c>
      <c r="BA26" s="38">
        <v>78.280971479500877</v>
      </c>
      <c r="BB26" s="38">
        <v>78.280971479500877</v>
      </c>
      <c r="BC26" s="38">
        <v>77.417557932263804</v>
      </c>
    </row>
    <row r="27" spans="1:55" x14ac:dyDescent="0.3">
      <c r="A27" s="40">
        <v>6</v>
      </c>
      <c r="B27" s="40">
        <v>24</v>
      </c>
      <c r="C27" s="38">
        <v>34.248972759092993</v>
      </c>
      <c r="D27" s="38">
        <v>33.541317912037741</v>
      </c>
      <c r="E27" s="38">
        <v>32.126008217927257</v>
      </c>
      <c r="F27" s="38">
        <v>32.126008217927257</v>
      </c>
      <c r="G27" s="38">
        <v>31.418353370872019</v>
      </c>
      <c r="H27" s="38">
        <v>31.418353370872019</v>
      </c>
      <c r="I27" s="38">
        <v>32.126008217927257</v>
      </c>
      <c r="J27" s="38">
        <v>32.126008217927257</v>
      </c>
      <c r="K27" s="38">
        <v>32.833663064982503</v>
      </c>
      <c r="L27" s="38">
        <v>33.541317912037741</v>
      </c>
      <c r="M27" s="38">
        <v>34.248972759092993</v>
      </c>
      <c r="N27" s="38">
        <v>34.956627606148224</v>
      </c>
      <c r="O27" s="38">
        <v>34.248972759092993</v>
      </c>
      <c r="P27" s="38">
        <v>34.248972759092993</v>
      </c>
      <c r="Q27" s="38">
        <v>34.956627606148224</v>
      </c>
      <c r="R27" s="38">
        <v>34.956627606148224</v>
      </c>
      <c r="S27" s="38">
        <v>34.956627606148224</v>
      </c>
      <c r="T27" s="38">
        <v>35.664282453203469</v>
      </c>
      <c r="U27" s="38">
        <v>37.079592147313953</v>
      </c>
      <c r="V27" s="38">
        <v>36.371937300258715</v>
      </c>
      <c r="W27" s="38">
        <v>35.664282453203469</v>
      </c>
      <c r="X27" s="38">
        <v>34.956627606148224</v>
      </c>
      <c r="Y27" s="38">
        <v>34.248972759092993</v>
      </c>
      <c r="Z27" s="67">
        <v>33.541317912037741</v>
      </c>
      <c r="AA27" s="68"/>
      <c r="AB27" s="3"/>
      <c r="AD27" s="40">
        <v>6</v>
      </c>
      <c r="AE27" s="40">
        <v>24</v>
      </c>
      <c r="AF27" s="38">
        <v>70.372846108140195</v>
      </c>
      <c r="AG27" s="38">
        <v>68.694295900178247</v>
      </c>
      <c r="AH27" s="38">
        <v>67.855020796197252</v>
      </c>
      <c r="AI27" s="38">
        <v>67.855020796197252</v>
      </c>
      <c r="AJ27" s="38">
        <v>67.855020796197252</v>
      </c>
      <c r="AK27" s="38">
        <v>67.855020796197252</v>
      </c>
      <c r="AL27" s="38">
        <v>69.533571004159242</v>
      </c>
      <c r="AM27" s="38">
        <v>72.051396316102185</v>
      </c>
      <c r="AN27" s="38">
        <v>73.729946524064147</v>
      </c>
      <c r="AO27" s="38">
        <v>72.890671420083166</v>
      </c>
      <c r="AP27" s="38">
        <v>71.21212121212119</v>
      </c>
      <c r="AQ27" s="38">
        <v>70.372846108140195</v>
      </c>
      <c r="AR27" s="38">
        <v>67.855020796197252</v>
      </c>
      <c r="AS27" s="38">
        <v>67.855020796197252</v>
      </c>
      <c r="AT27" s="38">
        <v>67.855020796197252</v>
      </c>
      <c r="AU27" s="38">
        <v>68.694295900178247</v>
      </c>
      <c r="AV27" s="38">
        <v>69.533571004159242</v>
      </c>
      <c r="AW27" s="38">
        <v>71.21212121212119</v>
      </c>
      <c r="AX27" s="38">
        <v>72.051396316102185</v>
      </c>
      <c r="AY27" s="38">
        <v>72.890671420083166</v>
      </c>
      <c r="AZ27" s="38">
        <v>73.729946524064147</v>
      </c>
      <c r="BA27" s="38">
        <v>75.408496732026137</v>
      </c>
      <c r="BB27" s="38">
        <v>75.408496732026137</v>
      </c>
      <c r="BC27" s="38">
        <v>74.569221628045128</v>
      </c>
    </row>
    <row r="28" spans="1:55" x14ac:dyDescent="0.3">
      <c r="A28" s="40">
        <v>6</v>
      </c>
      <c r="B28" s="40">
        <v>25</v>
      </c>
      <c r="C28" s="38">
        <v>30.003043676761532</v>
      </c>
      <c r="D28" s="38">
        <v>29.341043981129207</v>
      </c>
      <c r="E28" s="38">
        <v>28.017044589864561</v>
      </c>
      <c r="F28" s="38">
        <v>28.017044589864561</v>
      </c>
      <c r="G28" s="38">
        <v>27.355044894232233</v>
      </c>
      <c r="H28" s="38">
        <v>27.355044894232233</v>
      </c>
      <c r="I28" s="38">
        <v>28.017044589864561</v>
      </c>
      <c r="J28" s="38">
        <v>28.017044589864561</v>
      </c>
      <c r="K28" s="38">
        <v>28.679044285496886</v>
      </c>
      <c r="L28" s="38">
        <v>29.341043981129207</v>
      </c>
      <c r="M28" s="38">
        <v>30.003043676761532</v>
      </c>
      <c r="N28" s="38">
        <v>30.665043372393846</v>
      </c>
      <c r="O28" s="38">
        <v>30.003043676761532</v>
      </c>
      <c r="P28" s="38">
        <v>30.003043676761532</v>
      </c>
      <c r="Q28" s="38">
        <v>30.665043372393846</v>
      </c>
      <c r="R28" s="38">
        <v>30.665043372393846</v>
      </c>
      <c r="S28" s="38">
        <v>30.665043372393846</v>
      </c>
      <c r="T28" s="38">
        <v>31.327043068026178</v>
      </c>
      <c r="U28" s="38">
        <v>32.651042459290821</v>
      </c>
      <c r="V28" s="38">
        <v>31.989042763658492</v>
      </c>
      <c r="W28" s="38">
        <v>31.327043068026178</v>
      </c>
      <c r="X28" s="38">
        <v>30.665043372393846</v>
      </c>
      <c r="Y28" s="38">
        <v>30.003043676761532</v>
      </c>
      <c r="Z28" s="67">
        <v>29.341043981129207</v>
      </c>
      <c r="AA28" s="68"/>
      <c r="AB28" s="3"/>
      <c r="AD28" s="40">
        <v>6</v>
      </c>
      <c r="AE28" s="40">
        <v>25</v>
      </c>
      <c r="AF28" s="38">
        <v>62.189913844325595</v>
      </c>
      <c r="AG28" s="38">
        <v>60.656194295900193</v>
      </c>
      <c r="AH28" s="38">
        <v>59.889334521687466</v>
      </c>
      <c r="AI28" s="38">
        <v>59.889334521687466</v>
      </c>
      <c r="AJ28" s="38">
        <v>59.889334521687466</v>
      </c>
      <c r="AK28" s="38">
        <v>59.889334521687466</v>
      </c>
      <c r="AL28" s="38">
        <v>61.42305407011289</v>
      </c>
      <c r="AM28" s="38">
        <v>63.723633392751026</v>
      </c>
      <c r="AN28" s="38">
        <v>65.257352941176464</v>
      </c>
      <c r="AO28" s="38">
        <v>64.490493166963745</v>
      </c>
      <c r="AP28" s="38">
        <v>62.956773618538321</v>
      </c>
      <c r="AQ28" s="38">
        <v>62.189913844325595</v>
      </c>
      <c r="AR28" s="38">
        <v>59.889334521687466</v>
      </c>
      <c r="AS28" s="38">
        <v>59.889334521687466</v>
      </c>
      <c r="AT28" s="38">
        <v>59.889334521687466</v>
      </c>
      <c r="AU28" s="38">
        <v>60.656194295900193</v>
      </c>
      <c r="AV28" s="38">
        <v>61.42305407011289</v>
      </c>
      <c r="AW28" s="38">
        <v>62.956773618538321</v>
      </c>
      <c r="AX28" s="38">
        <v>63.723633392751026</v>
      </c>
      <c r="AY28" s="38">
        <v>64.490493166963745</v>
      </c>
      <c r="AZ28" s="38">
        <v>65.257352941176464</v>
      </c>
      <c r="BA28" s="38">
        <v>66.791072489601902</v>
      </c>
      <c r="BB28" s="38">
        <v>66.791072489601902</v>
      </c>
      <c r="BC28" s="38">
        <v>66.024212715389169</v>
      </c>
    </row>
    <row r="29" spans="1:55" x14ac:dyDescent="0.3">
      <c r="A29" s="40">
        <v>6</v>
      </c>
      <c r="B29" s="40">
        <v>26</v>
      </c>
      <c r="C29" s="38">
        <v>25.757114594430075</v>
      </c>
      <c r="D29" s="38">
        <v>25.140770050220674</v>
      </c>
      <c r="E29" s="38">
        <v>23.908080961801865</v>
      </c>
      <c r="F29" s="38">
        <v>23.908080961801865</v>
      </c>
      <c r="G29" s="38">
        <v>23.29173641759246</v>
      </c>
      <c r="H29" s="38">
        <v>23.29173641759246</v>
      </c>
      <c r="I29" s="38">
        <v>23.908080961801865</v>
      </c>
      <c r="J29" s="38">
        <v>23.908080961801865</v>
      </c>
      <c r="K29" s="38">
        <v>24.524425506011269</v>
      </c>
      <c r="L29" s="38">
        <v>25.140770050220674</v>
      </c>
      <c r="M29" s="38">
        <v>25.757114594430075</v>
      </c>
      <c r="N29" s="38">
        <v>26.373459138639472</v>
      </c>
      <c r="O29" s="38">
        <v>25.757114594430075</v>
      </c>
      <c r="P29" s="38">
        <v>25.757114594430075</v>
      </c>
      <c r="Q29" s="38">
        <v>26.373459138639472</v>
      </c>
      <c r="R29" s="38">
        <v>26.373459138639472</v>
      </c>
      <c r="S29" s="38">
        <v>26.373459138639472</v>
      </c>
      <c r="T29" s="38">
        <v>26.98980368284888</v>
      </c>
      <c r="U29" s="38">
        <v>28.222492771267692</v>
      </c>
      <c r="V29" s="38">
        <v>27.606148227058291</v>
      </c>
      <c r="W29" s="38">
        <v>26.98980368284888</v>
      </c>
      <c r="X29" s="38">
        <v>26.373459138639472</v>
      </c>
      <c r="Y29" s="38">
        <v>25.757114594430075</v>
      </c>
      <c r="Z29" s="67">
        <v>25.140770050220674</v>
      </c>
      <c r="AA29" s="68"/>
      <c r="AB29" s="3"/>
      <c r="AD29" s="40">
        <v>6</v>
      </c>
      <c r="AE29" s="40">
        <v>26</v>
      </c>
      <c r="AF29" s="38">
        <v>54.006981580510981</v>
      </c>
      <c r="AG29" s="38">
        <v>52.618092691622095</v>
      </c>
      <c r="AH29" s="38">
        <v>51.923648247177653</v>
      </c>
      <c r="AI29" s="38">
        <v>51.923648247177653</v>
      </c>
      <c r="AJ29" s="38">
        <v>51.923648247177653</v>
      </c>
      <c r="AK29" s="38">
        <v>51.923648247177653</v>
      </c>
      <c r="AL29" s="38">
        <v>53.312537136066553</v>
      </c>
      <c r="AM29" s="38">
        <v>55.395870469399867</v>
      </c>
      <c r="AN29" s="38">
        <v>56.784759358288753</v>
      </c>
      <c r="AO29" s="38">
        <v>56.09031491384431</v>
      </c>
      <c r="AP29" s="38">
        <v>54.701426024955424</v>
      </c>
      <c r="AQ29" s="38">
        <v>54.006981580510981</v>
      </c>
      <c r="AR29" s="38">
        <v>51.923648247177653</v>
      </c>
      <c r="AS29" s="38">
        <v>51.923648247177653</v>
      </c>
      <c r="AT29" s="38">
        <v>51.923648247177653</v>
      </c>
      <c r="AU29" s="38">
        <v>52.618092691622095</v>
      </c>
      <c r="AV29" s="38">
        <v>53.312537136066553</v>
      </c>
      <c r="AW29" s="38">
        <v>54.701426024955424</v>
      </c>
      <c r="AX29" s="38">
        <v>55.395870469399867</v>
      </c>
      <c r="AY29" s="38">
        <v>56.09031491384431</v>
      </c>
      <c r="AZ29" s="38">
        <v>56.784759358288753</v>
      </c>
      <c r="BA29" s="38">
        <v>58.173648247177645</v>
      </c>
      <c r="BB29" s="38">
        <v>58.173648247177645</v>
      </c>
      <c r="BC29" s="38">
        <v>57.479203802733203</v>
      </c>
    </row>
    <row r="30" spans="1:55" x14ac:dyDescent="0.3">
      <c r="A30" s="40">
        <v>7</v>
      </c>
      <c r="B30" s="40">
        <v>27</v>
      </c>
      <c r="C30" s="38">
        <v>5.531882514077008</v>
      </c>
      <c r="D30" s="38">
        <v>5.531882514077008</v>
      </c>
      <c r="E30" s="38">
        <v>5.531882514077008</v>
      </c>
      <c r="F30" s="38">
        <v>5.531882514077008</v>
      </c>
      <c r="G30" s="38">
        <v>5.531882514077008</v>
      </c>
      <c r="H30" s="38">
        <v>6.6732612996499814</v>
      </c>
      <c r="I30" s="38">
        <v>6.6732612996499814</v>
      </c>
      <c r="J30" s="38">
        <v>7.2439506924364645</v>
      </c>
      <c r="K30" s="38">
        <v>7.2439506924364645</v>
      </c>
      <c r="L30" s="38">
        <v>7.2439506924364645</v>
      </c>
      <c r="M30" s="38">
        <v>8.3853294780094281</v>
      </c>
      <c r="N30" s="38">
        <v>9.5267082635824103</v>
      </c>
      <c r="O30" s="38">
        <v>9.5267082635824103</v>
      </c>
      <c r="P30" s="38">
        <v>9.5267082635824103</v>
      </c>
      <c r="Q30" s="38">
        <v>9.5267082635824103</v>
      </c>
      <c r="R30" s="38">
        <v>9.5267082635824103</v>
      </c>
      <c r="S30" s="38">
        <v>9.5267082635824103</v>
      </c>
      <c r="T30" s="38">
        <v>9.5267082635824103</v>
      </c>
      <c r="U30" s="38">
        <v>10.097397656368893</v>
      </c>
      <c r="V30" s="38">
        <v>8.9560188707959192</v>
      </c>
      <c r="W30" s="38">
        <v>8.3853294780094281</v>
      </c>
      <c r="X30" s="38">
        <v>7.2439506924364645</v>
      </c>
      <c r="Y30" s="38">
        <v>6.1025719068634903</v>
      </c>
      <c r="Z30" s="67">
        <v>5.531882514077008</v>
      </c>
      <c r="AA30" s="68"/>
      <c r="AB30" s="3"/>
      <c r="AD30" s="40">
        <v>7</v>
      </c>
      <c r="AE30" s="40">
        <v>27</v>
      </c>
      <c r="AF30" s="38">
        <v>22.80897207367795</v>
      </c>
      <c r="AG30" s="38">
        <v>22.80897207367795</v>
      </c>
      <c r="AH30" s="38">
        <v>22.186942959001772</v>
      </c>
      <c r="AI30" s="38">
        <v>20.942884729649425</v>
      </c>
      <c r="AJ30" s="38">
        <v>19.698826500297084</v>
      </c>
      <c r="AK30" s="38">
        <v>20.320855614973247</v>
      </c>
      <c r="AL30" s="38">
        <v>21.564913844325602</v>
      </c>
      <c r="AM30" s="38">
        <v>22.186942959001772</v>
      </c>
      <c r="AN30" s="38">
        <v>21.564913844325602</v>
      </c>
      <c r="AO30" s="38">
        <v>20.942884729649425</v>
      </c>
      <c r="AP30" s="38">
        <v>20.942884729649425</v>
      </c>
      <c r="AQ30" s="38">
        <v>20.942884729649425</v>
      </c>
      <c r="AR30" s="38">
        <v>20.320855614973247</v>
      </c>
      <c r="AS30" s="38">
        <v>19.076797385620907</v>
      </c>
      <c r="AT30" s="38">
        <v>19.076797385620907</v>
      </c>
      <c r="AU30" s="38">
        <v>19.076797385620907</v>
      </c>
      <c r="AV30" s="38">
        <v>19.076797385620907</v>
      </c>
      <c r="AW30" s="38">
        <v>20.320855614973247</v>
      </c>
      <c r="AX30" s="38">
        <v>20.942884729649425</v>
      </c>
      <c r="AY30" s="38">
        <v>22.80897207367795</v>
      </c>
      <c r="AZ30" s="38">
        <v>24.675059417706464</v>
      </c>
      <c r="BA30" s="38">
        <v>25.919117647058815</v>
      </c>
      <c r="BB30" s="38">
        <v>27.785204991087337</v>
      </c>
      <c r="BC30" s="38">
        <v>28.407234105763507</v>
      </c>
    </row>
    <row r="31" spans="1:55" x14ac:dyDescent="0.3">
      <c r="A31" s="40">
        <v>7</v>
      </c>
      <c r="B31" s="40">
        <v>28</v>
      </c>
      <c r="C31" s="38">
        <v>2.5642976715872736</v>
      </c>
      <c r="D31" s="38">
        <v>2.5642976715872736</v>
      </c>
      <c r="E31" s="38">
        <v>2.5642976715872736</v>
      </c>
      <c r="F31" s="38">
        <v>2.5642976715872736</v>
      </c>
      <c r="G31" s="38">
        <v>2.5642976715872736</v>
      </c>
      <c r="H31" s="38">
        <v>3.6143661543144106</v>
      </c>
      <c r="I31" s="38">
        <v>3.6143661543144106</v>
      </c>
      <c r="J31" s="38">
        <v>4.1394003956779795</v>
      </c>
      <c r="K31" s="38">
        <v>4.1394003956779795</v>
      </c>
      <c r="L31" s="38">
        <v>4.1394003956779795</v>
      </c>
      <c r="M31" s="38">
        <v>5.1894688784051075</v>
      </c>
      <c r="N31" s="38">
        <v>6.2395373611322444</v>
      </c>
      <c r="O31" s="38">
        <v>6.2395373611322444</v>
      </c>
      <c r="P31" s="38">
        <v>6.2395373611322444</v>
      </c>
      <c r="Q31" s="38">
        <v>6.2395373611322444</v>
      </c>
      <c r="R31" s="38">
        <v>6.2395373611322444</v>
      </c>
      <c r="S31" s="38">
        <v>6.2395373611322444</v>
      </c>
      <c r="T31" s="38">
        <v>6.2395373611322444</v>
      </c>
      <c r="U31" s="38">
        <v>6.7645716024958089</v>
      </c>
      <c r="V31" s="38">
        <v>5.7145031197686764</v>
      </c>
      <c r="W31" s="38">
        <v>5.1894688784051075</v>
      </c>
      <c r="X31" s="38">
        <v>4.1394003956779795</v>
      </c>
      <c r="Y31" s="38">
        <v>3.0893319129508425</v>
      </c>
      <c r="Z31" s="67">
        <v>2.5642976715872736</v>
      </c>
      <c r="AA31" s="68"/>
      <c r="AB31" s="3"/>
      <c r="AD31" s="40">
        <v>7</v>
      </c>
      <c r="AE31" s="40">
        <v>28</v>
      </c>
      <c r="AF31" s="38">
        <v>17.305407011289361</v>
      </c>
      <c r="AG31" s="38">
        <v>17.305407011289361</v>
      </c>
      <c r="AH31" s="38">
        <v>16.755793226381456</v>
      </c>
      <c r="AI31" s="38">
        <v>15.656565656565654</v>
      </c>
      <c r="AJ31" s="38">
        <v>14.557338086749846</v>
      </c>
      <c r="AK31" s="38">
        <v>15.106951871657747</v>
      </c>
      <c r="AL31" s="38">
        <v>16.206179441473555</v>
      </c>
      <c r="AM31" s="38">
        <v>16.755793226381456</v>
      </c>
      <c r="AN31" s="38">
        <v>16.206179441473555</v>
      </c>
      <c r="AO31" s="38">
        <v>15.656565656565654</v>
      </c>
      <c r="AP31" s="38">
        <v>15.656565656565654</v>
      </c>
      <c r="AQ31" s="38">
        <v>15.656565656565654</v>
      </c>
      <c r="AR31" s="38">
        <v>15.106951871657747</v>
      </c>
      <c r="AS31" s="38">
        <v>14.007724301841948</v>
      </c>
      <c r="AT31" s="38">
        <v>14.007724301841948</v>
      </c>
      <c r="AU31" s="38">
        <v>14.007724301841948</v>
      </c>
      <c r="AV31" s="38">
        <v>14.007724301841948</v>
      </c>
      <c r="AW31" s="38">
        <v>15.106951871657747</v>
      </c>
      <c r="AX31" s="38">
        <v>15.656565656565654</v>
      </c>
      <c r="AY31" s="38">
        <v>17.305407011289361</v>
      </c>
      <c r="AZ31" s="38">
        <v>18.954248366013072</v>
      </c>
      <c r="BA31" s="38">
        <v>20.053475935828878</v>
      </c>
      <c r="BB31" s="38">
        <v>21.702317290552578</v>
      </c>
      <c r="BC31" s="38">
        <v>22.251931075460483</v>
      </c>
    </row>
    <row r="32" spans="1:55" x14ac:dyDescent="0.3">
      <c r="A32" s="40">
        <v>7</v>
      </c>
      <c r="B32" s="40">
        <v>29</v>
      </c>
      <c r="C32" s="38">
        <v>2.4653781768376186</v>
      </c>
      <c r="D32" s="38">
        <v>2.4653781768376186</v>
      </c>
      <c r="E32" s="38">
        <v>2.4653781768376186</v>
      </c>
      <c r="F32" s="38">
        <v>2.4653781768376186</v>
      </c>
      <c r="G32" s="38">
        <v>2.4653781768376186</v>
      </c>
      <c r="H32" s="38">
        <v>3.5124029828032248</v>
      </c>
      <c r="I32" s="38">
        <v>3.5124029828032248</v>
      </c>
      <c r="J32" s="38">
        <v>4.0359153857860282</v>
      </c>
      <c r="K32" s="38">
        <v>4.0359153857860282</v>
      </c>
      <c r="L32" s="38">
        <v>4.0359153857860282</v>
      </c>
      <c r="M32" s="38">
        <v>5.0829401917516295</v>
      </c>
      <c r="N32" s="38">
        <v>6.1299649977172397</v>
      </c>
      <c r="O32" s="38">
        <v>6.1299649977172397</v>
      </c>
      <c r="P32" s="38">
        <v>6.1299649977172397</v>
      </c>
      <c r="Q32" s="38">
        <v>6.1299649977172397</v>
      </c>
      <c r="R32" s="38">
        <v>6.1299649977172397</v>
      </c>
      <c r="S32" s="38">
        <v>6.1299649977172397</v>
      </c>
      <c r="T32" s="38">
        <v>6.1299649977172397</v>
      </c>
      <c r="U32" s="38">
        <v>6.6534774007000381</v>
      </c>
      <c r="V32" s="38">
        <v>5.6064525947344324</v>
      </c>
      <c r="W32" s="38">
        <v>5.0829401917516295</v>
      </c>
      <c r="X32" s="38">
        <v>4.0359153857860282</v>
      </c>
      <c r="Y32" s="38">
        <v>2.9888905798204215</v>
      </c>
      <c r="Z32" s="67">
        <v>2.4653781768376186</v>
      </c>
      <c r="AA32" s="68"/>
      <c r="AB32" s="3"/>
      <c r="AD32" s="40">
        <v>7</v>
      </c>
      <c r="AE32" s="40">
        <v>29</v>
      </c>
      <c r="AF32" s="38">
        <v>15.837789661319071</v>
      </c>
      <c r="AG32" s="38">
        <v>15.837789661319071</v>
      </c>
      <c r="AH32" s="38">
        <v>15.307486631016037</v>
      </c>
      <c r="AI32" s="38">
        <v>14.246880570409981</v>
      </c>
      <c r="AJ32" s="38">
        <v>13.186274509803916</v>
      </c>
      <c r="AK32" s="38">
        <v>13.716577540106947</v>
      </c>
      <c r="AL32" s="38">
        <v>14.777183600713006</v>
      </c>
      <c r="AM32" s="38">
        <v>15.307486631016037</v>
      </c>
      <c r="AN32" s="38">
        <v>14.777183600713006</v>
      </c>
      <c r="AO32" s="38">
        <v>14.246880570409981</v>
      </c>
      <c r="AP32" s="38">
        <v>14.246880570409981</v>
      </c>
      <c r="AQ32" s="38">
        <v>14.246880570409981</v>
      </c>
      <c r="AR32" s="38">
        <v>13.716577540106947</v>
      </c>
      <c r="AS32" s="38">
        <v>12.655971479500886</v>
      </c>
      <c r="AT32" s="38">
        <v>12.655971479500886</v>
      </c>
      <c r="AU32" s="38">
        <v>12.655971479500886</v>
      </c>
      <c r="AV32" s="38">
        <v>12.655971479500886</v>
      </c>
      <c r="AW32" s="38">
        <v>13.716577540106947</v>
      </c>
      <c r="AX32" s="38">
        <v>14.246880570409981</v>
      </c>
      <c r="AY32" s="38">
        <v>15.837789661319071</v>
      </c>
      <c r="AZ32" s="38">
        <v>17.428698752228161</v>
      </c>
      <c r="BA32" s="38">
        <v>18.48930481283422</v>
      </c>
      <c r="BB32" s="38">
        <v>20.08021390374331</v>
      </c>
      <c r="BC32" s="38">
        <v>20.610516934046345</v>
      </c>
    </row>
    <row r="33" spans="1:55" x14ac:dyDescent="0.3">
      <c r="A33" s="40">
        <v>7</v>
      </c>
      <c r="B33" s="40">
        <v>30</v>
      </c>
      <c r="C33" s="38">
        <v>2.3664586820879592</v>
      </c>
      <c r="D33" s="38">
        <v>2.3664586820879592</v>
      </c>
      <c r="E33" s="38">
        <v>2.3664586820879592</v>
      </c>
      <c r="F33" s="38">
        <v>2.3664586820879592</v>
      </c>
      <c r="G33" s="38">
        <v>2.3664586820879592</v>
      </c>
      <c r="H33" s="38">
        <v>3.4104398112920382</v>
      </c>
      <c r="I33" s="38">
        <v>3.4104398112920382</v>
      </c>
      <c r="J33" s="38">
        <v>3.9324303758940804</v>
      </c>
      <c r="K33" s="38">
        <v>3.9324303758940804</v>
      </c>
      <c r="L33" s="38">
        <v>3.9324303758940804</v>
      </c>
      <c r="M33" s="38">
        <v>4.9764115050981506</v>
      </c>
      <c r="N33" s="38">
        <v>6.0203926343022305</v>
      </c>
      <c r="O33" s="38">
        <v>6.0203926343022305</v>
      </c>
      <c r="P33" s="38">
        <v>6.0203926343022305</v>
      </c>
      <c r="Q33" s="38">
        <v>6.0203926343022305</v>
      </c>
      <c r="R33" s="38">
        <v>6.0203926343022305</v>
      </c>
      <c r="S33" s="38">
        <v>6.0203926343022305</v>
      </c>
      <c r="T33" s="38">
        <v>6.0203926343022305</v>
      </c>
      <c r="U33" s="38">
        <v>6.5423831989042682</v>
      </c>
      <c r="V33" s="38">
        <v>5.4984020697001927</v>
      </c>
      <c r="W33" s="38">
        <v>4.9764115050981506</v>
      </c>
      <c r="X33" s="38">
        <v>3.9324303758940804</v>
      </c>
      <c r="Y33" s="38">
        <v>2.8884492466900009</v>
      </c>
      <c r="Z33" s="67">
        <v>2.3664586820879592</v>
      </c>
      <c r="AA33" s="68"/>
      <c r="AB33" s="3"/>
      <c r="AD33" s="40">
        <v>7</v>
      </c>
      <c r="AE33" s="40">
        <v>30</v>
      </c>
      <c r="AF33" s="38">
        <v>14.37017231134878</v>
      </c>
      <c r="AG33" s="38">
        <v>14.37017231134878</v>
      </c>
      <c r="AH33" s="38">
        <v>13.859180035650622</v>
      </c>
      <c r="AI33" s="38">
        <v>12.837195484254298</v>
      </c>
      <c r="AJ33" s="38">
        <v>11.815210932857983</v>
      </c>
      <c r="AK33" s="38">
        <v>12.326203208556146</v>
      </c>
      <c r="AL33" s="38">
        <v>13.348187759952456</v>
      </c>
      <c r="AM33" s="38">
        <v>13.859180035650622</v>
      </c>
      <c r="AN33" s="38">
        <v>13.348187759952456</v>
      </c>
      <c r="AO33" s="38">
        <v>12.837195484254298</v>
      </c>
      <c r="AP33" s="38">
        <v>12.837195484254298</v>
      </c>
      <c r="AQ33" s="38">
        <v>12.837195484254298</v>
      </c>
      <c r="AR33" s="38">
        <v>12.326203208556146</v>
      </c>
      <c r="AS33" s="38">
        <v>11.304218657159826</v>
      </c>
      <c r="AT33" s="38">
        <v>11.304218657159826</v>
      </c>
      <c r="AU33" s="38">
        <v>11.304218657159826</v>
      </c>
      <c r="AV33" s="38">
        <v>11.304218657159826</v>
      </c>
      <c r="AW33" s="38">
        <v>12.326203208556146</v>
      </c>
      <c r="AX33" s="38">
        <v>12.837195484254298</v>
      </c>
      <c r="AY33" s="38">
        <v>14.37017231134878</v>
      </c>
      <c r="AZ33" s="38">
        <v>15.903149138443254</v>
      </c>
      <c r="BA33" s="38">
        <v>16.925133689839569</v>
      </c>
      <c r="BB33" s="38">
        <v>18.458110516934035</v>
      </c>
      <c r="BC33" s="38">
        <v>18.969102792632199</v>
      </c>
    </row>
    <row r="34" spans="1:55" x14ac:dyDescent="0.3">
      <c r="A34" s="40">
        <v>8</v>
      </c>
      <c r="B34" s="40">
        <v>31</v>
      </c>
      <c r="C34" s="38">
        <v>0.18566428245320329</v>
      </c>
      <c r="D34" s="38">
        <v>0.18566428245320329</v>
      </c>
      <c r="E34" s="38">
        <v>0.70613300867447959</v>
      </c>
      <c r="F34" s="38">
        <v>1.747070461117032</v>
      </c>
      <c r="G34" s="38">
        <v>3.3084766397808609</v>
      </c>
      <c r="H34" s="38">
        <v>3.8289453660021371</v>
      </c>
      <c r="I34" s="38">
        <v>3.8289453660021371</v>
      </c>
      <c r="J34" s="38">
        <v>4.3494140922234044</v>
      </c>
      <c r="K34" s="38">
        <v>4.3494140922234044</v>
      </c>
      <c r="L34" s="38">
        <v>4.8698828184446814</v>
      </c>
      <c r="M34" s="38">
        <v>5.3903515446659576</v>
      </c>
      <c r="N34" s="38">
        <v>5.9108202708872337</v>
      </c>
      <c r="O34" s="38">
        <v>5.9108202708872337</v>
      </c>
      <c r="P34" s="38">
        <v>6.4312889971085099</v>
      </c>
      <c r="Q34" s="38">
        <v>6.951757723329786</v>
      </c>
      <c r="R34" s="38">
        <v>6.4312889971085099</v>
      </c>
      <c r="S34" s="38">
        <v>5.9108202708872337</v>
      </c>
      <c r="T34" s="38">
        <v>5.3903515446659576</v>
      </c>
      <c r="U34" s="38">
        <v>4.3494140922234044</v>
      </c>
      <c r="V34" s="38">
        <v>3.3084766397808609</v>
      </c>
      <c r="W34" s="38">
        <v>2.7880079135595848</v>
      </c>
      <c r="X34" s="38">
        <v>2.7880079135595848</v>
      </c>
      <c r="Y34" s="38">
        <v>2.2675391873383086</v>
      </c>
      <c r="Z34" s="67">
        <v>2.2675391873383086</v>
      </c>
      <c r="AA34" s="68"/>
      <c r="AB34" s="3"/>
      <c r="AD34" s="40">
        <v>8</v>
      </c>
      <c r="AE34" s="40">
        <v>31</v>
      </c>
      <c r="AF34" s="38">
        <v>7.9857397504456333</v>
      </c>
      <c r="AG34" s="38">
        <v>7.4940582293523459</v>
      </c>
      <c r="AH34" s="38">
        <v>6.5106951871657772</v>
      </c>
      <c r="AI34" s="38">
        <v>6.0190136660724898</v>
      </c>
      <c r="AJ34" s="38">
        <v>7.0023767082590629</v>
      </c>
      <c r="AK34" s="38">
        <v>8.477421271538919</v>
      </c>
      <c r="AL34" s="38">
        <v>8.9691027926322064</v>
      </c>
      <c r="AM34" s="38">
        <v>9.460784313725485</v>
      </c>
      <c r="AN34" s="38">
        <v>8.9691027926322064</v>
      </c>
      <c r="AO34" s="38">
        <v>7.0023767082590629</v>
      </c>
      <c r="AP34" s="38">
        <v>5.5273321449792023</v>
      </c>
      <c r="AQ34" s="38">
        <v>5.0356506238859158</v>
      </c>
      <c r="AR34" s="38">
        <v>4.0522875816993418</v>
      </c>
      <c r="AS34" s="38">
        <v>3.5606060606060592</v>
      </c>
      <c r="AT34" s="38">
        <v>3.0689245395127762</v>
      </c>
      <c r="AU34" s="38">
        <v>3.0689245395127762</v>
      </c>
      <c r="AV34" s="38">
        <v>2.5772430184194892</v>
      </c>
      <c r="AW34" s="38">
        <v>2.0855614973262027</v>
      </c>
      <c r="AX34" s="38">
        <v>3.0689245395127762</v>
      </c>
      <c r="AY34" s="38">
        <v>4.0522875816993418</v>
      </c>
      <c r="AZ34" s="38">
        <v>4.5439691027926292</v>
      </c>
      <c r="BA34" s="38">
        <v>5.0356506238859158</v>
      </c>
      <c r="BB34" s="38">
        <v>5.5273321449792023</v>
      </c>
      <c r="BC34" s="38">
        <v>6.0190136660724898</v>
      </c>
    </row>
    <row r="35" spans="1:55" x14ac:dyDescent="0.3">
      <c r="A35" s="40">
        <v>8</v>
      </c>
      <c r="B35" s="40">
        <v>32</v>
      </c>
      <c r="C35" s="38">
        <v>9.2832141226601647E-2</v>
      </c>
      <c r="D35" s="38">
        <v>9.2832141226601647E-2</v>
      </c>
      <c r="E35" s="38">
        <v>0.61177902906711668</v>
      </c>
      <c r="F35" s="38">
        <v>1.6496728047481382</v>
      </c>
      <c r="G35" s="38">
        <v>3.2065134682696748</v>
      </c>
      <c r="H35" s="38">
        <v>3.7254603561101858</v>
      </c>
      <c r="I35" s="38">
        <v>3.7254603561101858</v>
      </c>
      <c r="J35" s="38">
        <v>4.2444072439506924</v>
      </c>
      <c r="K35" s="38">
        <v>4.2444072439506924</v>
      </c>
      <c r="L35" s="38">
        <v>4.7633541317912034</v>
      </c>
      <c r="M35" s="38">
        <v>5.2823010196317179</v>
      </c>
      <c r="N35" s="38">
        <v>5.8012479074722281</v>
      </c>
      <c r="O35" s="38">
        <v>5.8012479074722281</v>
      </c>
      <c r="P35" s="38">
        <v>6.3201947953127391</v>
      </c>
      <c r="Q35" s="38">
        <v>6.839141683153251</v>
      </c>
      <c r="R35" s="38">
        <v>6.3201947953127391</v>
      </c>
      <c r="S35" s="38">
        <v>5.8012479074722281</v>
      </c>
      <c r="T35" s="38">
        <v>5.2823010196317179</v>
      </c>
      <c r="U35" s="38">
        <v>4.2444072439506924</v>
      </c>
      <c r="V35" s="38">
        <v>3.2065134682696748</v>
      </c>
      <c r="W35" s="38">
        <v>2.6875665804291642</v>
      </c>
      <c r="X35" s="38">
        <v>2.6875665804291642</v>
      </c>
      <c r="Y35" s="38">
        <v>2.1686196925886492</v>
      </c>
      <c r="Z35" s="67">
        <v>2.1686196925886492</v>
      </c>
      <c r="AA35" s="68"/>
      <c r="AB35" s="3"/>
      <c r="AD35" s="40">
        <v>8</v>
      </c>
      <c r="AE35" s="40">
        <v>32</v>
      </c>
      <c r="AF35" s="38">
        <v>6.7112299465240639</v>
      </c>
      <c r="AG35" s="38">
        <v>6.2388591800356519</v>
      </c>
      <c r="AH35" s="38">
        <v>5.2941176470588243</v>
      </c>
      <c r="AI35" s="38">
        <v>4.8217468805704078</v>
      </c>
      <c r="AJ35" s="38">
        <v>5.7664884135472363</v>
      </c>
      <c r="AK35" s="38">
        <v>7.1836007130124795</v>
      </c>
      <c r="AL35" s="38">
        <v>7.6559714795008924</v>
      </c>
      <c r="AM35" s="38">
        <v>8.1283422459893</v>
      </c>
      <c r="AN35" s="38">
        <v>7.6559714795008924</v>
      </c>
      <c r="AO35" s="38">
        <v>5.7664884135472363</v>
      </c>
      <c r="AP35" s="38">
        <v>4.3493761140819922</v>
      </c>
      <c r="AQ35" s="38">
        <v>3.8770053475935802</v>
      </c>
      <c r="AR35" s="38">
        <v>2.9322638146167526</v>
      </c>
      <c r="AS35" s="38">
        <v>2.459893048128337</v>
      </c>
      <c r="AT35" s="38">
        <v>1.9875222816399289</v>
      </c>
      <c r="AU35" s="38">
        <v>1.9875222816399289</v>
      </c>
      <c r="AV35" s="38">
        <v>1.5151515151515174</v>
      </c>
      <c r="AW35" s="38">
        <v>1.0427807486631013</v>
      </c>
      <c r="AX35" s="38">
        <v>1.9875222816399289</v>
      </c>
      <c r="AY35" s="38">
        <v>2.9322638146167526</v>
      </c>
      <c r="AZ35" s="38">
        <v>3.4046345811051646</v>
      </c>
      <c r="BA35" s="38">
        <v>3.8770053475935802</v>
      </c>
      <c r="BB35" s="38">
        <v>4.3493761140819922</v>
      </c>
      <c r="BC35" s="38">
        <v>4.8217468805704078</v>
      </c>
    </row>
    <row r="36" spans="1:55" x14ac:dyDescent="0.3">
      <c r="A36" s="40">
        <v>8</v>
      </c>
      <c r="B36" s="40">
        <v>33</v>
      </c>
      <c r="C36" s="38">
        <v>0</v>
      </c>
      <c r="D36" s="38">
        <v>0</v>
      </c>
      <c r="E36" s="38">
        <v>0.51742504945974954</v>
      </c>
      <c r="F36" s="38">
        <v>1.5522751483792443</v>
      </c>
      <c r="G36" s="38">
        <v>3.1045502967584886</v>
      </c>
      <c r="H36" s="38">
        <v>3.6219753462182385</v>
      </c>
      <c r="I36" s="38">
        <v>3.6219753462182385</v>
      </c>
      <c r="J36" s="38">
        <v>4.1394003956779795</v>
      </c>
      <c r="K36" s="38">
        <v>4.1394003956779795</v>
      </c>
      <c r="L36" s="38">
        <v>4.6568254451377245</v>
      </c>
      <c r="M36" s="38">
        <v>5.1742504945974739</v>
      </c>
      <c r="N36" s="38">
        <v>5.6916755440572242</v>
      </c>
      <c r="O36" s="38">
        <v>5.6916755440572242</v>
      </c>
      <c r="P36" s="38">
        <v>6.2091005935169692</v>
      </c>
      <c r="Q36" s="38">
        <v>6.7265256429767133</v>
      </c>
      <c r="R36" s="38">
        <v>6.2091005935169692</v>
      </c>
      <c r="S36" s="38">
        <v>5.6916755440572242</v>
      </c>
      <c r="T36" s="38">
        <v>5.1742504945974739</v>
      </c>
      <c r="U36" s="38">
        <v>4.1394003956779795</v>
      </c>
      <c r="V36" s="38">
        <v>3.1045502967584886</v>
      </c>
      <c r="W36" s="38">
        <v>2.5871252472987392</v>
      </c>
      <c r="X36" s="38">
        <v>2.5871252472987392</v>
      </c>
      <c r="Y36" s="38">
        <v>2.0697001978389937</v>
      </c>
      <c r="Z36" s="67">
        <v>2.0697001978389937</v>
      </c>
      <c r="AA36" s="68"/>
      <c r="AB36" s="3"/>
      <c r="AD36" s="40">
        <v>8</v>
      </c>
      <c r="AE36" s="40">
        <v>33</v>
      </c>
      <c r="AF36" s="38">
        <v>5.4367201426024945</v>
      </c>
      <c r="AG36" s="38">
        <v>4.9836601307189543</v>
      </c>
      <c r="AH36" s="38">
        <v>4.0775401069518677</v>
      </c>
      <c r="AI36" s="38">
        <v>3.6244800950683267</v>
      </c>
      <c r="AJ36" s="38">
        <v>4.5306001188354132</v>
      </c>
      <c r="AK36" s="38">
        <v>5.8897801544860346</v>
      </c>
      <c r="AL36" s="38">
        <v>6.3428401663695757</v>
      </c>
      <c r="AM36" s="38">
        <v>6.7959001782531132</v>
      </c>
      <c r="AN36" s="38">
        <v>6.3428401663695757</v>
      </c>
      <c r="AO36" s="38">
        <v>4.5306001188354132</v>
      </c>
      <c r="AP36" s="38">
        <v>3.1714200831847861</v>
      </c>
      <c r="AQ36" s="38">
        <v>2.718360071301245</v>
      </c>
      <c r="AR36" s="38">
        <v>1.8122400475341593</v>
      </c>
      <c r="AS36" s="38">
        <v>1.3591800356506185</v>
      </c>
      <c r="AT36" s="38">
        <v>0.90612002376708167</v>
      </c>
      <c r="AU36" s="38">
        <v>0.90612002376708167</v>
      </c>
      <c r="AV36" s="38">
        <v>0.45306001188354084</v>
      </c>
      <c r="AW36" s="38">
        <v>0</v>
      </c>
      <c r="AX36" s="38">
        <v>0.90612002376708167</v>
      </c>
      <c r="AY36" s="38">
        <v>1.8122400475341593</v>
      </c>
      <c r="AZ36" s="38">
        <v>2.2653000594177044</v>
      </c>
      <c r="BA36" s="38">
        <v>2.718360071301245</v>
      </c>
      <c r="BB36" s="38">
        <v>3.1714200831847861</v>
      </c>
      <c r="BC36" s="38">
        <v>3.6244800950683267</v>
      </c>
    </row>
    <row r="37" spans="1:55" x14ac:dyDescent="0.3">
      <c r="A37" s="40">
        <v>8</v>
      </c>
      <c r="B37" s="40">
        <v>34</v>
      </c>
      <c r="C37" s="38">
        <v>0.69624105919951662</v>
      </c>
      <c r="D37" s="38">
        <v>0.69624105919951662</v>
      </c>
      <c r="E37" s="38">
        <v>1.2250798965149945</v>
      </c>
      <c r="F37" s="38">
        <v>2.2827575711459462</v>
      </c>
      <c r="G37" s="38">
        <v>3.8692740830923804</v>
      </c>
      <c r="H37" s="38">
        <v>4.3981129204078577</v>
      </c>
      <c r="I37" s="38">
        <v>4.3981129204078577</v>
      </c>
      <c r="J37" s="38">
        <v>4.9269517577233319</v>
      </c>
      <c r="K37" s="38">
        <v>4.9269517577233319</v>
      </c>
      <c r="L37" s="38">
        <v>5.4557905950388053</v>
      </c>
      <c r="M37" s="38">
        <v>5.9846294323542839</v>
      </c>
      <c r="N37" s="38">
        <v>6.5134682696697661</v>
      </c>
      <c r="O37" s="38">
        <v>6.5134682696697661</v>
      </c>
      <c r="P37" s="38">
        <v>7.042307106985243</v>
      </c>
      <c r="Q37" s="38">
        <v>7.5711459443007225</v>
      </c>
      <c r="R37" s="38">
        <v>7.042307106985243</v>
      </c>
      <c r="S37" s="38">
        <v>6.5134682696697661</v>
      </c>
      <c r="T37" s="38">
        <v>5.9846294323542839</v>
      </c>
      <c r="U37" s="38">
        <v>4.9269517577233319</v>
      </c>
      <c r="V37" s="38">
        <v>3.8692740830923804</v>
      </c>
      <c r="W37" s="38">
        <v>3.3404352457769022</v>
      </c>
      <c r="X37" s="38">
        <v>3.3404352457769022</v>
      </c>
      <c r="Y37" s="38">
        <v>2.8115964084614244</v>
      </c>
      <c r="Z37" s="67">
        <v>2.8115964084614244</v>
      </c>
      <c r="AA37" s="68"/>
      <c r="AB37" s="3"/>
      <c r="AD37" s="40">
        <v>8</v>
      </c>
      <c r="AE37" s="40">
        <v>34</v>
      </c>
      <c r="AF37" s="38">
        <v>7.2749554367201412</v>
      </c>
      <c r="AG37" s="38">
        <v>6.7940433749257263</v>
      </c>
      <c r="AH37" s="38">
        <v>5.8322192513368947</v>
      </c>
      <c r="AI37" s="38">
        <v>5.3513071895424797</v>
      </c>
      <c r="AJ37" s="38">
        <v>6.3131313131313105</v>
      </c>
      <c r="AK37" s="38">
        <v>7.755867498514557</v>
      </c>
      <c r="AL37" s="38">
        <v>8.2367795603089711</v>
      </c>
      <c r="AM37" s="38">
        <v>8.7176916221033789</v>
      </c>
      <c r="AN37" s="38">
        <v>8.2367795603089711</v>
      </c>
      <c r="AO37" s="38">
        <v>6.3131313131313105</v>
      </c>
      <c r="AP37" s="38">
        <v>4.8703951277480648</v>
      </c>
      <c r="AQ37" s="38">
        <v>4.389483065953649</v>
      </c>
      <c r="AR37" s="38">
        <v>3.4276589423648183</v>
      </c>
      <c r="AS37" s="38">
        <v>2.9467468805704029</v>
      </c>
      <c r="AT37" s="38">
        <v>2.4658348187759955</v>
      </c>
      <c r="AU37" s="38">
        <v>2.4658348187759955</v>
      </c>
      <c r="AV37" s="38">
        <v>1.9849227569815802</v>
      </c>
      <c r="AW37" s="38">
        <v>1.504010695187165</v>
      </c>
      <c r="AX37" s="38">
        <v>2.4658348187759955</v>
      </c>
      <c r="AY37" s="38">
        <v>3.4276589423648183</v>
      </c>
      <c r="AZ37" s="38">
        <v>3.9085710041592336</v>
      </c>
      <c r="BA37" s="38">
        <v>4.389483065953649</v>
      </c>
      <c r="BB37" s="38">
        <v>4.8703951277480648</v>
      </c>
      <c r="BC37" s="38">
        <v>5.3513071895424797</v>
      </c>
    </row>
    <row r="38" spans="1:55" x14ac:dyDescent="0.3">
      <c r="A38" s="40">
        <v>8</v>
      </c>
      <c r="B38" s="40">
        <v>35</v>
      </c>
      <c r="C38" s="38">
        <v>1.3924821183990248</v>
      </c>
      <c r="D38" s="38">
        <v>1.3924821183990248</v>
      </c>
      <c r="E38" s="38">
        <v>1.9327347435702313</v>
      </c>
      <c r="F38" s="38">
        <v>3.0132399939126442</v>
      </c>
      <c r="G38" s="38">
        <v>4.6339978694262669</v>
      </c>
      <c r="H38" s="38">
        <v>5.1742504945974739</v>
      </c>
      <c r="I38" s="38">
        <v>5.1742504945974739</v>
      </c>
      <c r="J38" s="38">
        <v>5.7145031197686764</v>
      </c>
      <c r="K38" s="38">
        <v>5.7145031197686764</v>
      </c>
      <c r="L38" s="38">
        <v>6.2547557449398825</v>
      </c>
      <c r="M38" s="38">
        <v>6.795008370111093</v>
      </c>
      <c r="N38" s="38">
        <v>7.3352609952823</v>
      </c>
      <c r="O38" s="38">
        <v>7.3352609952823</v>
      </c>
      <c r="P38" s="38">
        <v>7.8755136204535061</v>
      </c>
      <c r="Q38" s="38">
        <v>8.4157662456247131</v>
      </c>
      <c r="R38" s="38">
        <v>7.8755136204535061</v>
      </c>
      <c r="S38" s="38">
        <v>7.3352609952823</v>
      </c>
      <c r="T38" s="38">
        <v>6.795008370111093</v>
      </c>
      <c r="U38" s="38">
        <v>5.7145031197686764</v>
      </c>
      <c r="V38" s="38">
        <v>4.6339978694262669</v>
      </c>
      <c r="W38" s="38">
        <v>4.0937452442550617</v>
      </c>
      <c r="X38" s="38">
        <v>4.0937452442550617</v>
      </c>
      <c r="Y38" s="38">
        <v>3.5534926190838507</v>
      </c>
      <c r="Z38" s="67">
        <v>3.5534926190838507</v>
      </c>
      <c r="AA38" s="68"/>
      <c r="AB38" s="3"/>
      <c r="AD38" s="40">
        <v>8</v>
      </c>
      <c r="AE38" s="40">
        <v>35</v>
      </c>
      <c r="AF38" s="38">
        <v>9.1131907308377915</v>
      </c>
      <c r="AG38" s="38">
        <v>8.6044266191325018</v>
      </c>
      <c r="AH38" s="38">
        <v>7.586898395721926</v>
      </c>
      <c r="AI38" s="38">
        <v>7.0781342840166364</v>
      </c>
      <c r="AJ38" s="38">
        <v>8.0956625074272157</v>
      </c>
      <c r="AK38" s="38">
        <v>9.6219548425430812</v>
      </c>
      <c r="AL38" s="38">
        <v>10.130718954248367</v>
      </c>
      <c r="AM38" s="38">
        <v>10.639483065953653</v>
      </c>
      <c r="AN38" s="38">
        <v>10.130718954248367</v>
      </c>
      <c r="AO38" s="38">
        <v>8.0956625074272157</v>
      </c>
      <c r="AP38" s="38">
        <v>6.5693701723113467</v>
      </c>
      <c r="AQ38" s="38">
        <v>6.0606060606060606</v>
      </c>
      <c r="AR38" s="38">
        <v>5.0430778371954812</v>
      </c>
      <c r="AS38" s="38">
        <v>4.5343137254901951</v>
      </c>
      <c r="AT38" s="38">
        <v>4.0255496137849098</v>
      </c>
      <c r="AU38" s="38">
        <v>4.0255496137849098</v>
      </c>
      <c r="AV38" s="38">
        <v>3.5167855020796237</v>
      </c>
      <c r="AW38" s="38">
        <v>3.008021390374334</v>
      </c>
      <c r="AX38" s="38">
        <v>4.0255496137849098</v>
      </c>
      <c r="AY38" s="38">
        <v>5.0430778371954812</v>
      </c>
      <c r="AZ38" s="38">
        <v>5.5518419489007709</v>
      </c>
      <c r="BA38" s="38">
        <v>6.0606060606060606</v>
      </c>
      <c r="BB38" s="38">
        <v>6.5693701723113467</v>
      </c>
      <c r="BC38" s="38">
        <v>7.0781342840166364</v>
      </c>
    </row>
    <row r="39" spans="1:55" x14ac:dyDescent="0.3">
      <c r="A39" s="40">
        <v>9</v>
      </c>
      <c r="B39" s="40">
        <v>36</v>
      </c>
      <c r="C39" s="38">
        <v>5.9503880687870945</v>
      </c>
      <c r="D39" s="38">
        <v>6.5020544818140289</v>
      </c>
      <c r="E39" s="38">
        <v>5.9503880687870945</v>
      </c>
      <c r="F39" s="38">
        <v>5.9503880687870945</v>
      </c>
      <c r="G39" s="38">
        <v>5.9503880687870945</v>
      </c>
      <c r="H39" s="38">
        <v>6.5020544818140289</v>
      </c>
      <c r="I39" s="38">
        <v>7.0537208948409633</v>
      </c>
      <c r="J39" s="38">
        <v>8.1570537208948419</v>
      </c>
      <c r="K39" s="38">
        <v>8.7087201339217764</v>
      </c>
      <c r="L39" s="38">
        <v>8.7087201339217764</v>
      </c>
      <c r="M39" s="38">
        <v>9.2603865469487125</v>
      </c>
      <c r="N39" s="38">
        <v>10.915385786029525</v>
      </c>
      <c r="O39" s="38">
        <v>11.467052199056461</v>
      </c>
      <c r="P39" s="38">
        <v>12.570385025110332</v>
      </c>
      <c r="Q39" s="38">
        <v>13.122051438137273</v>
      </c>
      <c r="R39" s="38">
        <v>13.122051438137273</v>
      </c>
      <c r="S39" s="38">
        <v>12.570385025110332</v>
      </c>
      <c r="T39" s="38">
        <v>11.467052199056461</v>
      </c>
      <c r="U39" s="38">
        <v>10.915385786029525</v>
      </c>
      <c r="V39" s="38">
        <v>9.812052959975647</v>
      </c>
      <c r="W39" s="38">
        <v>8.7087201339217764</v>
      </c>
      <c r="X39" s="38">
        <v>8.1570537208948419</v>
      </c>
      <c r="Y39" s="38">
        <v>8.1570537208948419</v>
      </c>
      <c r="Z39" s="67">
        <v>7.6053873078678986</v>
      </c>
      <c r="AA39" s="68"/>
      <c r="AB39" s="3"/>
      <c r="AD39" s="40">
        <v>9</v>
      </c>
      <c r="AE39" s="40">
        <v>36</v>
      </c>
      <c r="AF39" s="38">
        <v>17.390819964349376</v>
      </c>
      <c r="AG39" s="38">
        <v>16.317587641117054</v>
      </c>
      <c r="AH39" s="38">
        <v>15.780971479500888</v>
      </c>
      <c r="AI39" s="38">
        <v>15.780971479500888</v>
      </c>
      <c r="AJ39" s="38">
        <v>16.317587641117054</v>
      </c>
      <c r="AK39" s="38">
        <v>16.854203802733217</v>
      </c>
      <c r="AL39" s="38">
        <v>17.390819964349376</v>
      </c>
      <c r="AM39" s="38">
        <v>17.927436125965539</v>
      </c>
      <c r="AN39" s="38">
        <v>18.464052287581705</v>
      </c>
      <c r="AO39" s="38">
        <v>18.464052287581705</v>
      </c>
      <c r="AP39" s="38">
        <v>17.390819964349376</v>
      </c>
      <c r="AQ39" s="38">
        <v>16.317587641117054</v>
      </c>
      <c r="AR39" s="38">
        <v>15.780971479500888</v>
      </c>
      <c r="AS39" s="38">
        <v>15.244355317884734</v>
      </c>
      <c r="AT39" s="38">
        <v>14.171122994652405</v>
      </c>
      <c r="AU39" s="38">
        <v>13.634506833036239</v>
      </c>
      <c r="AV39" s="38">
        <v>13.634506833036239</v>
      </c>
      <c r="AW39" s="38">
        <v>14.171122994652405</v>
      </c>
      <c r="AX39" s="38">
        <v>14.707739156268568</v>
      </c>
      <c r="AY39" s="38">
        <v>15.780971479500888</v>
      </c>
      <c r="AZ39" s="38">
        <v>16.317587641117054</v>
      </c>
      <c r="BA39" s="38">
        <v>16.854203802733217</v>
      </c>
      <c r="BB39" s="38">
        <v>16.317587641117054</v>
      </c>
      <c r="BC39" s="38">
        <v>16.317587641117054</v>
      </c>
    </row>
    <row r="40" spans="1:55" x14ac:dyDescent="0.3">
      <c r="A40" s="40">
        <v>9</v>
      </c>
      <c r="B40" s="40">
        <v>37</v>
      </c>
      <c r="C40" s="38">
        <v>6.7265256429767133</v>
      </c>
      <c r="D40" s="38">
        <v>7.2896058438593769</v>
      </c>
      <c r="E40" s="38">
        <v>6.7265256429767133</v>
      </c>
      <c r="F40" s="38">
        <v>6.7265256429767133</v>
      </c>
      <c r="G40" s="38">
        <v>6.7265256429767133</v>
      </c>
      <c r="H40" s="38">
        <v>7.2896058438593769</v>
      </c>
      <c r="I40" s="38">
        <v>7.8526860447420495</v>
      </c>
      <c r="J40" s="38">
        <v>8.9788464465073758</v>
      </c>
      <c r="K40" s="38">
        <v>9.5419266473900475</v>
      </c>
      <c r="L40" s="38">
        <v>9.5419266473900475</v>
      </c>
      <c r="M40" s="38">
        <v>10.105006848272712</v>
      </c>
      <c r="N40" s="38">
        <v>11.794247450920709</v>
      </c>
      <c r="O40" s="38">
        <v>12.357327651803383</v>
      </c>
      <c r="P40" s="38">
        <v>13.48348805356871</v>
      </c>
      <c r="Q40" s="38">
        <v>14.04656825445138</v>
      </c>
      <c r="R40" s="38">
        <v>14.04656825445138</v>
      </c>
      <c r="S40" s="38">
        <v>13.48348805356871</v>
      </c>
      <c r="T40" s="38">
        <v>12.357327651803383</v>
      </c>
      <c r="U40" s="38">
        <v>11.794247450920709</v>
      </c>
      <c r="V40" s="38">
        <v>10.668087049155375</v>
      </c>
      <c r="W40" s="38">
        <v>9.5419266473900475</v>
      </c>
      <c r="X40" s="38">
        <v>8.9788464465073758</v>
      </c>
      <c r="Y40" s="38">
        <v>8.9788464465073758</v>
      </c>
      <c r="Z40" s="67">
        <v>8.4157662456247131</v>
      </c>
      <c r="AA40" s="68"/>
      <c r="AB40" s="3"/>
      <c r="AD40" s="40">
        <v>9</v>
      </c>
      <c r="AE40" s="40">
        <v>37</v>
      </c>
      <c r="AF40" s="38">
        <v>19.5632798573975</v>
      </c>
      <c r="AG40" s="38">
        <v>18.434343434343432</v>
      </c>
      <c r="AH40" s="38">
        <v>17.8698752228164</v>
      </c>
      <c r="AI40" s="38">
        <v>17.8698752228164</v>
      </c>
      <c r="AJ40" s="38">
        <v>18.434343434343432</v>
      </c>
      <c r="AK40" s="38">
        <v>18.998811645870468</v>
      </c>
      <c r="AL40" s="38">
        <v>19.5632798573975</v>
      </c>
      <c r="AM40" s="38">
        <v>20.127748068924539</v>
      </c>
      <c r="AN40" s="38">
        <v>20.692216280451579</v>
      </c>
      <c r="AO40" s="38">
        <v>20.692216280451579</v>
      </c>
      <c r="AP40" s="38">
        <v>19.5632798573975</v>
      </c>
      <c r="AQ40" s="38">
        <v>18.434343434343432</v>
      </c>
      <c r="AR40" s="38">
        <v>17.8698752228164</v>
      </c>
      <c r="AS40" s="38">
        <v>17.305407011289361</v>
      </c>
      <c r="AT40" s="38">
        <v>16.176470588235293</v>
      </c>
      <c r="AU40" s="38">
        <v>15.612002376708253</v>
      </c>
      <c r="AV40" s="38">
        <v>15.612002376708253</v>
      </c>
      <c r="AW40" s="38">
        <v>16.176470588235293</v>
      </c>
      <c r="AX40" s="38">
        <v>16.740938799762322</v>
      </c>
      <c r="AY40" s="38">
        <v>17.8698752228164</v>
      </c>
      <c r="AZ40" s="38">
        <v>18.434343434343432</v>
      </c>
      <c r="BA40" s="38">
        <v>18.998811645870468</v>
      </c>
      <c r="BB40" s="38">
        <v>18.434343434343432</v>
      </c>
      <c r="BC40" s="38">
        <v>18.434343434343432</v>
      </c>
    </row>
    <row r="41" spans="1:55" x14ac:dyDescent="0.3">
      <c r="A41" s="40">
        <v>9</v>
      </c>
      <c r="B41" s="40">
        <v>38</v>
      </c>
      <c r="C41" s="38">
        <v>8.3822858012479138</v>
      </c>
      <c r="D41" s="38">
        <v>8.9697154162227921</v>
      </c>
      <c r="E41" s="38">
        <v>8.3822858012479138</v>
      </c>
      <c r="F41" s="38">
        <v>8.3822858012479138</v>
      </c>
      <c r="G41" s="38">
        <v>8.3822858012479138</v>
      </c>
      <c r="H41" s="38">
        <v>8.9697154162227921</v>
      </c>
      <c r="I41" s="38">
        <v>9.5571450311976864</v>
      </c>
      <c r="J41" s="38">
        <v>10.732004261147466</v>
      </c>
      <c r="K41" s="38">
        <v>11.319433876122352</v>
      </c>
      <c r="L41" s="38">
        <v>11.319433876122352</v>
      </c>
      <c r="M41" s="38">
        <v>11.906863491097246</v>
      </c>
      <c r="N41" s="38">
        <v>13.66915233602192</v>
      </c>
      <c r="O41" s="38">
        <v>14.256581950996805</v>
      </c>
      <c r="P41" s="38">
        <v>15.431441180946587</v>
      </c>
      <c r="Q41" s="38">
        <v>16.01887079592148</v>
      </c>
      <c r="R41" s="38">
        <v>16.01887079592148</v>
      </c>
      <c r="S41" s="38">
        <v>15.431441180946587</v>
      </c>
      <c r="T41" s="38">
        <v>14.256581950996805</v>
      </c>
      <c r="U41" s="38">
        <v>13.66915233602192</v>
      </c>
      <c r="V41" s="38">
        <v>12.494293106072131</v>
      </c>
      <c r="W41" s="38">
        <v>11.319433876122352</v>
      </c>
      <c r="X41" s="38">
        <v>10.732004261147466</v>
      </c>
      <c r="Y41" s="38">
        <v>10.732004261147466</v>
      </c>
      <c r="Z41" s="67">
        <v>10.144574646172572</v>
      </c>
      <c r="AA41" s="68"/>
      <c r="AB41" s="3"/>
      <c r="AD41" s="40">
        <v>9</v>
      </c>
      <c r="AE41" s="40">
        <v>38</v>
      </c>
      <c r="AF41" s="38">
        <v>21.417112299465245</v>
      </c>
      <c r="AG41" s="38">
        <v>20.240641711229944</v>
      </c>
      <c r="AH41" s="38">
        <v>19.652406417112303</v>
      </c>
      <c r="AI41" s="38">
        <v>19.652406417112303</v>
      </c>
      <c r="AJ41" s="38">
        <v>20.240641711229944</v>
      </c>
      <c r="AK41" s="38">
        <v>20.828877005347596</v>
      </c>
      <c r="AL41" s="38">
        <v>21.417112299465245</v>
      </c>
      <c r="AM41" s="38">
        <v>22.005347593582886</v>
      </c>
      <c r="AN41" s="38">
        <v>22.593582887700535</v>
      </c>
      <c r="AO41" s="38">
        <v>22.593582887700535</v>
      </c>
      <c r="AP41" s="38">
        <v>21.417112299465245</v>
      </c>
      <c r="AQ41" s="38">
        <v>20.240641711229944</v>
      </c>
      <c r="AR41" s="38">
        <v>19.652406417112303</v>
      </c>
      <c r="AS41" s="38">
        <v>19.064171122994651</v>
      </c>
      <c r="AT41" s="38">
        <v>17.887700534759354</v>
      </c>
      <c r="AU41" s="38">
        <v>17.299465240641712</v>
      </c>
      <c r="AV41" s="38">
        <v>17.299465240641712</v>
      </c>
      <c r="AW41" s="38">
        <v>17.887700534759354</v>
      </c>
      <c r="AX41" s="38">
        <v>18.475935828877002</v>
      </c>
      <c r="AY41" s="38">
        <v>19.652406417112303</v>
      </c>
      <c r="AZ41" s="38">
        <v>20.240641711229944</v>
      </c>
      <c r="BA41" s="38">
        <v>20.828877005347596</v>
      </c>
      <c r="BB41" s="38">
        <v>20.240641711229944</v>
      </c>
      <c r="BC41" s="38">
        <v>20.240641711229944</v>
      </c>
    </row>
    <row r="42" spans="1:55" x14ac:dyDescent="0.3">
      <c r="A42" s="40">
        <v>9</v>
      </c>
      <c r="B42" s="40">
        <v>39</v>
      </c>
      <c r="C42" s="38">
        <v>10.038045959519106</v>
      </c>
      <c r="D42" s="38">
        <v>10.649824988586214</v>
      </c>
      <c r="E42" s="38">
        <v>10.038045959519106</v>
      </c>
      <c r="F42" s="38">
        <v>10.038045959519106</v>
      </c>
      <c r="G42" s="38">
        <v>10.038045959519106</v>
      </c>
      <c r="H42" s="38">
        <v>10.649824988586214</v>
      </c>
      <c r="I42" s="38">
        <v>11.261604017653323</v>
      </c>
      <c r="J42" s="38">
        <v>12.485162075787555</v>
      </c>
      <c r="K42" s="38">
        <v>13.096941104854665</v>
      </c>
      <c r="L42" s="38">
        <v>13.096941104854665</v>
      </c>
      <c r="M42" s="38">
        <v>13.708720133921782</v>
      </c>
      <c r="N42" s="38">
        <v>15.544057221123122</v>
      </c>
      <c r="O42" s="38">
        <v>16.15583625019023</v>
      </c>
      <c r="P42" s="38">
        <v>17.379394308324464</v>
      </c>
      <c r="Q42" s="38">
        <v>17.991173337391572</v>
      </c>
      <c r="R42" s="38">
        <v>17.991173337391572</v>
      </c>
      <c r="S42" s="38">
        <v>17.379394308324464</v>
      </c>
      <c r="T42" s="38">
        <v>16.15583625019023</v>
      </c>
      <c r="U42" s="38">
        <v>15.544057221123122</v>
      </c>
      <c r="V42" s="38">
        <v>14.32049916298889</v>
      </c>
      <c r="W42" s="38">
        <v>13.096941104854665</v>
      </c>
      <c r="X42" s="38">
        <v>12.485162075787555</v>
      </c>
      <c r="Y42" s="38">
        <v>12.485162075787555</v>
      </c>
      <c r="Z42" s="67">
        <v>11.873383046720438</v>
      </c>
      <c r="AA42" s="68"/>
      <c r="AB42" s="3"/>
      <c r="AD42" s="40">
        <v>9</v>
      </c>
      <c r="AE42" s="40">
        <v>39</v>
      </c>
      <c r="AF42" s="38">
        <v>23.270944741532979</v>
      </c>
      <c r="AG42" s="38">
        <v>22.046939988116456</v>
      </c>
      <c r="AH42" s="38">
        <v>21.434937611408206</v>
      </c>
      <c r="AI42" s="38">
        <v>21.434937611408206</v>
      </c>
      <c r="AJ42" s="38">
        <v>22.046939988116456</v>
      </c>
      <c r="AK42" s="38">
        <v>22.658942364824718</v>
      </c>
      <c r="AL42" s="38">
        <v>23.270944741532979</v>
      </c>
      <c r="AM42" s="38">
        <v>23.882947118241241</v>
      </c>
      <c r="AN42" s="38">
        <v>24.494949494949498</v>
      </c>
      <c r="AO42" s="38">
        <v>24.494949494949498</v>
      </c>
      <c r="AP42" s="38">
        <v>23.270944741532979</v>
      </c>
      <c r="AQ42" s="38">
        <v>22.046939988116456</v>
      </c>
      <c r="AR42" s="38">
        <v>21.434937611408206</v>
      </c>
      <c r="AS42" s="38">
        <v>20.822935234699944</v>
      </c>
      <c r="AT42" s="38">
        <v>19.598930481283421</v>
      </c>
      <c r="AU42" s="38">
        <v>18.986928104575163</v>
      </c>
      <c r="AV42" s="38">
        <v>18.986928104575163</v>
      </c>
      <c r="AW42" s="38">
        <v>19.598930481283421</v>
      </c>
      <c r="AX42" s="38">
        <v>20.210932857991683</v>
      </c>
      <c r="AY42" s="38">
        <v>21.434937611408206</v>
      </c>
      <c r="AZ42" s="38">
        <v>22.046939988116456</v>
      </c>
      <c r="BA42" s="38">
        <v>22.658942364824718</v>
      </c>
      <c r="BB42" s="38">
        <v>22.046939988116456</v>
      </c>
      <c r="BC42" s="38">
        <v>22.046939988116456</v>
      </c>
    </row>
    <row r="43" spans="1:55" x14ac:dyDescent="0.3">
      <c r="A43" s="40">
        <v>10</v>
      </c>
      <c r="B43" s="40">
        <v>40</v>
      </c>
      <c r="C43" s="38">
        <v>20.599604322020994</v>
      </c>
      <c r="D43" s="38">
        <v>20.599604322020994</v>
      </c>
      <c r="E43" s="38">
        <v>20.599604322020994</v>
      </c>
      <c r="F43" s="38">
        <v>21.23573276518033</v>
      </c>
      <c r="G43" s="38">
        <v>21.87186120833967</v>
      </c>
      <c r="H43" s="38">
        <v>23.144118094658342</v>
      </c>
      <c r="I43" s="38">
        <v>23.780246537817682</v>
      </c>
      <c r="J43" s="38">
        <v>24.416374980977022</v>
      </c>
      <c r="K43" s="38">
        <v>25.68863186729569</v>
      </c>
      <c r="L43" s="38">
        <v>26.32476031045503</v>
      </c>
      <c r="M43" s="38">
        <v>26.960888753614366</v>
      </c>
      <c r="N43" s="38">
        <v>27.597017196773706</v>
      </c>
      <c r="O43" s="38">
        <v>28.233145639933028</v>
      </c>
      <c r="P43" s="38">
        <v>28.233145639933028</v>
      </c>
      <c r="Q43" s="38">
        <v>28.869274083092368</v>
      </c>
      <c r="R43" s="38">
        <v>28.869274083092368</v>
      </c>
      <c r="S43" s="38">
        <v>28.869274083092368</v>
      </c>
      <c r="T43" s="38">
        <v>28.869274083092368</v>
      </c>
      <c r="U43" s="38">
        <v>28.233145639933028</v>
      </c>
      <c r="V43" s="38">
        <v>27.597017196773706</v>
      </c>
      <c r="W43" s="38">
        <v>27.597017196773706</v>
      </c>
      <c r="X43" s="38">
        <v>27.597017196773706</v>
      </c>
      <c r="Y43" s="38">
        <v>27.597017196773706</v>
      </c>
      <c r="Z43" s="67">
        <v>26.32476031045503</v>
      </c>
      <c r="AA43" s="68"/>
      <c r="AB43" s="3"/>
      <c r="AD43" s="40">
        <v>10</v>
      </c>
      <c r="AE43" s="40">
        <v>40</v>
      </c>
      <c r="AF43" s="38">
        <v>34.661319073083781</v>
      </c>
      <c r="AG43" s="38">
        <v>33.389780154486033</v>
      </c>
      <c r="AH43" s="38">
        <v>32.754010695187162</v>
      </c>
      <c r="AI43" s="38">
        <v>32.118241235888291</v>
      </c>
      <c r="AJ43" s="38">
        <v>32.118241235888291</v>
      </c>
      <c r="AK43" s="38">
        <v>32.118241235888291</v>
      </c>
      <c r="AL43" s="38">
        <v>32.754010695187162</v>
      </c>
      <c r="AM43" s="38">
        <v>33.389780154486033</v>
      </c>
      <c r="AN43" s="38">
        <v>34.025549613784904</v>
      </c>
      <c r="AO43" s="38">
        <v>33.389780154486033</v>
      </c>
      <c r="AP43" s="38">
        <v>32.754010695187162</v>
      </c>
      <c r="AQ43" s="38">
        <v>32.754010695187162</v>
      </c>
      <c r="AR43" s="38">
        <v>32.118241235888291</v>
      </c>
      <c r="AS43" s="38">
        <v>31.482471776589417</v>
      </c>
      <c r="AT43" s="38">
        <v>31.482471776589417</v>
      </c>
      <c r="AU43" s="38">
        <v>31.482471776589417</v>
      </c>
      <c r="AV43" s="38">
        <v>32.118241235888291</v>
      </c>
      <c r="AW43" s="38">
        <v>33.389780154486033</v>
      </c>
      <c r="AX43" s="38">
        <v>34.661319073083781</v>
      </c>
      <c r="AY43" s="38">
        <v>36.568627450980387</v>
      </c>
      <c r="AZ43" s="38">
        <v>37.840166369578128</v>
      </c>
      <c r="BA43" s="38">
        <v>37.840166369578128</v>
      </c>
      <c r="BB43" s="38">
        <v>37.204396910279257</v>
      </c>
      <c r="BC43" s="38">
        <v>35.932857991681509</v>
      </c>
    </row>
    <row r="44" spans="1:55" x14ac:dyDescent="0.3">
      <c r="A44" s="40">
        <v>10</v>
      </c>
      <c r="B44" s="40">
        <v>41</v>
      </c>
      <c r="C44" s="38">
        <v>22.596256277583315</v>
      </c>
      <c r="D44" s="38">
        <v>22.596256277583315</v>
      </c>
      <c r="E44" s="38">
        <v>22.596256277583315</v>
      </c>
      <c r="F44" s="38">
        <v>23.256734134834879</v>
      </c>
      <c r="G44" s="38">
        <v>23.91721199208644</v>
      </c>
      <c r="H44" s="38">
        <v>25.238167706589561</v>
      </c>
      <c r="I44" s="38">
        <v>25.898645563841114</v>
      </c>
      <c r="J44" s="38">
        <v>26.559123421092679</v>
      </c>
      <c r="K44" s="38">
        <v>27.880079135595796</v>
      </c>
      <c r="L44" s="38">
        <v>28.54055699284736</v>
      </c>
      <c r="M44" s="38">
        <v>29.201034850098921</v>
      </c>
      <c r="N44" s="38">
        <v>29.861512707350485</v>
      </c>
      <c r="O44" s="38">
        <v>30.521990564602035</v>
      </c>
      <c r="P44" s="38">
        <v>30.521990564602035</v>
      </c>
      <c r="Q44" s="38">
        <v>31.182468421853599</v>
      </c>
      <c r="R44" s="38">
        <v>31.182468421853599</v>
      </c>
      <c r="S44" s="38">
        <v>31.182468421853599</v>
      </c>
      <c r="T44" s="38">
        <v>31.182468421853599</v>
      </c>
      <c r="U44" s="38">
        <v>30.521990564602035</v>
      </c>
      <c r="V44" s="38">
        <v>29.861512707350485</v>
      </c>
      <c r="W44" s="38">
        <v>29.861512707350485</v>
      </c>
      <c r="X44" s="38">
        <v>29.861512707350485</v>
      </c>
      <c r="Y44" s="38">
        <v>29.861512707350485</v>
      </c>
      <c r="Z44" s="67">
        <v>28.54055699284736</v>
      </c>
      <c r="AA44" s="68"/>
      <c r="AB44" s="3"/>
      <c r="AD44" s="40">
        <v>10</v>
      </c>
      <c r="AE44" s="40">
        <v>41</v>
      </c>
      <c r="AF44" s="38">
        <v>36.871657754010698</v>
      </c>
      <c r="AG44" s="38">
        <v>35.552584670231731</v>
      </c>
      <c r="AH44" s="38">
        <v>34.893048128342244</v>
      </c>
      <c r="AI44" s="38">
        <v>34.233511586452764</v>
      </c>
      <c r="AJ44" s="38">
        <v>34.233511586452764</v>
      </c>
      <c r="AK44" s="38">
        <v>34.233511586452764</v>
      </c>
      <c r="AL44" s="38">
        <v>34.893048128342244</v>
      </c>
      <c r="AM44" s="38">
        <v>35.552584670231731</v>
      </c>
      <c r="AN44" s="38">
        <v>36.212121212121211</v>
      </c>
      <c r="AO44" s="38">
        <v>35.552584670231731</v>
      </c>
      <c r="AP44" s="38">
        <v>34.893048128342244</v>
      </c>
      <c r="AQ44" s="38">
        <v>34.893048128342244</v>
      </c>
      <c r="AR44" s="38">
        <v>34.233511586452764</v>
      </c>
      <c r="AS44" s="38">
        <v>33.573975044563284</v>
      </c>
      <c r="AT44" s="38">
        <v>33.573975044563284</v>
      </c>
      <c r="AU44" s="38">
        <v>33.573975044563284</v>
      </c>
      <c r="AV44" s="38">
        <v>34.233511586452764</v>
      </c>
      <c r="AW44" s="38">
        <v>35.552584670231731</v>
      </c>
      <c r="AX44" s="38">
        <v>36.871657754010698</v>
      </c>
      <c r="AY44" s="38">
        <v>38.850267379679146</v>
      </c>
      <c r="AZ44" s="38">
        <v>40.169340463458106</v>
      </c>
      <c r="BA44" s="38">
        <v>40.169340463458106</v>
      </c>
      <c r="BB44" s="38">
        <v>39.509803921568626</v>
      </c>
      <c r="BC44" s="38">
        <v>38.190730837789658</v>
      </c>
    </row>
    <row r="45" spans="1:55" x14ac:dyDescent="0.3">
      <c r="A45" s="40">
        <v>10</v>
      </c>
      <c r="B45" s="40">
        <v>42</v>
      </c>
      <c r="C45" s="38">
        <v>24.592908233145639</v>
      </c>
      <c r="D45" s="38">
        <v>24.592908233145639</v>
      </c>
      <c r="E45" s="38">
        <v>24.592908233145639</v>
      </c>
      <c r="F45" s="38">
        <v>25.277735504489424</v>
      </c>
      <c r="G45" s="38">
        <v>25.962562775833202</v>
      </c>
      <c r="H45" s="38">
        <v>27.332217318520772</v>
      </c>
      <c r="I45" s="38">
        <v>28.017044589864561</v>
      </c>
      <c r="J45" s="38">
        <v>28.701871861208339</v>
      </c>
      <c r="K45" s="38">
        <v>30.071526403895909</v>
      </c>
      <c r="L45" s="38">
        <v>30.756353675239694</v>
      </c>
      <c r="M45" s="38">
        <v>31.441180946583476</v>
      </c>
      <c r="N45" s="38">
        <v>32.126008217927257</v>
      </c>
      <c r="O45" s="38">
        <v>32.810835489271035</v>
      </c>
      <c r="P45" s="38">
        <v>32.810835489271035</v>
      </c>
      <c r="Q45" s="38">
        <v>33.49566276061482</v>
      </c>
      <c r="R45" s="38">
        <v>33.49566276061482</v>
      </c>
      <c r="S45" s="38">
        <v>33.49566276061482</v>
      </c>
      <c r="T45" s="38">
        <v>33.49566276061482</v>
      </c>
      <c r="U45" s="38">
        <v>32.810835489271035</v>
      </c>
      <c r="V45" s="38">
        <v>32.126008217927257</v>
      </c>
      <c r="W45" s="38">
        <v>32.126008217927257</v>
      </c>
      <c r="X45" s="38">
        <v>32.126008217927257</v>
      </c>
      <c r="Y45" s="38">
        <v>32.126008217927257</v>
      </c>
      <c r="Z45" s="67">
        <v>30.756353675239694</v>
      </c>
      <c r="AA45" s="68"/>
      <c r="AB45" s="3"/>
      <c r="AD45" s="40">
        <v>10</v>
      </c>
      <c r="AE45" s="40">
        <v>42</v>
      </c>
      <c r="AF45" s="38">
        <v>39.081996434937608</v>
      </c>
      <c r="AG45" s="38">
        <v>37.715389185977422</v>
      </c>
      <c r="AH45" s="38">
        <v>37.032085561497333</v>
      </c>
      <c r="AI45" s="38">
        <v>36.348781937017236</v>
      </c>
      <c r="AJ45" s="38">
        <v>36.348781937017236</v>
      </c>
      <c r="AK45" s="38">
        <v>36.348781937017236</v>
      </c>
      <c r="AL45" s="38">
        <v>37.032085561497333</v>
      </c>
      <c r="AM45" s="38">
        <v>37.715389185977422</v>
      </c>
      <c r="AN45" s="38">
        <v>38.398692810457518</v>
      </c>
      <c r="AO45" s="38">
        <v>37.715389185977422</v>
      </c>
      <c r="AP45" s="38">
        <v>37.032085561497333</v>
      </c>
      <c r="AQ45" s="38">
        <v>37.032085561497333</v>
      </c>
      <c r="AR45" s="38">
        <v>36.348781937017236</v>
      </c>
      <c r="AS45" s="38">
        <v>35.665478312537132</v>
      </c>
      <c r="AT45" s="38">
        <v>35.665478312537132</v>
      </c>
      <c r="AU45" s="38">
        <v>35.665478312537132</v>
      </c>
      <c r="AV45" s="38">
        <v>36.348781937017236</v>
      </c>
      <c r="AW45" s="38">
        <v>37.715389185977422</v>
      </c>
      <c r="AX45" s="38">
        <v>39.081996434937608</v>
      </c>
      <c r="AY45" s="38">
        <v>41.13190730837789</v>
      </c>
      <c r="AZ45" s="38">
        <v>42.49851455733809</v>
      </c>
      <c r="BA45" s="38">
        <v>42.49851455733809</v>
      </c>
      <c r="BB45" s="38">
        <v>41.815210932857987</v>
      </c>
      <c r="BC45" s="38">
        <v>40.448603683897801</v>
      </c>
    </row>
    <row r="46" spans="1:55" x14ac:dyDescent="0.3">
      <c r="A46" s="40">
        <v>10</v>
      </c>
      <c r="B46" s="40">
        <v>43</v>
      </c>
      <c r="C46" s="38">
        <v>26.620757875513618</v>
      </c>
      <c r="D46" s="38">
        <v>26.620757875513618</v>
      </c>
      <c r="E46" s="38">
        <v>26.620757875513618</v>
      </c>
      <c r="F46" s="38">
        <v>27.330315020544816</v>
      </c>
      <c r="G46" s="38">
        <v>28.039872165576014</v>
      </c>
      <c r="H46" s="38">
        <v>29.45898645563841</v>
      </c>
      <c r="I46" s="38">
        <v>30.168543600669608</v>
      </c>
      <c r="J46" s="38">
        <v>30.878100745700802</v>
      </c>
      <c r="K46" s="38">
        <v>32.297215035763202</v>
      </c>
      <c r="L46" s="38">
        <v>33.0067721807944</v>
      </c>
      <c r="M46" s="38">
        <v>33.716329325825598</v>
      </c>
      <c r="N46" s="38">
        <v>34.425886470856796</v>
      </c>
      <c r="O46" s="38">
        <v>35.135443615887986</v>
      </c>
      <c r="P46" s="38">
        <v>35.135443615887986</v>
      </c>
      <c r="Q46" s="38">
        <v>35.845000760919191</v>
      </c>
      <c r="R46" s="38">
        <v>35.845000760919191</v>
      </c>
      <c r="S46" s="38">
        <v>35.845000760919191</v>
      </c>
      <c r="T46" s="38">
        <v>35.845000760919191</v>
      </c>
      <c r="U46" s="38">
        <v>35.135443615887986</v>
      </c>
      <c r="V46" s="38">
        <v>34.425886470856796</v>
      </c>
      <c r="W46" s="38">
        <v>34.425886470856796</v>
      </c>
      <c r="X46" s="38">
        <v>34.425886470856796</v>
      </c>
      <c r="Y46" s="38">
        <v>34.425886470856796</v>
      </c>
      <c r="Z46" s="67">
        <v>33.0067721807944</v>
      </c>
      <c r="AA46" s="68"/>
      <c r="AB46" s="3"/>
      <c r="AD46" s="40">
        <v>10</v>
      </c>
      <c r="AE46" s="40">
        <v>43</v>
      </c>
      <c r="AF46" s="38">
        <v>38.909313725490193</v>
      </c>
      <c r="AG46" s="38">
        <v>37.546420083184792</v>
      </c>
      <c r="AH46" s="38">
        <v>36.86497326203208</v>
      </c>
      <c r="AI46" s="38">
        <v>36.183526440879383</v>
      </c>
      <c r="AJ46" s="38">
        <v>36.183526440879383</v>
      </c>
      <c r="AK46" s="38">
        <v>36.183526440879383</v>
      </c>
      <c r="AL46" s="38">
        <v>36.86497326203208</v>
      </c>
      <c r="AM46" s="38">
        <v>37.546420083184792</v>
      </c>
      <c r="AN46" s="38">
        <v>38.227866904337496</v>
      </c>
      <c r="AO46" s="38">
        <v>37.546420083184792</v>
      </c>
      <c r="AP46" s="38">
        <v>36.86497326203208</v>
      </c>
      <c r="AQ46" s="38">
        <v>36.86497326203208</v>
      </c>
      <c r="AR46" s="38">
        <v>36.183526440879383</v>
      </c>
      <c r="AS46" s="38">
        <v>35.502079619726679</v>
      </c>
      <c r="AT46" s="38">
        <v>35.502079619726679</v>
      </c>
      <c r="AU46" s="38">
        <v>35.502079619726679</v>
      </c>
      <c r="AV46" s="38">
        <v>36.183526440879383</v>
      </c>
      <c r="AW46" s="38">
        <v>37.546420083184792</v>
      </c>
      <c r="AX46" s="38">
        <v>38.909313725490193</v>
      </c>
      <c r="AY46" s="38">
        <v>40.953654188948299</v>
      </c>
      <c r="AZ46" s="38">
        <v>42.316547831253708</v>
      </c>
      <c r="BA46" s="38">
        <v>42.316547831253708</v>
      </c>
      <c r="BB46" s="38">
        <v>41.635101010101003</v>
      </c>
      <c r="BC46" s="38">
        <v>40.272207367795602</v>
      </c>
    </row>
    <row r="47" spans="1:55" x14ac:dyDescent="0.3">
      <c r="A47" s="40">
        <v>10</v>
      </c>
      <c r="B47" s="40">
        <v>44</v>
      </c>
      <c r="C47" s="38">
        <v>28.648607517881601</v>
      </c>
      <c r="D47" s="38">
        <v>28.648607517881601</v>
      </c>
      <c r="E47" s="38">
        <v>28.648607517881601</v>
      </c>
      <c r="F47" s="38">
        <v>29.382894536600219</v>
      </c>
      <c r="G47" s="38">
        <v>30.117181555318822</v>
      </c>
      <c r="H47" s="38">
        <v>31.585755592756055</v>
      </c>
      <c r="I47" s="38">
        <v>32.320042611474662</v>
      </c>
      <c r="J47" s="38">
        <v>33.05432963019328</v>
      </c>
      <c r="K47" s="38">
        <v>34.522903667630501</v>
      </c>
      <c r="L47" s="38">
        <v>35.257190686349119</v>
      </c>
      <c r="M47" s="38">
        <v>35.99147770506773</v>
      </c>
      <c r="N47" s="38">
        <v>36.725764723786341</v>
      </c>
      <c r="O47" s="38">
        <v>37.460051742504945</v>
      </c>
      <c r="P47" s="38">
        <v>37.460051742504945</v>
      </c>
      <c r="Q47" s="38">
        <v>38.19433876122357</v>
      </c>
      <c r="R47" s="38">
        <v>38.19433876122357</v>
      </c>
      <c r="S47" s="38">
        <v>38.19433876122357</v>
      </c>
      <c r="T47" s="38">
        <v>38.19433876122357</v>
      </c>
      <c r="U47" s="38">
        <v>37.460051742504945</v>
      </c>
      <c r="V47" s="38">
        <v>36.725764723786341</v>
      </c>
      <c r="W47" s="38">
        <v>36.725764723786341</v>
      </c>
      <c r="X47" s="38">
        <v>36.725764723786341</v>
      </c>
      <c r="Y47" s="38">
        <v>36.725764723786341</v>
      </c>
      <c r="Z47" s="67">
        <v>35.257190686349119</v>
      </c>
      <c r="AA47" s="68"/>
      <c r="AB47" s="3"/>
      <c r="AD47" s="40">
        <v>10</v>
      </c>
      <c r="AE47" s="40">
        <v>44</v>
      </c>
      <c r="AF47" s="38">
        <v>38.736631016042786</v>
      </c>
      <c r="AG47" s="38">
        <v>37.377450980392162</v>
      </c>
      <c r="AH47" s="38">
        <v>36.697860962566843</v>
      </c>
      <c r="AI47" s="38">
        <v>36.018270944741531</v>
      </c>
      <c r="AJ47" s="38">
        <v>36.018270944741531</v>
      </c>
      <c r="AK47" s="38">
        <v>36.018270944741531</v>
      </c>
      <c r="AL47" s="38">
        <v>36.697860962566843</v>
      </c>
      <c r="AM47" s="38">
        <v>37.377450980392162</v>
      </c>
      <c r="AN47" s="38">
        <v>38.057040998217474</v>
      </c>
      <c r="AO47" s="38">
        <v>37.377450980392162</v>
      </c>
      <c r="AP47" s="38">
        <v>36.697860962566843</v>
      </c>
      <c r="AQ47" s="38">
        <v>36.697860962566843</v>
      </c>
      <c r="AR47" s="38">
        <v>36.018270944741531</v>
      </c>
      <c r="AS47" s="38">
        <v>35.338680926916219</v>
      </c>
      <c r="AT47" s="38">
        <v>35.338680926916219</v>
      </c>
      <c r="AU47" s="38">
        <v>35.338680926916219</v>
      </c>
      <c r="AV47" s="38">
        <v>36.018270944741531</v>
      </c>
      <c r="AW47" s="38">
        <v>37.377450980392162</v>
      </c>
      <c r="AX47" s="38">
        <v>38.736631016042786</v>
      </c>
      <c r="AY47" s="38">
        <v>40.775401069518715</v>
      </c>
      <c r="AZ47" s="38">
        <v>42.134581105169339</v>
      </c>
      <c r="BA47" s="38">
        <v>42.134581105169339</v>
      </c>
      <c r="BB47" s="38">
        <v>41.454991087344027</v>
      </c>
      <c r="BC47" s="38">
        <v>40.095811051693396</v>
      </c>
    </row>
    <row r="48" spans="1:55" x14ac:dyDescent="0.3">
      <c r="A48" s="40">
        <v>11</v>
      </c>
      <c r="B48" s="40">
        <v>45</v>
      </c>
      <c r="C48" s="38">
        <v>42.820727438746012</v>
      </c>
      <c r="D48" s="38">
        <v>42.061710546339981</v>
      </c>
      <c r="E48" s="38">
        <v>42.061710546339981</v>
      </c>
      <c r="F48" s="38">
        <v>42.820727438746012</v>
      </c>
      <c r="G48" s="38">
        <v>42.820727438746012</v>
      </c>
      <c r="H48" s="38">
        <v>43.579744331152042</v>
      </c>
      <c r="I48" s="38">
        <v>45.09777811596409</v>
      </c>
      <c r="J48" s="38">
        <v>45.856795008370106</v>
      </c>
      <c r="K48" s="38">
        <v>47.374828793182168</v>
      </c>
      <c r="L48" s="38">
        <v>48.133845685588199</v>
      </c>
      <c r="M48" s="38">
        <v>49.651879470400246</v>
      </c>
      <c r="N48" s="38">
        <v>50.410896362806277</v>
      </c>
      <c r="O48" s="38">
        <v>49.651879470400246</v>
      </c>
      <c r="P48" s="38">
        <v>48.892862577994208</v>
      </c>
      <c r="Q48" s="38">
        <v>47.374828793182168</v>
      </c>
      <c r="R48" s="38">
        <v>47.374828793182168</v>
      </c>
      <c r="S48" s="38">
        <v>46.61581190077613</v>
      </c>
      <c r="T48" s="38">
        <v>47.374828793182168</v>
      </c>
      <c r="U48" s="38">
        <v>47.374828793182168</v>
      </c>
      <c r="V48" s="38">
        <v>48.133845685588199</v>
      </c>
      <c r="W48" s="38">
        <v>48.892862577994208</v>
      </c>
      <c r="X48" s="38">
        <v>48.892862577994208</v>
      </c>
      <c r="Y48" s="38">
        <v>49.651879470400246</v>
      </c>
      <c r="Z48" s="67">
        <v>49.651879470400246</v>
      </c>
      <c r="AA48" s="68"/>
      <c r="AB48" s="3"/>
      <c r="AD48" s="40">
        <v>11</v>
      </c>
      <c r="AE48" s="40">
        <v>45</v>
      </c>
      <c r="AF48" s="38">
        <v>35.853015448603685</v>
      </c>
      <c r="AG48" s="38">
        <v>34.497549019607845</v>
      </c>
      <c r="AH48" s="38">
        <v>33.819815805109926</v>
      </c>
      <c r="AI48" s="38">
        <v>33.819815805109926</v>
      </c>
      <c r="AJ48" s="38">
        <v>34.497549019607845</v>
      </c>
      <c r="AK48" s="38">
        <v>35.175282234105765</v>
      </c>
      <c r="AL48" s="38">
        <v>36.530748663101612</v>
      </c>
      <c r="AM48" s="38">
        <v>37.208481877599525</v>
      </c>
      <c r="AN48" s="38">
        <v>37.886215092097451</v>
      </c>
      <c r="AO48" s="38">
        <v>37.886215092097451</v>
      </c>
      <c r="AP48" s="38">
        <v>37.208481877599525</v>
      </c>
      <c r="AQ48" s="38">
        <v>37.208481877599525</v>
      </c>
      <c r="AR48" s="38">
        <v>37.886215092097451</v>
      </c>
      <c r="AS48" s="38">
        <v>37.886215092097451</v>
      </c>
      <c r="AT48" s="38">
        <v>37.208481877599525</v>
      </c>
      <c r="AU48" s="38">
        <v>36.530748663101612</v>
      </c>
      <c r="AV48" s="38">
        <v>36.530748663101612</v>
      </c>
      <c r="AW48" s="38">
        <v>36.530748663101612</v>
      </c>
      <c r="AX48" s="38">
        <v>37.208481877599525</v>
      </c>
      <c r="AY48" s="38">
        <v>37.886215092097451</v>
      </c>
      <c r="AZ48" s="38">
        <v>38.563948306595371</v>
      </c>
      <c r="BA48" s="38">
        <v>39.241681521093284</v>
      </c>
      <c r="BB48" s="38">
        <v>39.241681521093284</v>
      </c>
      <c r="BC48" s="38">
        <v>38.563948306595371</v>
      </c>
    </row>
    <row r="49" spans="1:55" x14ac:dyDescent="0.3">
      <c r="A49" s="40">
        <v>11</v>
      </c>
      <c r="B49" s="40">
        <v>46</v>
      </c>
      <c r="C49" s="38">
        <v>45.244255060112614</v>
      </c>
      <c r="D49" s="38">
        <v>44.460508294019178</v>
      </c>
      <c r="E49" s="38">
        <v>44.460508294019178</v>
      </c>
      <c r="F49" s="38">
        <v>45.244255060112614</v>
      </c>
      <c r="G49" s="38">
        <v>45.244255060112614</v>
      </c>
      <c r="H49" s="38">
        <v>46.028001826206058</v>
      </c>
      <c r="I49" s="38">
        <v>47.595495358392931</v>
      </c>
      <c r="J49" s="38">
        <v>48.379242124486375</v>
      </c>
      <c r="K49" s="38">
        <v>49.946735656673269</v>
      </c>
      <c r="L49" s="38">
        <v>50.730482422766713</v>
      </c>
      <c r="M49" s="38">
        <v>52.297975954953579</v>
      </c>
      <c r="N49" s="38">
        <v>53.081722721047022</v>
      </c>
      <c r="O49" s="38">
        <v>52.297975954953579</v>
      </c>
      <c r="P49" s="38">
        <v>51.514229188860149</v>
      </c>
      <c r="Q49" s="38">
        <v>49.946735656673269</v>
      </c>
      <c r="R49" s="38">
        <v>49.946735656673269</v>
      </c>
      <c r="S49" s="38">
        <v>49.162988890579811</v>
      </c>
      <c r="T49" s="38">
        <v>49.946735656673269</v>
      </c>
      <c r="U49" s="38">
        <v>49.946735656673269</v>
      </c>
      <c r="V49" s="38">
        <v>50.730482422766713</v>
      </c>
      <c r="W49" s="38">
        <v>51.514229188860149</v>
      </c>
      <c r="X49" s="38">
        <v>51.514229188860149</v>
      </c>
      <c r="Y49" s="38">
        <v>52.297975954953579</v>
      </c>
      <c r="Z49" s="67">
        <v>52.297975954953579</v>
      </c>
      <c r="AA49" s="68"/>
      <c r="AB49" s="3"/>
      <c r="AD49" s="40">
        <v>11</v>
      </c>
      <c r="AE49" s="40">
        <v>46</v>
      </c>
      <c r="AF49" s="38">
        <v>35.687759952465839</v>
      </c>
      <c r="AG49" s="38">
        <v>34.336007130124777</v>
      </c>
      <c r="AH49" s="38">
        <v>33.660130718954242</v>
      </c>
      <c r="AI49" s="38">
        <v>33.660130718954242</v>
      </c>
      <c r="AJ49" s="38">
        <v>34.336007130124777</v>
      </c>
      <c r="AK49" s="38">
        <v>35.011883541295305</v>
      </c>
      <c r="AL49" s="38">
        <v>36.363636363636367</v>
      </c>
      <c r="AM49" s="38">
        <v>37.039512774806894</v>
      </c>
      <c r="AN49" s="38">
        <v>37.715389185977422</v>
      </c>
      <c r="AO49" s="38">
        <v>37.715389185977422</v>
      </c>
      <c r="AP49" s="38">
        <v>37.039512774806894</v>
      </c>
      <c r="AQ49" s="38">
        <v>37.039512774806894</v>
      </c>
      <c r="AR49" s="38">
        <v>37.715389185977422</v>
      </c>
      <c r="AS49" s="38">
        <v>37.715389185977422</v>
      </c>
      <c r="AT49" s="38">
        <v>37.039512774806894</v>
      </c>
      <c r="AU49" s="38">
        <v>36.363636363636367</v>
      </c>
      <c r="AV49" s="38">
        <v>36.363636363636367</v>
      </c>
      <c r="AW49" s="38">
        <v>36.363636363636367</v>
      </c>
      <c r="AX49" s="38">
        <v>37.039512774806894</v>
      </c>
      <c r="AY49" s="38">
        <v>37.715389185977422</v>
      </c>
      <c r="AZ49" s="38">
        <v>38.39126559714795</v>
      </c>
      <c r="BA49" s="38">
        <v>39.06714200831847</v>
      </c>
      <c r="BB49" s="38">
        <v>39.06714200831847</v>
      </c>
      <c r="BC49" s="38">
        <v>38.39126559714795</v>
      </c>
    </row>
    <row r="50" spans="1:55" x14ac:dyDescent="0.3">
      <c r="A50" s="40">
        <v>11</v>
      </c>
      <c r="B50" s="40">
        <v>47</v>
      </c>
      <c r="C50" s="38">
        <v>48.413483488053565</v>
      </c>
      <c r="D50" s="38">
        <v>47.597397656368884</v>
      </c>
      <c r="E50" s="38">
        <v>47.597397656368884</v>
      </c>
      <c r="F50" s="38">
        <v>48.413483488053565</v>
      </c>
      <c r="G50" s="38">
        <v>48.413483488053565</v>
      </c>
      <c r="H50" s="38">
        <v>49.229569319738232</v>
      </c>
      <c r="I50" s="38">
        <v>50.861740983107595</v>
      </c>
      <c r="J50" s="38">
        <v>51.677826814792262</v>
      </c>
      <c r="K50" s="38">
        <v>53.30999847816161</v>
      </c>
      <c r="L50" s="38">
        <v>54.126084309846291</v>
      </c>
      <c r="M50" s="38">
        <v>55.75825597321564</v>
      </c>
      <c r="N50" s="38">
        <v>56.574341804900321</v>
      </c>
      <c r="O50" s="38">
        <v>55.75825597321564</v>
      </c>
      <c r="P50" s="38">
        <v>54.94217014153098</v>
      </c>
      <c r="Q50" s="38">
        <v>53.30999847816161</v>
      </c>
      <c r="R50" s="38">
        <v>53.30999847816161</v>
      </c>
      <c r="S50" s="38">
        <v>52.49391264647695</v>
      </c>
      <c r="T50" s="38">
        <v>53.30999847816161</v>
      </c>
      <c r="U50" s="38">
        <v>53.30999847816161</v>
      </c>
      <c r="V50" s="38">
        <v>54.126084309846291</v>
      </c>
      <c r="W50" s="38">
        <v>54.94217014153098</v>
      </c>
      <c r="X50" s="38">
        <v>54.94217014153098</v>
      </c>
      <c r="Y50" s="38">
        <v>55.75825597321564</v>
      </c>
      <c r="Z50" s="67">
        <v>55.75825597321564</v>
      </c>
      <c r="AA50" s="68"/>
      <c r="AB50" s="3"/>
      <c r="AD50" s="40">
        <v>11</v>
      </c>
      <c r="AE50" s="40">
        <v>47</v>
      </c>
      <c r="AF50" s="38">
        <v>36.679292929292927</v>
      </c>
      <c r="AG50" s="38">
        <v>35.305258467023179</v>
      </c>
      <c r="AH50" s="38">
        <v>34.618241235888291</v>
      </c>
      <c r="AI50" s="38">
        <v>34.618241235888291</v>
      </c>
      <c r="AJ50" s="38">
        <v>35.305258467023179</v>
      </c>
      <c r="AK50" s="38">
        <v>35.992275698158053</v>
      </c>
      <c r="AL50" s="38">
        <v>37.366310160427808</v>
      </c>
      <c r="AM50" s="38">
        <v>38.053327391562689</v>
      </c>
      <c r="AN50" s="38">
        <v>38.74034462269757</v>
      </c>
      <c r="AO50" s="38">
        <v>38.74034462269757</v>
      </c>
      <c r="AP50" s="38">
        <v>38.053327391562689</v>
      </c>
      <c r="AQ50" s="38">
        <v>38.053327391562689</v>
      </c>
      <c r="AR50" s="38">
        <v>38.74034462269757</v>
      </c>
      <c r="AS50" s="38">
        <v>38.74034462269757</v>
      </c>
      <c r="AT50" s="38">
        <v>38.053327391562689</v>
      </c>
      <c r="AU50" s="38">
        <v>37.366310160427808</v>
      </c>
      <c r="AV50" s="38">
        <v>37.366310160427808</v>
      </c>
      <c r="AW50" s="38">
        <v>37.366310160427808</v>
      </c>
      <c r="AX50" s="38">
        <v>38.053327391562689</v>
      </c>
      <c r="AY50" s="38">
        <v>38.74034462269757</v>
      </c>
      <c r="AZ50" s="38">
        <v>39.427361853832444</v>
      </c>
      <c r="BA50" s="38">
        <v>40.114379084967311</v>
      </c>
      <c r="BB50" s="38">
        <v>40.114379084967311</v>
      </c>
      <c r="BC50" s="38">
        <v>39.427361853832444</v>
      </c>
    </row>
    <row r="51" spans="1:55" x14ac:dyDescent="0.3">
      <c r="A51" s="40">
        <v>11</v>
      </c>
      <c r="B51" s="40">
        <v>48</v>
      </c>
      <c r="C51" s="38">
        <v>51.582711915994516</v>
      </c>
      <c r="D51" s="38">
        <v>50.734287018718604</v>
      </c>
      <c r="E51" s="38">
        <v>50.734287018718604</v>
      </c>
      <c r="F51" s="38">
        <v>51.582711915994516</v>
      </c>
      <c r="G51" s="38">
        <v>51.582711915994516</v>
      </c>
      <c r="H51" s="38">
        <v>52.431136813270427</v>
      </c>
      <c r="I51" s="38">
        <v>54.127986607822244</v>
      </c>
      <c r="J51" s="38">
        <v>54.976411505098156</v>
      </c>
      <c r="K51" s="38">
        <v>56.673261299649965</v>
      </c>
      <c r="L51" s="38">
        <v>57.521686196925884</v>
      </c>
      <c r="M51" s="38">
        <v>59.218535991477715</v>
      </c>
      <c r="N51" s="38">
        <v>60.06696088875362</v>
      </c>
      <c r="O51" s="38">
        <v>59.218535991477715</v>
      </c>
      <c r="P51" s="38">
        <v>58.370111094201782</v>
      </c>
      <c r="Q51" s="38">
        <v>56.673261299649965</v>
      </c>
      <c r="R51" s="38">
        <v>56.673261299649965</v>
      </c>
      <c r="S51" s="38">
        <v>55.824836402374054</v>
      </c>
      <c r="T51" s="38">
        <v>56.673261299649965</v>
      </c>
      <c r="U51" s="38">
        <v>56.673261299649965</v>
      </c>
      <c r="V51" s="38">
        <v>57.521686196925884</v>
      </c>
      <c r="W51" s="38">
        <v>58.370111094201782</v>
      </c>
      <c r="X51" s="38">
        <v>58.370111094201782</v>
      </c>
      <c r="Y51" s="38">
        <v>59.218535991477715</v>
      </c>
      <c r="Z51" s="67">
        <v>59.218535991477715</v>
      </c>
      <c r="AA51" s="68"/>
      <c r="AB51" s="3"/>
      <c r="AD51" s="40">
        <v>11</v>
      </c>
      <c r="AE51" s="40">
        <v>48</v>
      </c>
      <c r="AF51" s="38">
        <v>37.670825906120022</v>
      </c>
      <c r="AG51" s="38">
        <v>36.274509803921561</v>
      </c>
      <c r="AH51" s="38">
        <v>35.576351752822333</v>
      </c>
      <c r="AI51" s="38">
        <v>35.576351752822333</v>
      </c>
      <c r="AJ51" s="38">
        <v>36.274509803921561</v>
      </c>
      <c r="AK51" s="38">
        <v>36.972667855020788</v>
      </c>
      <c r="AL51" s="38">
        <v>38.368983957219243</v>
      </c>
      <c r="AM51" s="38">
        <v>39.06714200831847</v>
      </c>
      <c r="AN51" s="38">
        <v>39.765300059417704</v>
      </c>
      <c r="AO51" s="38">
        <v>39.765300059417704</v>
      </c>
      <c r="AP51" s="38">
        <v>39.06714200831847</v>
      </c>
      <c r="AQ51" s="38">
        <v>39.06714200831847</v>
      </c>
      <c r="AR51" s="38">
        <v>39.765300059417704</v>
      </c>
      <c r="AS51" s="38">
        <v>39.765300059417704</v>
      </c>
      <c r="AT51" s="38">
        <v>39.06714200831847</v>
      </c>
      <c r="AU51" s="38">
        <v>38.368983957219243</v>
      </c>
      <c r="AV51" s="38">
        <v>38.368983957219243</v>
      </c>
      <c r="AW51" s="38">
        <v>38.368983957219243</v>
      </c>
      <c r="AX51" s="38">
        <v>39.06714200831847</v>
      </c>
      <c r="AY51" s="38">
        <v>39.765300059417704</v>
      </c>
      <c r="AZ51" s="38">
        <v>40.463458110516932</v>
      </c>
      <c r="BA51" s="38">
        <v>41.161616161616152</v>
      </c>
      <c r="BB51" s="38">
        <v>41.161616161616152</v>
      </c>
      <c r="BC51" s="38">
        <v>40.463458110516932</v>
      </c>
    </row>
    <row r="52" spans="1:55" x14ac:dyDescent="0.3">
      <c r="A52" s="40">
        <v>12</v>
      </c>
      <c r="B52" s="40">
        <v>49</v>
      </c>
      <c r="C52" s="38">
        <v>69.724927712676902</v>
      </c>
      <c r="D52" s="38">
        <v>68.844163749809752</v>
      </c>
      <c r="E52" s="38">
        <v>68.844163749809752</v>
      </c>
      <c r="F52" s="38">
        <v>69.724927712676902</v>
      </c>
      <c r="G52" s="38">
        <v>69.724927712676902</v>
      </c>
      <c r="H52" s="38">
        <v>70.605691675544037</v>
      </c>
      <c r="I52" s="38">
        <v>72.367219601278322</v>
      </c>
      <c r="J52" s="38">
        <v>73.247983564145471</v>
      </c>
      <c r="K52" s="38">
        <v>75.00951148987977</v>
      </c>
      <c r="L52" s="38">
        <v>76.771039415614055</v>
      </c>
      <c r="M52" s="38">
        <v>77.651803378481205</v>
      </c>
      <c r="N52" s="38">
        <v>77.651803378481205</v>
      </c>
      <c r="O52" s="38">
        <v>76.771039415614055</v>
      </c>
      <c r="P52" s="38">
        <v>75.89027545274692</v>
      </c>
      <c r="Q52" s="38">
        <v>75.00951148987977</v>
      </c>
      <c r="R52" s="38">
        <v>74.128747527012635</v>
      </c>
      <c r="S52" s="38">
        <v>74.128747527012635</v>
      </c>
      <c r="T52" s="38">
        <v>74.128747527012635</v>
      </c>
      <c r="U52" s="38">
        <v>74.128747527012635</v>
      </c>
      <c r="V52" s="38">
        <v>75.00951148987977</v>
      </c>
      <c r="W52" s="38">
        <v>75.00951148987977</v>
      </c>
      <c r="X52" s="38">
        <v>75.89027545274692</v>
      </c>
      <c r="Y52" s="38">
        <v>75.00951148987977</v>
      </c>
      <c r="Z52" s="67">
        <v>74.128747527012635</v>
      </c>
      <c r="AA52" s="68"/>
      <c r="AB52" s="3"/>
      <c r="AD52" s="40">
        <v>12</v>
      </c>
      <c r="AE52" s="40">
        <v>49</v>
      </c>
      <c r="AF52" s="38">
        <v>44.336749851455721</v>
      </c>
      <c r="AG52" s="38">
        <v>43.627450980392155</v>
      </c>
      <c r="AH52" s="38">
        <v>42.918152109328567</v>
      </c>
      <c r="AI52" s="38">
        <v>42.918152109328567</v>
      </c>
      <c r="AJ52" s="38">
        <v>42.918152109328567</v>
      </c>
      <c r="AK52" s="38">
        <v>43.627450980392155</v>
      </c>
      <c r="AL52" s="38">
        <v>45.046048722519302</v>
      </c>
      <c r="AM52" s="38">
        <v>45.046048722519302</v>
      </c>
      <c r="AN52" s="38">
        <v>45.755347593582876</v>
      </c>
      <c r="AO52" s="38">
        <v>45.046048722519302</v>
      </c>
      <c r="AP52" s="38">
        <v>44.336749851455721</v>
      </c>
      <c r="AQ52" s="38">
        <v>44.336749851455721</v>
      </c>
      <c r="AR52" s="38">
        <v>44.336749851455721</v>
      </c>
      <c r="AS52" s="38">
        <v>44.336749851455721</v>
      </c>
      <c r="AT52" s="38">
        <v>43.627450980392155</v>
      </c>
      <c r="AU52" s="38">
        <v>42.918152109328567</v>
      </c>
      <c r="AV52" s="38">
        <v>42.208853238264993</v>
      </c>
      <c r="AW52" s="38">
        <v>42.918152109328567</v>
      </c>
      <c r="AX52" s="38">
        <v>44.336749851455721</v>
      </c>
      <c r="AY52" s="38">
        <v>45.046048722519302</v>
      </c>
      <c r="AZ52" s="38">
        <v>45.046048722519302</v>
      </c>
      <c r="BA52" s="38">
        <v>45.046048722519302</v>
      </c>
      <c r="BB52" s="38">
        <v>45.046048722519302</v>
      </c>
      <c r="BC52" s="38">
        <v>45.046048722519302</v>
      </c>
    </row>
    <row r="53" spans="1:55" x14ac:dyDescent="0.3">
      <c r="A53" s="40">
        <v>12</v>
      </c>
      <c r="B53" s="40">
        <v>50</v>
      </c>
      <c r="C53" s="38">
        <v>73.443920255668843</v>
      </c>
      <c r="D53" s="38">
        <v>72.530817227210449</v>
      </c>
      <c r="E53" s="38">
        <v>72.530817227210449</v>
      </c>
      <c r="F53" s="38">
        <v>73.443920255668843</v>
      </c>
      <c r="G53" s="38">
        <v>73.443920255668843</v>
      </c>
      <c r="H53" s="38">
        <v>74.357023284127209</v>
      </c>
      <c r="I53" s="38">
        <v>76.183229341043969</v>
      </c>
      <c r="J53" s="38">
        <v>77.096332369502349</v>
      </c>
      <c r="K53" s="38">
        <v>78.922538426419109</v>
      </c>
      <c r="L53" s="38">
        <v>80.748744483335869</v>
      </c>
      <c r="M53" s="38">
        <v>81.661847511794235</v>
      </c>
      <c r="N53" s="38">
        <v>81.661847511794235</v>
      </c>
      <c r="O53" s="38">
        <v>80.748744483335869</v>
      </c>
      <c r="P53" s="38">
        <v>79.835641454877475</v>
      </c>
      <c r="Q53" s="38">
        <v>78.922538426419109</v>
      </c>
      <c r="R53" s="38">
        <v>78.009435397960729</v>
      </c>
      <c r="S53" s="38">
        <v>78.009435397960729</v>
      </c>
      <c r="T53" s="38">
        <v>78.009435397960729</v>
      </c>
      <c r="U53" s="38">
        <v>78.009435397960729</v>
      </c>
      <c r="V53" s="38">
        <v>78.922538426419109</v>
      </c>
      <c r="W53" s="38">
        <v>78.922538426419109</v>
      </c>
      <c r="X53" s="38">
        <v>79.835641454877475</v>
      </c>
      <c r="Y53" s="38">
        <v>78.922538426419109</v>
      </c>
      <c r="Z53" s="67">
        <v>78.009435397960729</v>
      </c>
      <c r="AA53" s="68"/>
      <c r="AB53" s="3"/>
      <c r="AD53" s="40">
        <v>12</v>
      </c>
      <c r="AE53" s="40">
        <v>50</v>
      </c>
      <c r="AF53" s="38">
        <v>45.417409387997616</v>
      </c>
      <c r="AG53" s="38">
        <v>44.696969696969688</v>
      </c>
      <c r="AH53" s="38">
        <v>43.976530005941768</v>
      </c>
      <c r="AI53" s="38">
        <v>43.976530005941768</v>
      </c>
      <c r="AJ53" s="38">
        <v>43.976530005941768</v>
      </c>
      <c r="AK53" s="38">
        <v>44.696969696969688</v>
      </c>
      <c r="AL53" s="38">
        <v>46.137849079025543</v>
      </c>
      <c r="AM53" s="38">
        <v>46.137849079025543</v>
      </c>
      <c r="AN53" s="38">
        <v>46.85828877005347</v>
      </c>
      <c r="AO53" s="38">
        <v>46.137849079025543</v>
      </c>
      <c r="AP53" s="38">
        <v>45.417409387997616</v>
      </c>
      <c r="AQ53" s="38">
        <v>45.417409387997616</v>
      </c>
      <c r="AR53" s="38">
        <v>45.417409387997616</v>
      </c>
      <c r="AS53" s="38">
        <v>45.417409387997616</v>
      </c>
      <c r="AT53" s="38">
        <v>44.696969696969688</v>
      </c>
      <c r="AU53" s="38">
        <v>43.976530005941768</v>
      </c>
      <c r="AV53" s="38">
        <v>43.256090314913834</v>
      </c>
      <c r="AW53" s="38">
        <v>43.976530005941768</v>
      </c>
      <c r="AX53" s="38">
        <v>45.417409387997616</v>
      </c>
      <c r="AY53" s="38">
        <v>46.137849079025543</v>
      </c>
      <c r="AZ53" s="38">
        <v>46.137849079025543</v>
      </c>
      <c r="BA53" s="38">
        <v>46.137849079025543</v>
      </c>
      <c r="BB53" s="38">
        <v>46.137849079025543</v>
      </c>
      <c r="BC53" s="38">
        <v>46.137849079025543</v>
      </c>
    </row>
    <row r="54" spans="1:55" x14ac:dyDescent="0.3">
      <c r="A54" s="40">
        <v>12</v>
      </c>
      <c r="B54" s="40">
        <v>51</v>
      </c>
      <c r="C54" s="38">
        <v>74.844011565971684</v>
      </c>
      <c r="D54" s="38">
        <v>73.91873383046719</v>
      </c>
      <c r="E54" s="38">
        <v>73.91873383046719</v>
      </c>
      <c r="F54" s="38">
        <v>74.844011565971684</v>
      </c>
      <c r="G54" s="38">
        <v>74.844011565971684</v>
      </c>
      <c r="H54" s="38">
        <v>75.769289301476164</v>
      </c>
      <c r="I54" s="38">
        <v>77.619844772485152</v>
      </c>
      <c r="J54" s="38">
        <v>78.545122507989646</v>
      </c>
      <c r="K54" s="38">
        <v>80.39567797899862</v>
      </c>
      <c r="L54" s="38">
        <v>82.246233450007594</v>
      </c>
      <c r="M54" s="38">
        <v>83.171511185512088</v>
      </c>
      <c r="N54" s="38">
        <v>83.171511185512088</v>
      </c>
      <c r="O54" s="38">
        <v>82.246233450007594</v>
      </c>
      <c r="P54" s="38">
        <v>81.3209557145031</v>
      </c>
      <c r="Q54" s="38">
        <v>80.39567797899862</v>
      </c>
      <c r="R54" s="38">
        <v>79.470400243494126</v>
      </c>
      <c r="S54" s="38">
        <v>79.470400243494126</v>
      </c>
      <c r="T54" s="38">
        <v>79.470400243494126</v>
      </c>
      <c r="U54" s="38">
        <v>79.470400243494126</v>
      </c>
      <c r="V54" s="38">
        <v>80.39567797899862</v>
      </c>
      <c r="W54" s="38">
        <v>80.39567797899862</v>
      </c>
      <c r="X54" s="38">
        <v>81.3209557145031</v>
      </c>
      <c r="Y54" s="38">
        <v>80.39567797899862</v>
      </c>
      <c r="Z54" s="67">
        <v>79.470400243494126</v>
      </c>
      <c r="AA54" s="68"/>
      <c r="AB54" s="3"/>
      <c r="AD54" s="40">
        <v>12</v>
      </c>
      <c r="AE54" s="40">
        <v>51</v>
      </c>
      <c r="AF54" s="38">
        <v>47.290552584670223</v>
      </c>
      <c r="AG54" s="38">
        <v>46.55080213903743</v>
      </c>
      <c r="AH54" s="38">
        <v>45.811051693404622</v>
      </c>
      <c r="AI54" s="38">
        <v>45.811051693404622</v>
      </c>
      <c r="AJ54" s="38">
        <v>45.811051693404622</v>
      </c>
      <c r="AK54" s="38">
        <v>46.55080213903743</v>
      </c>
      <c r="AL54" s="38">
        <v>48.030303030303024</v>
      </c>
      <c r="AM54" s="38">
        <v>48.030303030303024</v>
      </c>
      <c r="AN54" s="38">
        <v>48.770053475935825</v>
      </c>
      <c r="AO54" s="38">
        <v>48.030303030303024</v>
      </c>
      <c r="AP54" s="38">
        <v>47.290552584670223</v>
      </c>
      <c r="AQ54" s="38">
        <v>47.290552584670223</v>
      </c>
      <c r="AR54" s="38">
        <v>47.290552584670223</v>
      </c>
      <c r="AS54" s="38">
        <v>47.290552584670223</v>
      </c>
      <c r="AT54" s="38">
        <v>46.55080213903743</v>
      </c>
      <c r="AU54" s="38">
        <v>45.811051693404622</v>
      </c>
      <c r="AV54" s="38">
        <v>45.071301247771828</v>
      </c>
      <c r="AW54" s="38">
        <v>45.811051693404622</v>
      </c>
      <c r="AX54" s="38">
        <v>47.290552584670223</v>
      </c>
      <c r="AY54" s="38">
        <v>48.030303030303024</v>
      </c>
      <c r="AZ54" s="38">
        <v>48.030303030303024</v>
      </c>
      <c r="BA54" s="38">
        <v>48.030303030303024</v>
      </c>
      <c r="BB54" s="38">
        <v>48.030303030303024</v>
      </c>
      <c r="BC54" s="38">
        <v>48.030303030303024</v>
      </c>
    </row>
    <row r="55" spans="1:55" x14ac:dyDescent="0.3">
      <c r="A55" s="43">
        <v>12</v>
      </c>
      <c r="B55" s="43">
        <v>52</v>
      </c>
      <c r="C55" s="69">
        <v>76.244102876274525</v>
      </c>
      <c r="D55" s="69">
        <v>75.306650433723931</v>
      </c>
      <c r="E55" s="69">
        <v>75.306650433723931</v>
      </c>
      <c r="F55" s="69">
        <v>76.244102876274525</v>
      </c>
      <c r="G55" s="69">
        <v>76.244102876274525</v>
      </c>
      <c r="H55" s="69">
        <v>77.181555318825133</v>
      </c>
      <c r="I55" s="69">
        <v>79.056460203926335</v>
      </c>
      <c r="J55" s="69">
        <v>79.993912646476929</v>
      </c>
      <c r="K55" s="69">
        <v>81.868817531578145</v>
      </c>
      <c r="L55" s="69">
        <v>83.743722416679347</v>
      </c>
      <c r="M55" s="69">
        <v>84.681174859229941</v>
      </c>
      <c r="N55" s="69">
        <v>84.681174859229941</v>
      </c>
      <c r="O55" s="69">
        <v>83.743722416679347</v>
      </c>
      <c r="P55" s="69">
        <v>82.806269974128739</v>
      </c>
      <c r="Q55" s="69">
        <v>81.868817531578145</v>
      </c>
      <c r="R55" s="69">
        <v>80.931365089027523</v>
      </c>
      <c r="S55" s="69">
        <v>80.931365089027523</v>
      </c>
      <c r="T55" s="69">
        <v>80.931365089027523</v>
      </c>
      <c r="U55" s="69">
        <v>80.931365089027523</v>
      </c>
      <c r="V55" s="69">
        <v>81.868817531578145</v>
      </c>
      <c r="W55" s="69">
        <v>81.868817531578145</v>
      </c>
      <c r="X55" s="69">
        <v>82.806269974128739</v>
      </c>
      <c r="Y55" s="69">
        <v>81.868817531578145</v>
      </c>
      <c r="Z55" s="70">
        <v>80.931365089027523</v>
      </c>
      <c r="AA55" s="68"/>
      <c r="AB55" s="3"/>
      <c r="AD55" s="40">
        <v>12</v>
      </c>
      <c r="AE55" s="40">
        <v>52</v>
      </c>
      <c r="AF55" s="38">
        <v>49.163695781342838</v>
      </c>
      <c r="AG55" s="38">
        <v>48.404634581105164</v>
      </c>
      <c r="AH55" s="38">
        <v>47.645573380867496</v>
      </c>
      <c r="AI55" s="38">
        <v>47.645573380867496</v>
      </c>
      <c r="AJ55" s="38">
        <v>47.645573380867496</v>
      </c>
      <c r="AK55" s="38">
        <v>48.404634581105164</v>
      </c>
      <c r="AL55" s="38">
        <v>49.922756981580505</v>
      </c>
      <c r="AM55" s="38">
        <v>49.922756981580505</v>
      </c>
      <c r="AN55" s="38">
        <v>50.681818181818173</v>
      </c>
      <c r="AO55" s="38">
        <v>49.922756981580505</v>
      </c>
      <c r="AP55" s="38">
        <v>49.163695781342838</v>
      </c>
      <c r="AQ55" s="38">
        <v>49.163695781342838</v>
      </c>
      <c r="AR55" s="38">
        <v>49.163695781342838</v>
      </c>
      <c r="AS55" s="38">
        <v>49.163695781342838</v>
      </c>
      <c r="AT55" s="38">
        <v>48.404634581105164</v>
      </c>
      <c r="AU55" s="38">
        <v>47.645573380867496</v>
      </c>
      <c r="AV55" s="38">
        <v>46.886512180629822</v>
      </c>
      <c r="AW55" s="38">
        <v>47.645573380867496</v>
      </c>
      <c r="AX55" s="38">
        <v>49.163695781342838</v>
      </c>
      <c r="AY55" s="38">
        <v>49.922756981580505</v>
      </c>
      <c r="AZ55" s="38">
        <v>49.922756981580505</v>
      </c>
      <c r="BA55" s="38">
        <v>49.922756981580505</v>
      </c>
      <c r="BB55" s="38">
        <v>49.922756981580505</v>
      </c>
      <c r="BC55" s="38">
        <v>49.922756981580505</v>
      </c>
    </row>
    <row r="56" spans="1:55" x14ac:dyDescent="0.3">
      <c r="A56" s="71"/>
      <c r="B56" s="72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3"/>
      <c r="AB56" s="3"/>
    </row>
    <row r="57" spans="1:55" x14ac:dyDescent="0.3">
      <c r="A57" s="74"/>
      <c r="B57" s="7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55" x14ac:dyDescent="0.3">
      <c r="A58" s="74"/>
      <c r="B58" s="7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55" x14ac:dyDescent="0.3">
      <c r="A59" s="85" t="s">
        <v>110</v>
      </c>
      <c r="B59" s="85"/>
      <c r="C59" s="85" t="s">
        <v>58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3"/>
      <c r="AB59" s="3"/>
      <c r="AD59" s="85" t="s">
        <v>111</v>
      </c>
      <c r="AE59" s="85"/>
      <c r="AF59" s="85" t="s">
        <v>58</v>
      </c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</row>
    <row r="60" spans="1:55" x14ac:dyDescent="0.3">
      <c r="A60" s="40" t="s">
        <v>142</v>
      </c>
      <c r="B60" s="40" t="s">
        <v>46</v>
      </c>
      <c r="C60" s="40">
        <v>0</v>
      </c>
      <c r="D60" s="40">
        <v>1</v>
      </c>
      <c r="E60" s="40">
        <v>2</v>
      </c>
      <c r="F60" s="40">
        <v>3</v>
      </c>
      <c r="G60" s="40">
        <v>4</v>
      </c>
      <c r="H60" s="40">
        <v>5</v>
      </c>
      <c r="I60" s="40">
        <v>6</v>
      </c>
      <c r="J60" s="40">
        <v>7</v>
      </c>
      <c r="K60" s="40">
        <v>8</v>
      </c>
      <c r="L60" s="40">
        <v>9</v>
      </c>
      <c r="M60" s="40">
        <v>10</v>
      </c>
      <c r="N60" s="40">
        <v>11</v>
      </c>
      <c r="O60" s="40">
        <v>12</v>
      </c>
      <c r="P60" s="40">
        <v>13</v>
      </c>
      <c r="Q60" s="40">
        <v>14</v>
      </c>
      <c r="R60" s="40">
        <v>15</v>
      </c>
      <c r="S60" s="40">
        <v>16</v>
      </c>
      <c r="T60" s="40">
        <v>17</v>
      </c>
      <c r="U60" s="40">
        <v>18</v>
      </c>
      <c r="V60" s="40">
        <v>19</v>
      </c>
      <c r="W60" s="40">
        <v>20</v>
      </c>
      <c r="X60" s="40">
        <v>21</v>
      </c>
      <c r="Y60" s="40">
        <v>22</v>
      </c>
      <c r="Z60" s="40">
        <v>23</v>
      </c>
      <c r="AA60" s="3"/>
      <c r="AB60" s="3"/>
      <c r="AD60" s="40" t="s">
        <v>142</v>
      </c>
      <c r="AE60" s="40" t="s">
        <v>46</v>
      </c>
      <c r="AF60" s="40">
        <v>0</v>
      </c>
      <c r="AG60" s="40">
        <v>1</v>
      </c>
      <c r="AH60" s="40">
        <v>2</v>
      </c>
      <c r="AI60" s="40">
        <v>3</v>
      </c>
      <c r="AJ60" s="40">
        <v>4</v>
      </c>
      <c r="AK60" s="40">
        <v>5</v>
      </c>
      <c r="AL60" s="40">
        <v>6</v>
      </c>
      <c r="AM60" s="40">
        <v>7</v>
      </c>
      <c r="AN60" s="40">
        <v>8</v>
      </c>
      <c r="AO60" s="40">
        <v>9</v>
      </c>
      <c r="AP60" s="40">
        <v>10</v>
      </c>
      <c r="AQ60" s="40">
        <v>11</v>
      </c>
      <c r="AR60" s="40">
        <v>12</v>
      </c>
      <c r="AS60" s="40">
        <v>13</v>
      </c>
      <c r="AT60" s="40">
        <v>14</v>
      </c>
      <c r="AU60" s="40">
        <v>15</v>
      </c>
      <c r="AV60" s="40">
        <v>16</v>
      </c>
      <c r="AW60" s="40">
        <v>17</v>
      </c>
      <c r="AX60" s="40">
        <v>18</v>
      </c>
      <c r="AY60" s="40">
        <v>19</v>
      </c>
      <c r="AZ60" s="40">
        <v>20</v>
      </c>
      <c r="BA60" s="40">
        <v>21</v>
      </c>
      <c r="BB60" s="40">
        <v>22</v>
      </c>
      <c r="BC60" s="40">
        <v>23</v>
      </c>
    </row>
    <row r="61" spans="1:55" x14ac:dyDescent="0.3">
      <c r="A61" s="40">
        <v>1</v>
      </c>
      <c r="B61" s="40">
        <v>1</v>
      </c>
      <c r="C61" s="38">
        <v>82.138812963686036</v>
      </c>
      <c r="D61" s="38">
        <v>82.138812963686036</v>
      </c>
      <c r="E61" s="38">
        <v>82.795782897305727</v>
      </c>
      <c r="F61" s="38">
        <v>82.138812963686036</v>
      </c>
      <c r="G61" s="38">
        <v>82.138812963686036</v>
      </c>
      <c r="H61" s="38">
        <v>82.795782897305727</v>
      </c>
      <c r="I61" s="38">
        <v>84.109722764545083</v>
      </c>
      <c r="J61" s="38">
        <v>85.423662631784453</v>
      </c>
      <c r="K61" s="38">
        <v>86.737602499023808</v>
      </c>
      <c r="L61" s="38">
        <v>86.08063256540413</v>
      </c>
      <c r="M61" s="38">
        <v>84.109722764545083</v>
      </c>
      <c r="N61" s="38">
        <v>81.481843030066358</v>
      </c>
      <c r="O61" s="38">
        <v>79.510933229207339</v>
      </c>
      <c r="P61" s="38">
        <v>78.853963295587661</v>
      </c>
      <c r="Q61" s="38">
        <v>77.540023428348292</v>
      </c>
      <c r="R61" s="38">
        <v>76.883053494728614</v>
      </c>
      <c r="S61" s="38">
        <v>76.226083561108936</v>
      </c>
      <c r="T61" s="38">
        <v>76.883053494728614</v>
      </c>
      <c r="U61" s="38">
        <v>79.510933229207339</v>
      </c>
      <c r="V61" s="38">
        <v>82.138812963686036</v>
      </c>
      <c r="W61" s="38">
        <v>84.109722764545083</v>
      </c>
      <c r="X61" s="38">
        <v>84.109722764545083</v>
      </c>
      <c r="Y61" s="38">
        <v>83.452752830925405</v>
      </c>
      <c r="Z61" s="38">
        <v>82.138812963686036</v>
      </c>
      <c r="AA61" s="3"/>
      <c r="AB61" s="3"/>
      <c r="AD61" s="40">
        <v>1</v>
      </c>
      <c r="AE61" s="40">
        <v>1</v>
      </c>
      <c r="AF61" s="38">
        <v>62.481328530006152</v>
      </c>
      <c r="AG61" s="38">
        <v>62.481328530006152</v>
      </c>
      <c r="AH61" s="38">
        <v>63.417977330638799</v>
      </c>
      <c r="AI61" s="38">
        <v>64.354626131271417</v>
      </c>
      <c r="AJ61" s="38">
        <v>65.291274931904042</v>
      </c>
      <c r="AK61" s="38">
        <v>66.227923732536667</v>
      </c>
      <c r="AL61" s="38">
        <v>66.227923732536667</v>
      </c>
      <c r="AM61" s="38">
        <v>66.227923732536667</v>
      </c>
      <c r="AN61" s="38">
        <v>66.227923732536667</v>
      </c>
      <c r="AO61" s="38">
        <v>64.354626131271417</v>
      </c>
      <c r="AP61" s="38">
        <v>62.481328530006152</v>
      </c>
      <c r="AQ61" s="38">
        <v>61.544679729373527</v>
      </c>
      <c r="AR61" s="38">
        <v>62.481328530006152</v>
      </c>
      <c r="AS61" s="38">
        <v>62.481328530006152</v>
      </c>
      <c r="AT61" s="38">
        <v>62.481328530006152</v>
      </c>
      <c r="AU61" s="38">
        <v>61.544679729373527</v>
      </c>
      <c r="AV61" s="38">
        <v>60.608030928740888</v>
      </c>
      <c r="AW61" s="38">
        <v>60.608030928740888</v>
      </c>
      <c r="AX61" s="38">
        <v>61.544679729373527</v>
      </c>
      <c r="AY61" s="38">
        <v>63.417977330638799</v>
      </c>
      <c r="AZ61" s="38">
        <v>64.354626131271417</v>
      </c>
      <c r="BA61" s="38">
        <v>63.417977330638799</v>
      </c>
      <c r="BB61" s="38">
        <v>62.481328530006152</v>
      </c>
      <c r="BC61" s="38">
        <v>61.544679729373527</v>
      </c>
    </row>
    <row r="62" spans="1:55" x14ac:dyDescent="0.3">
      <c r="A62" s="40">
        <v>1</v>
      </c>
      <c r="B62" s="40">
        <v>2</v>
      </c>
      <c r="C62" s="38">
        <v>84.341077704021856</v>
      </c>
      <c r="D62" s="38">
        <v>84.341077704021856</v>
      </c>
      <c r="E62" s="38">
        <v>85.013666536509163</v>
      </c>
      <c r="F62" s="38">
        <v>84.341077704021856</v>
      </c>
      <c r="G62" s="38">
        <v>84.341077704021856</v>
      </c>
      <c r="H62" s="38">
        <v>85.013666536509163</v>
      </c>
      <c r="I62" s="38">
        <v>86.358844201483791</v>
      </c>
      <c r="J62" s="38">
        <v>87.70402186645839</v>
      </c>
      <c r="K62" s="38">
        <v>89.049199531433032</v>
      </c>
      <c r="L62" s="38">
        <v>88.376610698945711</v>
      </c>
      <c r="M62" s="38">
        <v>86.358844201483791</v>
      </c>
      <c r="N62" s="38">
        <v>83.668488871534535</v>
      </c>
      <c r="O62" s="38">
        <v>81.650722374072629</v>
      </c>
      <c r="P62" s="38">
        <v>80.978133541585322</v>
      </c>
      <c r="Q62" s="38">
        <v>79.632955876610694</v>
      </c>
      <c r="R62" s="38">
        <v>78.960367044123387</v>
      </c>
      <c r="S62" s="38">
        <v>78.287778211636066</v>
      </c>
      <c r="T62" s="38">
        <v>78.960367044123387</v>
      </c>
      <c r="U62" s="38">
        <v>81.650722374072629</v>
      </c>
      <c r="V62" s="38">
        <v>84.341077704021856</v>
      </c>
      <c r="W62" s="38">
        <v>86.358844201483791</v>
      </c>
      <c r="X62" s="38">
        <v>86.358844201483791</v>
      </c>
      <c r="Y62" s="38">
        <v>85.68625536899647</v>
      </c>
      <c r="Z62" s="38">
        <v>84.341077704021856</v>
      </c>
      <c r="AA62" s="3"/>
      <c r="AB62" s="3"/>
      <c r="AD62" s="40">
        <v>1</v>
      </c>
      <c r="AE62" s="40">
        <v>2</v>
      </c>
      <c r="AF62" s="38">
        <v>64.607679465776286</v>
      </c>
      <c r="AG62" s="38">
        <v>64.607679465776286</v>
      </c>
      <c r="AH62" s="38">
        <v>65.56365872946138</v>
      </c>
      <c r="AI62" s="38">
        <v>66.519637993146503</v>
      </c>
      <c r="AJ62" s="38">
        <v>67.475617256831541</v>
      </c>
      <c r="AK62" s="38">
        <v>68.431596520516649</v>
      </c>
      <c r="AL62" s="38">
        <v>68.431596520516649</v>
      </c>
      <c r="AM62" s="38">
        <v>68.431596520516649</v>
      </c>
      <c r="AN62" s="38">
        <v>68.431596520516649</v>
      </c>
      <c r="AO62" s="38">
        <v>66.519637993146503</v>
      </c>
      <c r="AP62" s="38">
        <v>64.607679465776286</v>
      </c>
      <c r="AQ62" s="38">
        <v>63.651700202091199</v>
      </c>
      <c r="AR62" s="38">
        <v>64.607679465776286</v>
      </c>
      <c r="AS62" s="38">
        <v>64.607679465776286</v>
      </c>
      <c r="AT62" s="38">
        <v>64.607679465776286</v>
      </c>
      <c r="AU62" s="38">
        <v>63.651700202091199</v>
      </c>
      <c r="AV62" s="38">
        <v>62.695720938406119</v>
      </c>
      <c r="AW62" s="38">
        <v>62.695720938406119</v>
      </c>
      <c r="AX62" s="38">
        <v>63.651700202091199</v>
      </c>
      <c r="AY62" s="38">
        <v>65.56365872946138</v>
      </c>
      <c r="AZ62" s="38">
        <v>66.519637993146503</v>
      </c>
      <c r="BA62" s="38">
        <v>65.56365872946138</v>
      </c>
      <c r="BB62" s="38">
        <v>64.607679465776286</v>
      </c>
      <c r="BC62" s="38">
        <v>63.651700202091199</v>
      </c>
    </row>
    <row r="63" spans="1:55" x14ac:dyDescent="0.3">
      <c r="A63" s="40">
        <v>1</v>
      </c>
      <c r="B63" s="40">
        <v>3</v>
      </c>
      <c r="C63" s="38">
        <v>86.543342444357663</v>
      </c>
      <c r="D63" s="38">
        <v>86.543342444357663</v>
      </c>
      <c r="E63" s="38">
        <v>87.231550175712599</v>
      </c>
      <c r="F63" s="38">
        <v>86.543342444357663</v>
      </c>
      <c r="G63" s="38">
        <v>86.543342444357663</v>
      </c>
      <c r="H63" s="38">
        <v>87.231550175712599</v>
      </c>
      <c r="I63" s="38">
        <v>88.607965638422485</v>
      </c>
      <c r="J63" s="38">
        <v>89.984381101132357</v>
      </c>
      <c r="K63" s="38">
        <v>91.360796563842243</v>
      </c>
      <c r="L63" s="38">
        <v>90.672588832487293</v>
      </c>
      <c r="M63" s="38">
        <v>88.607965638422485</v>
      </c>
      <c r="N63" s="38">
        <v>85.855134713002727</v>
      </c>
      <c r="O63" s="38">
        <v>83.790511518937919</v>
      </c>
      <c r="P63" s="38">
        <v>83.102303787582983</v>
      </c>
      <c r="Q63" s="38">
        <v>81.725888324873097</v>
      </c>
      <c r="R63" s="38">
        <v>81.037680593518161</v>
      </c>
      <c r="S63" s="38">
        <v>80.349472862163225</v>
      </c>
      <c r="T63" s="38">
        <v>81.037680593518161</v>
      </c>
      <c r="U63" s="38">
        <v>83.790511518937919</v>
      </c>
      <c r="V63" s="38">
        <v>86.543342444357663</v>
      </c>
      <c r="W63" s="38">
        <v>88.607965638422485</v>
      </c>
      <c r="X63" s="38">
        <v>88.607965638422485</v>
      </c>
      <c r="Y63" s="38">
        <v>87.919757907067549</v>
      </c>
      <c r="Z63" s="38">
        <v>86.543342444357663</v>
      </c>
      <c r="AA63" s="3"/>
      <c r="AB63" s="3"/>
      <c r="AD63" s="40">
        <v>1</v>
      </c>
      <c r="AE63" s="40">
        <v>3</v>
      </c>
      <c r="AF63" s="38">
        <v>66.734030401546448</v>
      </c>
      <c r="AG63" s="38">
        <v>66.734030401546448</v>
      </c>
      <c r="AH63" s="38">
        <v>67.709340128283984</v>
      </c>
      <c r="AI63" s="38">
        <v>68.684649855021547</v>
      </c>
      <c r="AJ63" s="38">
        <v>69.659959581759054</v>
      </c>
      <c r="AK63" s="38">
        <v>70.635269308496618</v>
      </c>
      <c r="AL63" s="38">
        <v>70.635269308496618</v>
      </c>
      <c r="AM63" s="38">
        <v>70.635269308496618</v>
      </c>
      <c r="AN63" s="38">
        <v>70.635269308496618</v>
      </c>
      <c r="AO63" s="38">
        <v>68.684649855021547</v>
      </c>
      <c r="AP63" s="38">
        <v>66.734030401546448</v>
      </c>
      <c r="AQ63" s="38">
        <v>65.758720674808899</v>
      </c>
      <c r="AR63" s="38">
        <v>66.734030401546448</v>
      </c>
      <c r="AS63" s="38">
        <v>66.734030401546448</v>
      </c>
      <c r="AT63" s="38">
        <v>66.734030401546448</v>
      </c>
      <c r="AU63" s="38">
        <v>65.758720674808899</v>
      </c>
      <c r="AV63" s="38">
        <v>64.783410948071349</v>
      </c>
      <c r="AW63" s="38">
        <v>64.783410948071349</v>
      </c>
      <c r="AX63" s="38">
        <v>65.758720674808899</v>
      </c>
      <c r="AY63" s="38">
        <v>67.709340128283984</v>
      </c>
      <c r="AZ63" s="38">
        <v>68.684649855021547</v>
      </c>
      <c r="BA63" s="38">
        <v>67.709340128283984</v>
      </c>
      <c r="BB63" s="38">
        <v>66.734030401546448</v>
      </c>
      <c r="BC63" s="38">
        <v>65.758720674808899</v>
      </c>
    </row>
    <row r="64" spans="1:55" x14ac:dyDescent="0.3">
      <c r="A64" s="40">
        <v>1</v>
      </c>
      <c r="B64" s="40">
        <v>4</v>
      </c>
      <c r="C64" s="38">
        <v>87.575654041390067</v>
      </c>
      <c r="D64" s="38">
        <v>87.575654041390067</v>
      </c>
      <c r="E64" s="38">
        <v>88.271183131589211</v>
      </c>
      <c r="F64" s="38">
        <v>87.575654041390067</v>
      </c>
      <c r="G64" s="38">
        <v>87.575654041390067</v>
      </c>
      <c r="H64" s="38">
        <v>88.271183131589211</v>
      </c>
      <c r="I64" s="38">
        <v>89.662241311987472</v>
      </c>
      <c r="J64" s="38">
        <v>91.053299492385776</v>
      </c>
      <c r="K64" s="38">
        <v>92.444357672784051</v>
      </c>
      <c r="L64" s="38">
        <v>91.74882858258492</v>
      </c>
      <c r="M64" s="38">
        <v>89.662241311987472</v>
      </c>
      <c r="N64" s="38">
        <v>86.880124951190922</v>
      </c>
      <c r="O64" s="38">
        <v>84.793537680593516</v>
      </c>
      <c r="P64" s="38">
        <v>84.098008590394372</v>
      </c>
      <c r="Q64" s="38">
        <v>82.706950409996097</v>
      </c>
      <c r="R64" s="38">
        <v>82.011421319796952</v>
      </c>
      <c r="S64" s="38">
        <v>81.315892229597793</v>
      </c>
      <c r="T64" s="38">
        <v>82.011421319796952</v>
      </c>
      <c r="U64" s="38">
        <v>84.793537680593516</v>
      </c>
      <c r="V64" s="38">
        <v>87.575654041390067</v>
      </c>
      <c r="W64" s="38">
        <v>89.662241311987472</v>
      </c>
      <c r="X64" s="38">
        <v>89.662241311987472</v>
      </c>
      <c r="Y64" s="38">
        <v>88.966712221788342</v>
      </c>
      <c r="Z64" s="38">
        <v>87.575654041390067</v>
      </c>
      <c r="AA64" s="3"/>
      <c r="AB64" s="3"/>
      <c r="AD64" s="40">
        <v>1</v>
      </c>
      <c r="AE64" s="40">
        <v>4</v>
      </c>
      <c r="AF64" s="38">
        <v>68.90870749494772</v>
      </c>
      <c r="AG64" s="38">
        <v>68.90870749494772</v>
      </c>
      <c r="AH64" s="38">
        <v>69.903787013443463</v>
      </c>
      <c r="AI64" s="38">
        <v>70.898866531939206</v>
      </c>
      <c r="AJ64" s="38">
        <v>71.893946050434934</v>
      </c>
      <c r="AK64" s="38">
        <v>72.889025568930663</v>
      </c>
      <c r="AL64" s="38">
        <v>72.889025568930663</v>
      </c>
      <c r="AM64" s="38">
        <v>72.889025568930663</v>
      </c>
      <c r="AN64" s="38">
        <v>72.889025568930663</v>
      </c>
      <c r="AO64" s="38">
        <v>70.898866531939206</v>
      </c>
      <c r="AP64" s="38">
        <v>68.90870749494772</v>
      </c>
      <c r="AQ64" s="38">
        <v>67.913627976451991</v>
      </c>
      <c r="AR64" s="38">
        <v>68.90870749494772</v>
      </c>
      <c r="AS64" s="38">
        <v>68.90870749494772</v>
      </c>
      <c r="AT64" s="38">
        <v>68.90870749494772</v>
      </c>
      <c r="AU64" s="38">
        <v>67.913627976451991</v>
      </c>
      <c r="AV64" s="38">
        <v>66.918548457956234</v>
      </c>
      <c r="AW64" s="38">
        <v>66.918548457956234</v>
      </c>
      <c r="AX64" s="38">
        <v>67.913627976451991</v>
      </c>
      <c r="AY64" s="38">
        <v>69.903787013443463</v>
      </c>
      <c r="AZ64" s="38">
        <v>70.898866531939206</v>
      </c>
      <c r="BA64" s="38">
        <v>69.903787013443463</v>
      </c>
      <c r="BB64" s="38">
        <v>68.90870749494772</v>
      </c>
      <c r="BC64" s="38">
        <v>67.913627976451991</v>
      </c>
    </row>
    <row r="65" spans="1:55" x14ac:dyDescent="0.3">
      <c r="A65" s="40">
        <v>1</v>
      </c>
      <c r="B65" s="40">
        <v>5</v>
      </c>
      <c r="C65" s="38">
        <v>88.607965638422485</v>
      </c>
      <c r="D65" s="38">
        <v>88.607965638422485</v>
      </c>
      <c r="E65" s="38">
        <v>89.310816087465824</v>
      </c>
      <c r="F65" s="38">
        <v>88.607965638422485</v>
      </c>
      <c r="G65" s="38">
        <v>88.607965638422485</v>
      </c>
      <c r="H65" s="38">
        <v>89.310816087465824</v>
      </c>
      <c r="I65" s="38">
        <v>90.716516985552502</v>
      </c>
      <c r="J65" s="38">
        <v>92.122217883639195</v>
      </c>
      <c r="K65" s="38">
        <v>93.527918781725873</v>
      </c>
      <c r="L65" s="38">
        <v>92.825068332682548</v>
      </c>
      <c r="M65" s="38">
        <v>90.716516985552502</v>
      </c>
      <c r="N65" s="38">
        <v>87.905115189379146</v>
      </c>
      <c r="O65" s="38">
        <v>85.796563842249128</v>
      </c>
      <c r="P65" s="38">
        <v>85.093713393205789</v>
      </c>
      <c r="Q65" s="38">
        <v>83.688012495119096</v>
      </c>
      <c r="R65" s="38">
        <v>82.985162046075757</v>
      </c>
      <c r="S65" s="38">
        <v>82.282311597032404</v>
      </c>
      <c r="T65" s="38">
        <v>82.985162046075757</v>
      </c>
      <c r="U65" s="38">
        <v>85.796563842249128</v>
      </c>
      <c r="V65" s="38">
        <v>88.607965638422485</v>
      </c>
      <c r="W65" s="38">
        <v>90.716516985552502</v>
      </c>
      <c r="X65" s="38">
        <v>90.716516985552502</v>
      </c>
      <c r="Y65" s="38">
        <v>90.013666536509163</v>
      </c>
      <c r="Z65" s="38">
        <v>88.607965638422485</v>
      </c>
      <c r="AA65" s="3"/>
      <c r="AB65" s="3"/>
      <c r="AD65" s="40">
        <v>1</v>
      </c>
      <c r="AE65" s="40">
        <v>5</v>
      </c>
      <c r="AF65" s="38">
        <v>71.083384588349006</v>
      </c>
      <c r="AG65" s="38">
        <v>71.083384588349006</v>
      </c>
      <c r="AH65" s="38">
        <v>72.098233898602942</v>
      </c>
      <c r="AI65" s="38">
        <v>73.113083208856864</v>
      </c>
      <c r="AJ65" s="38">
        <v>74.127932519110772</v>
      </c>
      <c r="AK65" s="38">
        <v>75.142781829364722</v>
      </c>
      <c r="AL65" s="38">
        <v>75.142781829364722</v>
      </c>
      <c r="AM65" s="38">
        <v>75.142781829364722</v>
      </c>
      <c r="AN65" s="38">
        <v>75.142781829364722</v>
      </c>
      <c r="AO65" s="38">
        <v>73.113083208856864</v>
      </c>
      <c r="AP65" s="38">
        <v>71.083384588349006</v>
      </c>
      <c r="AQ65" s="38">
        <v>70.068535278095069</v>
      </c>
      <c r="AR65" s="38">
        <v>71.083384588349006</v>
      </c>
      <c r="AS65" s="38">
        <v>71.083384588349006</v>
      </c>
      <c r="AT65" s="38">
        <v>71.083384588349006</v>
      </c>
      <c r="AU65" s="38">
        <v>70.068535278095069</v>
      </c>
      <c r="AV65" s="38">
        <v>69.053685967841133</v>
      </c>
      <c r="AW65" s="38">
        <v>69.053685967841133</v>
      </c>
      <c r="AX65" s="38">
        <v>70.068535278095069</v>
      </c>
      <c r="AY65" s="38">
        <v>72.098233898602942</v>
      </c>
      <c r="AZ65" s="38">
        <v>73.113083208856864</v>
      </c>
      <c r="BA65" s="38">
        <v>72.098233898602942</v>
      </c>
      <c r="BB65" s="38">
        <v>71.083384588349006</v>
      </c>
      <c r="BC65" s="38">
        <v>70.068535278095069</v>
      </c>
    </row>
    <row r="66" spans="1:55" x14ac:dyDescent="0.3">
      <c r="A66" s="40">
        <v>2</v>
      </c>
      <c r="B66" s="40">
        <v>6</v>
      </c>
      <c r="C66" s="38">
        <v>91.060620851229984</v>
      </c>
      <c r="D66" s="38">
        <v>90.350449043342437</v>
      </c>
      <c r="E66" s="38">
        <v>91.060620851229984</v>
      </c>
      <c r="F66" s="38">
        <v>91.060620851229984</v>
      </c>
      <c r="G66" s="38">
        <v>91.770792659117546</v>
      </c>
      <c r="H66" s="38">
        <v>93.191136274892614</v>
      </c>
      <c r="I66" s="38">
        <v>94.611479890667709</v>
      </c>
      <c r="J66" s="38">
        <v>96.741995314330325</v>
      </c>
      <c r="K66" s="38">
        <v>98.162338930105449</v>
      </c>
      <c r="L66" s="38">
        <v>98.872510737992997</v>
      </c>
      <c r="M66" s="38">
        <v>97.452167122217887</v>
      </c>
      <c r="N66" s="38">
        <v>94.611479890667709</v>
      </c>
      <c r="O66" s="38">
        <v>92.48096446700508</v>
      </c>
      <c r="P66" s="38">
        <v>91.060620851229984</v>
      </c>
      <c r="Q66" s="38">
        <v>90.350449043342437</v>
      </c>
      <c r="R66" s="38">
        <v>88.930105427567355</v>
      </c>
      <c r="S66" s="38">
        <v>88.930105427567355</v>
      </c>
      <c r="T66" s="38">
        <v>89.640277235454889</v>
      </c>
      <c r="U66" s="38">
        <v>91.770792659117546</v>
      </c>
      <c r="V66" s="38">
        <v>95.321651698555272</v>
      </c>
      <c r="W66" s="38">
        <v>97.452167122217887</v>
      </c>
      <c r="X66" s="38">
        <v>97.452167122217887</v>
      </c>
      <c r="Y66" s="38">
        <v>96.741995314330325</v>
      </c>
      <c r="Z66" s="38">
        <v>96.031823506442805</v>
      </c>
      <c r="AA66" s="3"/>
      <c r="AB66" s="3"/>
      <c r="AD66" s="40">
        <v>2</v>
      </c>
      <c r="AE66" s="40">
        <v>6</v>
      </c>
      <c r="AF66" s="38">
        <v>82.569633599859401</v>
      </c>
      <c r="AG66" s="38">
        <v>82.569633599859401</v>
      </c>
      <c r="AH66" s="38">
        <v>83.60425270187153</v>
      </c>
      <c r="AI66" s="38">
        <v>85.673490905895775</v>
      </c>
      <c r="AJ66" s="38">
        <v>85.673490905895775</v>
      </c>
      <c r="AK66" s="38">
        <v>86.708110007907891</v>
      </c>
      <c r="AL66" s="38">
        <v>87.74272910992002</v>
      </c>
      <c r="AM66" s="38">
        <v>88.777348211932164</v>
      </c>
      <c r="AN66" s="38">
        <v>88.777348211932164</v>
      </c>
      <c r="AO66" s="38">
        <v>85.673490905895775</v>
      </c>
      <c r="AP66" s="38">
        <v>83.60425270187153</v>
      </c>
      <c r="AQ66" s="38">
        <v>82.569633599859401</v>
      </c>
      <c r="AR66" s="38">
        <v>81.535014497847271</v>
      </c>
      <c r="AS66" s="38">
        <v>80.500395395835156</v>
      </c>
      <c r="AT66" s="38">
        <v>80.500395395835156</v>
      </c>
      <c r="AU66" s="38">
        <v>81.535014497847271</v>
      </c>
      <c r="AV66" s="38">
        <v>81.535014497847271</v>
      </c>
      <c r="AW66" s="38">
        <v>82.569633599859401</v>
      </c>
      <c r="AX66" s="38">
        <v>83.60425270187153</v>
      </c>
      <c r="AY66" s="38">
        <v>84.638871803883646</v>
      </c>
      <c r="AZ66" s="38">
        <v>84.638871803883646</v>
      </c>
      <c r="BA66" s="38">
        <v>84.638871803883646</v>
      </c>
      <c r="BB66" s="38">
        <v>84.638871803883646</v>
      </c>
      <c r="BC66" s="38">
        <v>83.60425270187153</v>
      </c>
    </row>
    <row r="67" spans="1:55" x14ac:dyDescent="0.3">
      <c r="A67" s="40">
        <v>2</v>
      </c>
      <c r="B67" s="40">
        <v>7</v>
      </c>
      <c r="C67" s="38">
        <v>92.107575165950806</v>
      </c>
      <c r="D67" s="38">
        <v>91.390081999219035</v>
      </c>
      <c r="E67" s="38">
        <v>92.107575165950806</v>
      </c>
      <c r="F67" s="38">
        <v>92.107575165950806</v>
      </c>
      <c r="G67" s="38">
        <v>92.825068332682548</v>
      </c>
      <c r="H67" s="38">
        <v>94.260054666146033</v>
      </c>
      <c r="I67" s="38">
        <v>95.695040999609517</v>
      </c>
      <c r="J67" s="38">
        <v>97.847520499804773</v>
      </c>
      <c r="K67" s="38">
        <v>99.282506833268258</v>
      </c>
      <c r="L67" s="38">
        <v>100</v>
      </c>
      <c r="M67" s="38">
        <v>98.565013666536515</v>
      </c>
      <c r="N67" s="38">
        <v>95.695040999609517</v>
      </c>
      <c r="O67" s="38">
        <v>93.54256149941429</v>
      </c>
      <c r="P67" s="38">
        <v>92.107575165950806</v>
      </c>
      <c r="Q67" s="38">
        <v>91.390081999219035</v>
      </c>
      <c r="R67" s="38">
        <v>89.955095665755564</v>
      </c>
      <c r="S67" s="38">
        <v>89.955095665755564</v>
      </c>
      <c r="T67" s="38">
        <v>90.672588832487293</v>
      </c>
      <c r="U67" s="38">
        <v>92.825068332682548</v>
      </c>
      <c r="V67" s="38">
        <v>96.412534166341274</v>
      </c>
      <c r="W67" s="38">
        <v>98.565013666536515</v>
      </c>
      <c r="X67" s="38">
        <v>98.565013666536515</v>
      </c>
      <c r="Y67" s="38">
        <v>97.847520499804773</v>
      </c>
      <c r="Z67" s="38">
        <v>97.130027333073016</v>
      </c>
      <c r="AA67" s="3"/>
      <c r="AB67" s="3"/>
      <c r="AD67" s="40">
        <v>2</v>
      </c>
      <c r="AE67" s="40">
        <v>7</v>
      </c>
      <c r="AF67" s="38">
        <v>84.922238819084427</v>
      </c>
      <c r="AG67" s="38">
        <v>84.922238819084427</v>
      </c>
      <c r="AH67" s="38">
        <v>85.97662771285475</v>
      </c>
      <c r="AI67" s="38">
        <v>88.085405500395382</v>
      </c>
      <c r="AJ67" s="38">
        <v>88.085405500395382</v>
      </c>
      <c r="AK67" s="38">
        <v>89.139794394165705</v>
      </c>
      <c r="AL67" s="38">
        <v>90.194183287936028</v>
      </c>
      <c r="AM67" s="38">
        <v>91.248572181706351</v>
      </c>
      <c r="AN67" s="38">
        <v>91.248572181706351</v>
      </c>
      <c r="AO67" s="38">
        <v>88.085405500395382</v>
      </c>
      <c r="AP67" s="38">
        <v>85.97662771285475</v>
      </c>
      <c r="AQ67" s="38">
        <v>84.922238819084427</v>
      </c>
      <c r="AR67" s="38">
        <v>83.867849925314104</v>
      </c>
      <c r="AS67" s="38">
        <v>82.813461031543795</v>
      </c>
      <c r="AT67" s="38">
        <v>82.813461031543795</v>
      </c>
      <c r="AU67" s="38">
        <v>83.867849925314104</v>
      </c>
      <c r="AV67" s="38">
        <v>83.867849925314104</v>
      </c>
      <c r="AW67" s="38">
        <v>84.922238819084427</v>
      </c>
      <c r="AX67" s="38">
        <v>85.97662771285475</v>
      </c>
      <c r="AY67" s="38">
        <v>87.031016606625073</v>
      </c>
      <c r="AZ67" s="38">
        <v>87.031016606625073</v>
      </c>
      <c r="BA67" s="38">
        <v>87.031016606625073</v>
      </c>
      <c r="BB67" s="38">
        <v>87.031016606625073</v>
      </c>
      <c r="BC67" s="38">
        <v>85.97662771285475</v>
      </c>
    </row>
    <row r="68" spans="1:55" x14ac:dyDescent="0.3">
      <c r="A68" s="40">
        <v>2</v>
      </c>
      <c r="B68" s="40">
        <v>8</v>
      </c>
      <c r="C68" s="38">
        <v>89.141204607575162</v>
      </c>
      <c r="D68" s="38">
        <v>88.444455290901985</v>
      </c>
      <c r="E68" s="38">
        <v>89.141204607575162</v>
      </c>
      <c r="F68" s="38">
        <v>89.141204607575162</v>
      </c>
      <c r="G68" s="38">
        <v>89.837953924248353</v>
      </c>
      <c r="H68" s="38">
        <v>91.231452557594679</v>
      </c>
      <c r="I68" s="38">
        <v>92.624951190941033</v>
      </c>
      <c r="J68" s="38">
        <v>94.715199140960564</v>
      </c>
      <c r="K68" s="38">
        <v>96.108697774306904</v>
      </c>
      <c r="L68" s="38">
        <v>96.805447090980095</v>
      </c>
      <c r="M68" s="38">
        <v>95.411948457633727</v>
      </c>
      <c r="N68" s="38">
        <v>92.624951190941033</v>
      </c>
      <c r="O68" s="38">
        <v>90.534703240921516</v>
      </c>
      <c r="P68" s="38">
        <v>89.141204607575162</v>
      </c>
      <c r="Q68" s="38">
        <v>88.444455290901985</v>
      </c>
      <c r="R68" s="38">
        <v>87.050956657555631</v>
      </c>
      <c r="S68" s="38">
        <v>87.050956657555631</v>
      </c>
      <c r="T68" s="38">
        <v>87.747705974228822</v>
      </c>
      <c r="U68" s="38">
        <v>89.837953924248353</v>
      </c>
      <c r="V68" s="38">
        <v>93.321700507614196</v>
      </c>
      <c r="W68" s="38">
        <v>95.411948457633727</v>
      </c>
      <c r="X68" s="38">
        <v>95.411948457633727</v>
      </c>
      <c r="Y68" s="38">
        <v>94.715199140960564</v>
      </c>
      <c r="Z68" s="38">
        <v>94.018449824287373</v>
      </c>
      <c r="AA68" s="3"/>
      <c r="AB68" s="3"/>
      <c r="AD68" s="40">
        <v>2</v>
      </c>
      <c r="AE68" s="40">
        <v>8</v>
      </c>
      <c r="AF68" s="38">
        <v>84.922238819084427</v>
      </c>
      <c r="AG68" s="38">
        <v>84.922238819084427</v>
      </c>
      <c r="AH68" s="38">
        <v>85.97662771285475</v>
      </c>
      <c r="AI68" s="38">
        <v>88.085405500395382</v>
      </c>
      <c r="AJ68" s="38">
        <v>88.085405500395382</v>
      </c>
      <c r="AK68" s="38">
        <v>89.139794394165705</v>
      </c>
      <c r="AL68" s="38">
        <v>90.194183287936028</v>
      </c>
      <c r="AM68" s="38">
        <v>91.248572181706351</v>
      </c>
      <c r="AN68" s="38">
        <v>91.248572181706351</v>
      </c>
      <c r="AO68" s="38">
        <v>88.085405500395382</v>
      </c>
      <c r="AP68" s="38">
        <v>85.97662771285475</v>
      </c>
      <c r="AQ68" s="38">
        <v>84.922238819084427</v>
      </c>
      <c r="AR68" s="38">
        <v>83.867849925314104</v>
      </c>
      <c r="AS68" s="38">
        <v>82.813461031543795</v>
      </c>
      <c r="AT68" s="38">
        <v>82.813461031543795</v>
      </c>
      <c r="AU68" s="38">
        <v>83.867849925314104</v>
      </c>
      <c r="AV68" s="38">
        <v>83.867849925314104</v>
      </c>
      <c r="AW68" s="38">
        <v>84.922238819084427</v>
      </c>
      <c r="AX68" s="38">
        <v>85.97662771285475</v>
      </c>
      <c r="AY68" s="38">
        <v>87.031016606625073</v>
      </c>
      <c r="AZ68" s="38">
        <v>87.031016606625073</v>
      </c>
      <c r="BA68" s="38">
        <v>87.031016606625073</v>
      </c>
      <c r="BB68" s="38">
        <v>87.031016606625073</v>
      </c>
      <c r="BC68" s="38">
        <v>85.97662771285475</v>
      </c>
    </row>
    <row r="69" spans="1:55" x14ac:dyDescent="0.3">
      <c r="A69" s="40">
        <v>3</v>
      </c>
      <c r="B69" s="40">
        <v>9</v>
      </c>
      <c r="C69" s="38">
        <v>78.738773916438888</v>
      </c>
      <c r="D69" s="38">
        <v>78.06276844982429</v>
      </c>
      <c r="E69" s="38">
        <v>78.738773916438888</v>
      </c>
      <c r="F69" s="38">
        <v>78.738773916438888</v>
      </c>
      <c r="G69" s="38">
        <v>78.738773916438888</v>
      </c>
      <c r="H69" s="38">
        <v>78.06276844982429</v>
      </c>
      <c r="I69" s="38">
        <v>78.06276844982429</v>
      </c>
      <c r="J69" s="38">
        <v>78.738773916438888</v>
      </c>
      <c r="K69" s="38">
        <v>79.414779383053499</v>
      </c>
      <c r="L69" s="38">
        <v>79.414779383053499</v>
      </c>
      <c r="M69" s="38">
        <v>78.06276844982429</v>
      </c>
      <c r="N69" s="38">
        <v>75.358746583365871</v>
      </c>
      <c r="O69" s="38">
        <v>72.654724716907452</v>
      </c>
      <c r="P69" s="38">
        <v>71.978719250292855</v>
      </c>
      <c r="Q69" s="38">
        <v>71.978719250292855</v>
      </c>
      <c r="R69" s="38">
        <v>71.978719250292855</v>
      </c>
      <c r="S69" s="38">
        <v>72.654724716907452</v>
      </c>
      <c r="T69" s="38">
        <v>74.006735650136662</v>
      </c>
      <c r="U69" s="38">
        <v>76.710757516595081</v>
      </c>
      <c r="V69" s="38">
        <v>79.414779383053499</v>
      </c>
      <c r="W69" s="38">
        <v>80.090784849668111</v>
      </c>
      <c r="X69" s="38">
        <v>80.766790316282709</v>
      </c>
      <c r="Y69" s="38">
        <v>80.090784849668111</v>
      </c>
      <c r="Z69" s="38">
        <v>78.738773916438888</v>
      </c>
      <c r="AA69" s="3"/>
      <c r="AB69" s="3"/>
      <c r="AD69" s="40">
        <v>3</v>
      </c>
      <c r="AE69" s="40">
        <v>9</v>
      </c>
      <c r="AF69" s="38">
        <v>82.813461031543795</v>
      </c>
      <c r="AG69" s="38">
        <v>82.813461031543795</v>
      </c>
      <c r="AH69" s="38">
        <v>84.922238819084427</v>
      </c>
      <c r="AI69" s="38">
        <v>85.97662771285475</v>
      </c>
      <c r="AJ69" s="38">
        <v>88.085405500395382</v>
      </c>
      <c r="AK69" s="38">
        <v>89.139794394165705</v>
      </c>
      <c r="AL69" s="38">
        <v>90.194183287936028</v>
      </c>
      <c r="AM69" s="38">
        <v>89.139794394165705</v>
      </c>
      <c r="AN69" s="38">
        <v>89.139794394165705</v>
      </c>
      <c r="AO69" s="38">
        <v>87.031016606625073</v>
      </c>
      <c r="AP69" s="38">
        <v>85.97662771285475</v>
      </c>
      <c r="AQ69" s="38">
        <v>84.922238819084427</v>
      </c>
      <c r="AR69" s="38">
        <v>82.813461031543795</v>
      </c>
      <c r="AS69" s="38">
        <v>82.813461031543795</v>
      </c>
      <c r="AT69" s="38">
        <v>83.867849925314104</v>
      </c>
      <c r="AU69" s="38">
        <v>83.867849925314104</v>
      </c>
      <c r="AV69" s="38">
        <v>83.867849925314104</v>
      </c>
      <c r="AW69" s="38">
        <v>85.97662771285475</v>
      </c>
      <c r="AX69" s="38">
        <v>85.97662771285475</v>
      </c>
      <c r="AY69" s="38">
        <v>85.97662771285475</v>
      </c>
      <c r="AZ69" s="38">
        <v>85.97662771285475</v>
      </c>
      <c r="BA69" s="38">
        <v>84.922238819084427</v>
      </c>
      <c r="BB69" s="38">
        <v>83.867849925314104</v>
      </c>
      <c r="BC69" s="38">
        <v>81.759072137773458</v>
      </c>
    </row>
    <row r="70" spans="1:55" x14ac:dyDescent="0.3">
      <c r="A70" s="40">
        <v>3</v>
      </c>
      <c r="B70" s="40">
        <v>10</v>
      </c>
      <c r="C70" s="38">
        <v>76.000585708707533</v>
      </c>
      <c r="D70" s="38">
        <v>75.345324092151515</v>
      </c>
      <c r="E70" s="38">
        <v>76.000585708707533</v>
      </c>
      <c r="F70" s="38">
        <v>76.000585708707533</v>
      </c>
      <c r="G70" s="38">
        <v>76.000585708707533</v>
      </c>
      <c r="H70" s="38">
        <v>75.345324092151515</v>
      </c>
      <c r="I70" s="38">
        <v>75.345324092151515</v>
      </c>
      <c r="J70" s="38">
        <v>76.000585708707533</v>
      </c>
      <c r="K70" s="38">
        <v>76.655847325263565</v>
      </c>
      <c r="L70" s="38">
        <v>76.655847325263565</v>
      </c>
      <c r="M70" s="38">
        <v>75.345324092151515</v>
      </c>
      <c r="N70" s="38">
        <v>72.724277625927385</v>
      </c>
      <c r="O70" s="38">
        <v>70.103231159703242</v>
      </c>
      <c r="P70" s="38">
        <v>69.447969543147209</v>
      </c>
      <c r="Q70" s="38">
        <v>69.447969543147209</v>
      </c>
      <c r="R70" s="38">
        <v>69.447969543147209</v>
      </c>
      <c r="S70" s="38">
        <v>70.103231159703242</v>
      </c>
      <c r="T70" s="38">
        <v>71.413754392815306</v>
      </c>
      <c r="U70" s="38">
        <v>74.034800859039436</v>
      </c>
      <c r="V70" s="38">
        <v>76.655847325263565</v>
      </c>
      <c r="W70" s="38">
        <v>77.311108941819612</v>
      </c>
      <c r="X70" s="38">
        <v>77.96637055837563</v>
      </c>
      <c r="Y70" s="38">
        <v>77.311108941819612</v>
      </c>
      <c r="Z70" s="38">
        <v>76.000585708707533</v>
      </c>
      <c r="AA70" s="3"/>
      <c r="AB70" s="3"/>
      <c r="AD70" s="40">
        <v>3</v>
      </c>
      <c r="AE70" s="40">
        <v>10</v>
      </c>
      <c r="AF70" s="38">
        <v>82.813461031543795</v>
      </c>
      <c r="AG70" s="38">
        <v>82.813461031543795</v>
      </c>
      <c r="AH70" s="38">
        <v>84.922238819084427</v>
      </c>
      <c r="AI70" s="38">
        <v>85.97662771285475</v>
      </c>
      <c r="AJ70" s="38">
        <v>88.085405500395382</v>
      </c>
      <c r="AK70" s="38">
        <v>89.139794394165705</v>
      </c>
      <c r="AL70" s="38">
        <v>90.194183287936028</v>
      </c>
      <c r="AM70" s="38">
        <v>89.139794394165705</v>
      </c>
      <c r="AN70" s="38">
        <v>89.139794394165705</v>
      </c>
      <c r="AO70" s="38">
        <v>87.031016606625073</v>
      </c>
      <c r="AP70" s="38">
        <v>85.97662771285475</v>
      </c>
      <c r="AQ70" s="38">
        <v>84.922238819084427</v>
      </c>
      <c r="AR70" s="38">
        <v>82.813461031543795</v>
      </c>
      <c r="AS70" s="38">
        <v>82.813461031543795</v>
      </c>
      <c r="AT70" s="38">
        <v>83.867849925314104</v>
      </c>
      <c r="AU70" s="38">
        <v>83.867849925314104</v>
      </c>
      <c r="AV70" s="38">
        <v>83.867849925314104</v>
      </c>
      <c r="AW70" s="38">
        <v>85.97662771285475</v>
      </c>
      <c r="AX70" s="38">
        <v>85.97662771285475</v>
      </c>
      <c r="AY70" s="38">
        <v>85.97662771285475</v>
      </c>
      <c r="AZ70" s="38">
        <v>85.97662771285475</v>
      </c>
      <c r="BA70" s="38">
        <v>84.922238819084427</v>
      </c>
      <c r="BB70" s="38">
        <v>83.867849925314104</v>
      </c>
      <c r="BC70" s="38">
        <v>81.759072137773458</v>
      </c>
    </row>
    <row r="71" spans="1:55" x14ac:dyDescent="0.3">
      <c r="A71" s="40">
        <v>3</v>
      </c>
      <c r="B71" s="40">
        <v>11</v>
      </c>
      <c r="C71" s="38">
        <v>73.262397500976178</v>
      </c>
      <c r="D71" s="38">
        <v>72.627879734478711</v>
      </c>
      <c r="E71" s="38">
        <v>73.262397500976178</v>
      </c>
      <c r="F71" s="38">
        <v>73.262397500976178</v>
      </c>
      <c r="G71" s="38">
        <v>73.262397500976178</v>
      </c>
      <c r="H71" s="38">
        <v>72.627879734478711</v>
      </c>
      <c r="I71" s="38">
        <v>72.627879734478711</v>
      </c>
      <c r="J71" s="38">
        <v>73.262397500976178</v>
      </c>
      <c r="K71" s="38">
        <v>73.896915267473645</v>
      </c>
      <c r="L71" s="38">
        <v>73.896915267473645</v>
      </c>
      <c r="M71" s="38">
        <v>72.627879734478711</v>
      </c>
      <c r="N71" s="38">
        <v>70.089808668488871</v>
      </c>
      <c r="O71" s="38">
        <v>67.551737602499017</v>
      </c>
      <c r="P71" s="38">
        <v>66.917219836001564</v>
      </c>
      <c r="Q71" s="38">
        <v>66.917219836001564</v>
      </c>
      <c r="R71" s="38">
        <v>66.917219836001564</v>
      </c>
      <c r="S71" s="38">
        <v>67.551737602499017</v>
      </c>
      <c r="T71" s="38">
        <v>68.820773135493937</v>
      </c>
      <c r="U71" s="38">
        <v>71.358844201483791</v>
      </c>
      <c r="V71" s="38">
        <v>73.896915267473645</v>
      </c>
      <c r="W71" s="38">
        <v>74.531433033971112</v>
      </c>
      <c r="X71" s="38">
        <v>75.165950800468579</v>
      </c>
      <c r="Y71" s="38">
        <v>74.531433033971112</v>
      </c>
      <c r="Z71" s="38">
        <v>73.262397500976178</v>
      </c>
      <c r="AA71" s="3"/>
      <c r="AB71" s="3"/>
      <c r="AD71" s="40">
        <v>3</v>
      </c>
      <c r="AE71" s="40">
        <v>11</v>
      </c>
      <c r="AF71" s="38">
        <v>82.813461031543795</v>
      </c>
      <c r="AG71" s="38">
        <v>82.813461031543795</v>
      </c>
      <c r="AH71" s="38">
        <v>84.922238819084427</v>
      </c>
      <c r="AI71" s="38">
        <v>85.97662771285475</v>
      </c>
      <c r="AJ71" s="38">
        <v>88.085405500395382</v>
      </c>
      <c r="AK71" s="38">
        <v>89.139794394165705</v>
      </c>
      <c r="AL71" s="38">
        <v>90.194183287936028</v>
      </c>
      <c r="AM71" s="38">
        <v>89.139794394165705</v>
      </c>
      <c r="AN71" s="38">
        <v>89.139794394165705</v>
      </c>
      <c r="AO71" s="38">
        <v>87.031016606625073</v>
      </c>
      <c r="AP71" s="38">
        <v>85.97662771285475</v>
      </c>
      <c r="AQ71" s="38">
        <v>84.922238819084427</v>
      </c>
      <c r="AR71" s="38">
        <v>82.813461031543795</v>
      </c>
      <c r="AS71" s="38">
        <v>82.813461031543795</v>
      </c>
      <c r="AT71" s="38">
        <v>83.867849925314104</v>
      </c>
      <c r="AU71" s="38">
        <v>83.867849925314104</v>
      </c>
      <c r="AV71" s="38">
        <v>83.867849925314104</v>
      </c>
      <c r="AW71" s="38">
        <v>85.97662771285475</v>
      </c>
      <c r="AX71" s="38">
        <v>85.97662771285475</v>
      </c>
      <c r="AY71" s="38">
        <v>85.97662771285475</v>
      </c>
      <c r="AZ71" s="38">
        <v>85.97662771285475</v>
      </c>
      <c r="BA71" s="38">
        <v>84.922238819084427</v>
      </c>
      <c r="BB71" s="38">
        <v>83.867849925314104</v>
      </c>
      <c r="BC71" s="38">
        <v>81.759072137773458</v>
      </c>
    </row>
    <row r="72" spans="1:55" x14ac:dyDescent="0.3">
      <c r="A72" s="40">
        <v>3</v>
      </c>
      <c r="B72" s="40">
        <v>12</v>
      </c>
      <c r="C72" s="38">
        <v>71.007418976962128</v>
      </c>
      <c r="D72" s="38">
        <v>70.389984381101129</v>
      </c>
      <c r="E72" s="38">
        <v>71.007418976962128</v>
      </c>
      <c r="F72" s="38">
        <v>71.007418976962128</v>
      </c>
      <c r="G72" s="38">
        <v>71.007418976962128</v>
      </c>
      <c r="H72" s="38">
        <v>70.389984381101129</v>
      </c>
      <c r="I72" s="38">
        <v>70.389984381101129</v>
      </c>
      <c r="J72" s="38">
        <v>71.007418976962128</v>
      </c>
      <c r="K72" s="38">
        <v>71.624853572823127</v>
      </c>
      <c r="L72" s="38">
        <v>71.624853572823127</v>
      </c>
      <c r="M72" s="38">
        <v>70.389984381101129</v>
      </c>
      <c r="N72" s="38">
        <v>67.920245997657176</v>
      </c>
      <c r="O72" s="38">
        <v>65.450507614213208</v>
      </c>
      <c r="P72" s="38">
        <v>64.833073018352209</v>
      </c>
      <c r="Q72" s="38">
        <v>64.833073018352209</v>
      </c>
      <c r="R72" s="38">
        <v>64.833073018352209</v>
      </c>
      <c r="S72" s="38">
        <v>65.450507614213208</v>
      </c>
      <c r="T72" s="38">
        <v>66.685376805935192</v>
      </c>
      <c r="U72" s="38">
        <v>69.15511518937916</v>
      </c>
      <c r="V72" s="38">
        <v>71.624853572823127</v>
      </c>
      <c r="W72" s="38">
        <v>72.242288168684127</v>
      </c>
      <c r="X72" s="38">
        <v>72.859722764545111</v>
      </c>
      <c r="Y72" s="38">
        <v>72.242288168684127</v>
      </c>
      <c r="Z72" s="38">
        <v>71.007418976962128</v>
      </c>
      <c r="AA72" s="3"/>
      <c r="AB72" s="3"/>
      <c r="AD72" s="40">
        <v>3</v>
      </c>
      <c r="AE72" s="40">
        <v>12</v>
      </c>
      <c r="AF72" s="38">
        <v>83.841490202969851</v>
      </c>
      <c r="AG72" s="38">
        <v>83.841490202969851</v>
      </c>
      <c r="AH72" s="38">
        <v>85.967841138739985</v>
      </c>
      <c r="AI72" s="38">
        <v>87.031016606625073</v>
      </c>
      <c r="AJ72" s="38">
        <v>89.157367542395207</v>
      </c>
      <c r="AK72" s="38">
        <v>90.220543010280281</v>
      </c>
      <c r="AL72" s="38">
        <v>91.283718478165341</v>
      </c>
      <c r="AM72" s="38">
        <v>90.220543010280281</v>
      </c>
      <c r="AN72" s="38">
        <v>90.220543010280281</v>
      </c>
      <c r="AO72" s="38">
        <v>88.094192074510133</v>
      </c>
      <c r="AP72" s="38">
        <v>87.031016606625073</v>
      </c>
      <c r="AQ72" s="38">
        <v>85.967841138739985</v>
      </c>
      <c r="AR72" s="38">
        <v>83.841490202969851</v>
      </c>
      <c r="AS72" s="38">
        <v>83.841490202969851</v>
      </c>
      <c r="AT72" s="38">
        <v>84.904665670854911</v>
      </c>
      <c r="AU72" s="38">
        <v>84.904665670854911</v>
      </c>
      <c r="AV72" s="38">
        <v>84.904665670854911</v>
      </c>
      <c r="AW72" s="38">
        <v>87.031016606625073</v>
      </c>
      <c r="AX72" s="38">
        <v>87.031016606625073</v>
      </c>
      <c r="AY72" s="38">
        <v>87.031016606625073</v>
      </c>
      <c r="AZ72" s="38">
        <v>87.031016606625073</v>
      </c>
      <c r="BA72" s="38">
        <v>85.967841138739985</v>
      </c>
      <c r="BB72" s="38">
        <v>84.904665670854911</v>
      </c>
      <c r="BC72" s="38">
        <v>82.778314735084777</v>
      </c>
    </row>
    <row r="73" spans="1:55" x14ac:dyDescent="0.3">
      <c r="A73" s="40">
        <v>3</v>
      </c>
      <c r="B73" s="40">
        <v>13</v>
      </c>
      <c r="C73" s="38">
        <v>68.752440452948065</v>
      </c>
      <c r="D73" s="38">
        <v>68.152089027723534</v>
      </c>
      <c r="E73" s="38">
        <v>68.752440452948065</v>
      </c>
      <c r="F73" s="38">
        <v>68.752440452948065</v>
      </c>
      <c r="G73" s="38">
        <v>68.752440452948065</v>
      </c>
      <c r="H73" s="38">
        <v>68.152089027723534</v>
      </c>
      <c r="I73" s="38">
        <v>68.152089027723534</v>
      </c>
      <c r="J73" s="38">
        <v>68.752440452948065</v>
      </c>
      <c r="K73" s="38">
        <v>69.352791878172596</v>
      </c>
      <c r="L73" s="38">
        <v>69.352791878172596</v>
      </c>
      <c r="M73" s="38">
        <v>68.152089027723534</v>
      </c>
      <c r="N73" s="38">
        <v>65.750683326825452</v>
      </c>
      <c r="O73" s="38">
        <v>63.349277625927371</v>
      </c>
      <c r="P73" s="38">
        <v>62.748926200702847</v>
      </c>
      <c r="Q73" s="38">
        <v>62.748926200702847</v>
      </c>
      <c r="R73" s="38">
        <v>62.748926200702847</v>
      </c>
      <c r="S73" s="38">
        <v>63.349277625927371</v>
      </c>
      <c r="T73" s="38">
        <v>64.549980476376419</v>
      </c>
      <c r="U73" s="38">
        <v>66.9513861772745</v>
      </c>
      <c r="V73" s="38">
        <v>69.352791878172596</v>
      </c>
      <c r="W73" s="38">
        <v>69.953143303397113</v>
      </c>
      <c r="X73" s="38">
        <v>70.553494728621629</v>
      </c>
      <c r="Y73" s="38">
        <v>69.953143303397113</v>
      </c>
      <c r="Z73" s="38">
        <v>68.752440452948065</v>
      </c>
      <c r="AA73" s="3"/>
      <c r="AB73" s="3"/>
      <c r="AD73" s="40">
        <v>3</v>
      </c>
      <c r="AE73" s="40">
        <v>13</v>
      </c>
      <c r="AF73" s="38">
        <v>84.869519374395892</v>
      </c>
      <c r="AG73" s="38">
        <v>84.869519374395892</v>
      </c>
      <c r="AH73" s="38">
        <v>87.013443458395557</v>
      </c>
      <c r="AI73" s="38">
        <v>88.085405500395382</v>
      </c>
      <c r="AJ73" s="38">
        <v>90.229329584395018</v>
      </c>
      <c r="AK73" s="38">
        <v>91.301291626394857</v>
      </c>
      <c r="AL73" s="38">
        <v>92.373253668394668</v>
      </c>
      <c r="AM73" s="38">
        <v>91.301291626394857</v>
      </c>
      <c r="AN73" s="38">
        <v>91.301291626394857</v>
      </c>
      <c r="AO73" s="38">
        <v>89.157367542395207</v>
      </c>
      <c r="AP73" s="38">
        <v>88.085405500395382</v>
      </c>
      <c r="AQ73" s="38">
        <v>87.013443458395557</v>
      </c>
      <c r="AR73" s="38">
        <v>84.869519374395892</v>
      </c>
      <c r="AS73" s="38">
        <v>84.869519374395892</v>
      </c>
      <c r="AT73" s="38">
        <v>85.941481416395732</v>
      </c>
      <c r="AU73" s="38">
        <v>85.941481416395732</v>
      </c>
      <c r="AV73" s="38">
        <v>85.941481416395732</v>
      </c>
      <c r="AW73" s="38">
        <v>88.085405500395382</v>
      </c>
      <c r="AX73" s="38">
        <v>88.085405500395382</v>
      </c>
      <c r="AY73" s="38">
        <v>88.085405500395382</v>
      </c>
      <c r="AZ73" s="38">
        <v>88.085405500395382</v>
      </c>
      <c r="BA73" s="38">
        <v>87.013443458395557</v>
      </c>
      <c r="BB73" s="38">
        <v>85.941481416395732</v>
      </c>
      <c r="BC73" s="38">
        <v>83.797557332396067</v>
      </c>
    </row>
    <row r="74" spans="1:55" x14ac:dyDescent="0.3">
      <c r="A74" s="40">
        <v>4</v>
      </c>
      <c r="B74" s="40">
        <v>14</v>
      </c>
      <c r="C74" s="38">
        <v>60.664779383053478</v>
      </c>
      <c r="D74" s="38">
        <v>60.081511128465436</v>
      </c>
      <c r="E74" s="38">
        <v>60.081511128465436</v>
      </c>
      <c r="F74" s="38">
        <v>60.081511128465436</v>
      </c>
      <c r="G74" s="38">
        <v>60.081511128465436</v>
      </c>
      <c r="H74" s="38">
        <v>60.081511128465436</v>
      </c>
      <c r="I74" s="38">
        <v>60.664779383053478</v>
      </c>
      <c r="J74" s="38">
        <v>61.248047637641534</v>
      </c>
      <c r="K74" s="38">
        <v>61.248047637641534</v>
      </c>
      <c r="L74" s="38">
        <v>58.914974619289332</v>
      </c>
      <c r="M74" s="38">
        <v>54.832096837172983</v>
      </c>
      <c r="N74" s="38">
        <v>51.332487309644662</v>
      </c>
      <c r="O74" s="38">
        <v>48.416146036704404</v>
      </c>
      <c r="P74" s="38">
        <v>47.832877782116356</v>
      </c>
      <c r="Q74" s="38">
        <v>47.832877782116356</v>
      </c>
      <c r="R74" s="38">
        <v>47.832877782116356</v>
      </c>
      <c r="S74" s="38">
        <v>49.582682545880502</v>
      </c>
      <c r="T74" s="38">
        <v>51.915755564232711</v>
      </c>
      <c r="U74" s="38">
        <v>55.415365091761018</v>
      </c>
      <c r="V74" s="38">
        <v>58.914974619289332</v>
      </c>
      <c r="W74" s="38">
        <v>61.83131589222959</v>
      </c>
      <c r="X74" s="38">
        <v>62.997852401405687</v>
      </c>
      <c r="Y74" s="38">
        <v>64.164388910581792</v>
      </c>
      <c r="Z74" s="38">
        <v>62.997852401405687</v>
      </c>
      <c r="AA74" s="3"/>
      <c r="AB74" s="3"/>
      <c r="AD74" s="40">
        <v>4</v>
      </c>
      <c r="AE74" s="40">
        <v>14</v>
      </c>
      <c r="AF74" s="38">
        <v>91.301291626394857</v>
      </c>
      <c r="AG74" s="38">
        <v>91.301291626394857</v>
      </c>
      <c r="AH74" s="38">
        <v>94.543537474738599</v>
      </c>
      <c r="AI74" s="38">
        <v>97.785783323082313</v>
      </c>
      <c r="AJ74" s="38">
        <v>98.866531939196904</v>
      </c>
      <c r="AK74" s="38">
        <v>97.785783323082313</v>
      </c>
      <c r="AL74" s="38">
        <v>96.705034706967737</v>
      </c>
      <c r="AM74" s="38">
        <v>96.705034706967737</v>
      </c>
      <c r="AN74" s="38">
        <v>95.624286090853175</v>
      </c>
      <c r="AO74" s="38">
        <v>92.382040242509419</v>
      </c>
      <c r="AP74" s="38">
        <v>90.220543010280281</v>
      </c>
      <c r="AQ74" s="38">
        <v>86.978297161936538</v>
      </c>
      <c r="AR74" s="38">
        <v>84.816799929707386</v>
      </c>
      <c r="AS74" s="38">
        <v>85.897548545821962</v>
      </c>
      <c r="AT74" s="38">
        <v>88.059045778051129</v>
      </c>
      <c r="AU74" s="38">
        <v>90.220543010280281</v>
      </c>
      <c r="AV74" s="38">
        <v>91.301291626394857</v>
      </c>
      <c r="AW74" s="38">
        <v>93.462788858624009</v>
      </c>
      <c r="AX74" s="38">
        <v>95.624286090853175</v>
      </c>
      <c r="AY74" s="38">
        <v>96.705034706967737</v>
      </c>
      <c r="AZ74" s="38">
        <v>96.705034706967737</v>
      </c>
      <c r="BA74" s="38">
        <v>97.785783323082313</v>
      </c>
      <c r="BB74" s="38">
        <v>96.705034706967737</v>
      </c>
      <c r="BC74" s="38">
        <v>93.462788858624009</v>
      </c>
    </row>
    <row r="75" spans="1:55" x14ac:dyDescent="0.3">
      <c r="A75" s="40">
        <v>4</v>
      </c>
      <c r="B75" s="40">
        <v>15</v>
      </c>
      <c r="C75" s="38">
        <v>58.580632565404123</v>
      </c>
      <c r="D75" s="38">
        <v>58.014447481452557</v>
      </c>
      <c r="E75" s="38">
        <v>58.014447481452557</v>
      </c>
      <c r="F75" s="38">
        <v>58.014447481452557</v>
      </c>
      <c r="G75" s="38">
        <v>58.014447481452557</v>
      </c>
      <c r="H75" s="38">
        <v>58.014447481452557</v>
      </c>
      <c r="I75" s="38">
        <v>58.580632565404123</v>
      </c>
      <c r="J75" s="38">
        <v>59.146817649355711</v>
      </c>
      <c r="K75" s="38">
        <v>59.146817649355711</v>
      </c>
      <c r="L75" s="38">
        <v>56.882077313549381</v>
      </c>
      <c r="M75" s="38">
        <v>52.91878172588833</v>
      </c>
      <c r="N75" s="38">
        <v>49.521671222178838</v>
      </c>
      <c r="O75" s="38">
        <v>46.690745802420928</v>
      </c>
      <c r="P75" s="38">
        <v>46.124560718469347</v>
      </c>
      <c r="Q75" s="38">
        <v>46.124560718469347</v>
      </c>
      <c r="R75" s="38">
        <v>46.124560718469347</v>
      </c>
      <c r="S75" s="38">
        <v>47.823115970324089</v>
      </c>
      <c r="T75" s="38">
        <v>50.087856306130419</v>
      </c>
      <c r="U75" s="38">
        <v>53.484966809839896</v>
      </c>
      <c r="V75" s="38">
        <v>56.882077313549381</v>
      </c>
      <c r="W75" s="38">
        <v>59.713002733307299</v>
      </c>
      <c r="X75" s="38">
        <v>60.84537290121046</v>
      </c>
      <c r="Y75" s="38">
        <v>61.977743069113622</v>
      </c>
      <c r="Z75" s="38">
        <v>60.84537290121046</v>
      </c>
      <c r="AA75" s="3"/>
      <c r="AB75" s="3"/>
      <c r="AD75" s="40">
        <v>4</v>
      </c>
      <c r="AE75" s="40">
        <v>15</v>
      </c>
      <c r="AF75" s="38">
        <v>92.373253668394668</v>
      </c>
      <c r="AG75" s="38">
        <v>92.373253668394668</v>
      </c>
      <c r="AH75" s="38">
        <v>95.641859239082677</v>
      </c>
      <c r="AI75" s="38">
        <v>98.910464809770644</v>
      </c>
      <c r="AJ75" s="38">
        <v>100</v>
      </c>
      <c r="AK75" s="38">
        <v>98.910464809770644</v>
      </c>
      <c r="AL75" s="38">
        <v>97.820929619541332</v>
      </c>
      <c r="AM75" s="38">
        <v>97.820929619541332</v>
      </c>
      <c r="AN75" s="38">
        <v>96.731394429312004</v>
      </c>
      <c r="AO75" s="38">
        <v>93.462788858624009</v>
      </c>
      <c r="AP75" s="38">
        <v>91.283718478165341</v>
      </c>
      <c r="AQ75" s="38">
        <v>88.015112907477345</v>
      </c>
      <c r="AR75" s="38">
        <v>85.836042527018691</v>
      </c>
      <c r="AS75" s="38">
        <v>86.925577717248032</v>
      </c>
      <c r="AT75" s="38">
        <v>89.104648097706701</v>
      </c>
      <c r="AU75" s="38">
        <v>91.283718478165341</v>
      </c>
      <c r="AV75" s="38">
        <v>92.373253668394668</v>
      </c>
      <c r="AW75" s="38">
        <v>94.552324048853336</v>
      </c>
      <c r="AX75" s="38">
        <v>96.731394429312004</v>
      </c>
      <c r="AY75" s="38">
        <v>97.820929619541332</v>
      </c>
      <c r="AZ75" s="38">
        <v>97.820929619541332</v>
      </c>
      <c r="BA75" s="38">
        <v>98.910464809770644</v>
      </c>
      <c r="BB75" s="38">
        <v>97.820929619541332</v>
      </c>
      <c r="BC75" s="38">
        <v>94.552324048853336</v>
      </c>
    </row>
    <row r="76" spans="1:55" x14ac:dyDescent="0.3">
      <c r="A76" s="40">
        <v>4</v>
      </c>
      <c r="B76" s="40">
        <v>16</v>
      </c>
      <c r="C76" s="38">
        <v>57.746973838344381</v>
      </c>
      <c r="D76" s="38">
        <v>57.187622022647389</v>
      </c>
      <c r="E76" s="38">
        <v>57.187622022647389</v>
      </c>
      <c r="F76" s="38">
        <v>57.187622022647389</v>
      </c>
      <c r="G76" s="38">
        <v>57.187622022647389</v>
      </c>
      <c r="H76" s="38">
        <v>57.187622022647389</v>
      </c>
      <c r="I76" s="38">
        <v>57.746973838344381</v>
      </c>
      <c r="J76" s="38">
        <v>58.30632565404138</v>
      </c>
      <c r="K76" s="38">
        <v>58.30632565404138</v>
      </c>
      <c r="L76" s="38">
        <v>56.068918391253398</v>
      </c>
      <c r="M76" s="38">
        <v>52.15345568137446</v>
      </c>
      <c r="N76" s="38">
        <v>48.797344787192507</v>
      </c>
      <c r="O76" s="38">
        <v>46.00058570870754</v>
      </c>
      <c r="P76" s="38">
        <v>45.441233893010541</v>
      </c>
      <c r="Q76" s="38">
        <v>45.441233893010541</v>
      </c>
      <c r="R76" s="38">
        <v>45.441233893010541</v>
      </c>
      <c r="S76" s="38">
        <v>47.119289340101524</v>
      </c>
      <c r="T76" s="38">
        <v>49.356696602889485</v>
      </c>
      <c r="U76" s="38">
        <v>52.712807497071445</v>
      </c>
      <c r="V76" s="38">
        <v>56.068918391253398</v>
      </c>
      <c r="W76" s="38">
        <v>58.865677469738372</v>
      </c>
      <c r="X76" s="38">
        <v>59.984381101132364</v>
      </c>
      <c r="Y76" s="38">
        <v>61.103084732526348</v>
      </c>
      <c r="Z76" s="38">
        <v>59.984381101132364</v>
      </c>
      <c r="AA76" s="3"/>
      <c r="AB76" s="3"/>
      <c r="AD76" s="40">
        <v>4</v>
      </c>
      <c r="AE76" s="40">
        <v>16</v>
      </c>
      <c r="AF76" s="38">
        <v>92.158861259994708</v>
      </c>
      <c r="AG76" s="38">
        <v>92.158861259994708</v>
      </c>
      <c r="AH76" s="38">
        <v>95.422194886213845</v>
      </c>
      <c r="AI76" s="38">
        <v>98.685528512432995</v>
      </c>
      <c r="AJ76" s="38">
        <v>99.773306387839384</v>
      </c>
      <c r="AK76" s="38">
        <v>98.685528512432995</v>
      </c>
      <c r="AL76" s="38">
        <v>97.597750637026621</v>
      </c>
      <c r="AM76" s="38">
        <v>97.597750637026621</v>
      </c>
      <c r="AN76" s="38">
        <v>96.509972761620219</v>
      </c>
      <c r="AO76" s="38">
        <v>93.246639135401097</v>
      </c>
      <c r="AP76" s="38">
        <v>91.07108338458832</v>
      </c>
      <c r="AQ76" s="38">
        <v>87.807749758369198</v>
      </c>
      <c r="AR76" s="38">
        <v>85.632194007556421</v>
      </c>
      <c r="AS76" s="38">
        <v>86.71997188296281</v>
      </c>
      <c r="AT76" s="38">
        <v>88.895527633775572</v>
      </c>
      <c r="AU76" s="38">
        <v>91.07108338458832</v>
      </c>
      <c r="AV76" s="38">
        <v>92.158861259994708</v>
      </c>
      <c r="AW76" s="38">
        <v>94.334417010807485</v>
      </c>
      <c r="AX76" s="38">
        <v>96.509972761620219</v>
      </c>
      <c r="AY76" s="38">
        <v>97.597750637026621</v>
      </c>
      <c r="AZ76" s="38">
        <v>97.597750637026621</v>
      </c>
      <c r="BA76" s="38">
        <v>98.685528512432995</v>
      </c>
      <c r="BB76" s="38">
        <v>97.597750637026621</v>
      </c>
      <c r="BC76" s="38">
        <v>94.334417010807485</v>
      </c>
    </row>
    <row r="77" spans="1:55" x14ac:dyDescent="0.3">
      <c r="A77" s="40">
        <v>4</v>
      </c>
      <c r="B77" s="40">
        <v>17</v>
      </c>
      <c r="C77" s="38">
        <v>56.913315111284646</v>
      </c>
      <c r="D77" s="38">
        <v>56.360796563842243</v>
      </c>
      <c r="E77" s="38">
        <v>56.360796563842243</v>
      </c>
      <c r="F77" s="38">
        <v>56.360796563842243</v>
      </c>
      <c r="G77" s="38">
        <v>56.360796563842243</v>
      </c>
      <c r="H77" s="38">
        <v>56.360796563842243</v>
      </c>
      <c r="I77" s="38">
        <v>56.913315111284646</v>
      </c>
      <c r="J77" s="38">
        <v>57.46583365872705</v>
      </c>
      <c r="K77" s="38">
        <v>57.46583365872705</v>
      </c>
      <c r="L77" s="38">
        <v>55.255759468957436</v>
      </c>
      <c r="M77" s="38">
        <v>51.388129636860604</v>
      </c>
      <c r="N77" s="38">
        <v>48.073018352206162</v>
      </c>
      <c r="O77" s="38">
        <v>45.310425614994138</v>
      </c>
      <c r="P77" s="38">
        <v>44.757907067551734</v>
      </c>
      <c r="Q77" s="38">
        <v>44.757907067551734</v>
      </c>
      <c r="R77" s="38">
        <v>44.757907067551734</v>
      </c>
      <c r="S77" s="38">
        <v>46.415462709878952</v>
      </c>
      <c r="T77" s="38">
        <v>48.625536899648566</v>
      </c>
      <c r="U77" s="38">
        <v>51.940648184302994</v>
      </c>
      <c r="V77" s="38">
        <v>55.255759468957436</v>
      </c>
      <c r="W77" s="38">
        <v>58.018352206169453</v>
      </c>
      <c r="X77" s="38">
        <v>59.12338930105426</v>
      </c>
      <c r="Y77" s="38">
        <v>60.228426395939074</v>
      </c>
      <c r="Z77" s="38">
        <v>59.12338930105426</v>
      </c>
      <c r="AA77" s="3"/>
      <c r="AB77" s="3"/>
      <c r="AD77" s="40">
        <v>4</v>
      </c>
      <c r="AE77" s="40">
        <v>17</v>
      </c>
      <c r="AF77" s="38">
        <v>91.944468851594735</v>
      </c>
      <c r="AG77" s="38">
        <v>91.944468851594735</v>
      </c>
      <c r="AH77" s="38">
        <v>95.202530533345026</v>
      </c>
      <c r="AI77" s="38">
        <v>98.460592215095318</v>
      </c>
      <c r="AJ77" s="38">
        <v>99.546612775678753</v>
      </c>
      <c r="AK77" s="38">
        <v>98.460592215095318</v>
      </c>
      <c r="AL77" s="38">
        <v>97.374571654511897</v>
      </c>
      <c r="AM77" s="38">
        <v>97.374571654511897</v>
      </c>
      <c r="AN77" s="38">
        <v>96.288551093928476</v>
      </c>
      <c r="AO77" s="38">
        <v>93.03048941217817</v>
      </c>
      <c r="AP77" s="38">
        <v>90.858448291011328</v>
      </c>
      <c r="AQ77" s="38">
        <v>87.600386609261037</v>
      </c>
      <c r="AR77" s="38">
        <v>85.428345488094166</v>
      </c>
      <c r="AS77" s="38">
        <v>86.514366048677587</v>
      </c>
      <c r="AT77" s="38">
        <v>88.686407169844458</v>
      </c>
      <c r="AU77" s="38">
        <v>90.858448291011328</v>
      </c>
      <c r="AV77" s="38">
        <v>91.944468851594735</v>
      </c>
      <c r="AW77" s="38">
        <v>94.116509972761605</v>
      </c>
      <c r="AX77" s="38">
        <v>96.288551093928476</v>
      </c>
      <c r="AY77" s="38">
        <v>97.374571654511897</v>
      </c>
      <c r="AZ77" s="38">
        <v>97.374571654511897</v>
      </c>
      <c r="BA77" s="38">
        <v>98.460592215095318</v>
      </c>
      <c r="BB77" s="38">
        <v>97.374571654511897</v>
      </c>
      <c r="BC77" s="38">
        <v>94.116509972761605</v>
      </c>
    </row>
    <row r="78" spans="1:55" x14ac:dyDescent="0.3">
      <c r="A78" s="40">
        <v>5</v>
      </c>
      <c r="B78" s="40">
        <v>18</v>
      </c>
      <c r="C78" s="38">
        <v>52.805544709098008</v>
      </c>
      <c r="D78" s="38">
        <v>52.259859429910193</v>
      </c>
      <c r="E78" s="38">
        <v>52.259859429910193</v>
      </c>
      <c r="F78" s="38">
        <v>52.805544709098008</v>
      </c>
      <c r="G78" s="38">
        <v>52.805544709098008</v>
      </c>
      <c r="H78" s="38">
        <v>53.351229988285823</v>
      </c>
      <c r="I78" s="38">
        <v>53.896915267473645</v>
      </c>
      <c r="J78" s="38">
        <v>54.442600546661467</v>
      </c>
      <c r="K78" s="38">
        <v>54.988285825849282</v>
      </c>
      <c r="L78" s="38">
        <v>52.259859429910193</v>
      </c>
      <c r="M78" s="38">
        <v>47.89437719640766</v>
      </c>
      <c r="N78" s="38">
        <v>45.165950800468572</v>
      </c>
      <c r="O78" s="38">
        <v>43.52889496290512</v>
      </c>
      <c r="P78" s="38">
        <v>42.983209683717313</v>
      </c>
      <c r="Q78" s="38">
        <v>42.437524404529483</v>
      </c>
      <c r="R78" s="38">
        <v>41.346153846153847</v>
      </c>
      <c r="S78" s="38">
        <v>40.800468566966039</v>
      </c>
      <c r="T78" s="38">
        <v>42.437524404529483</v>
      </c>
      <c r="U78" s="38">
        <v>44.620265521280757</v>
      </c>
      <c r="V78" s="38">
        <v>48.440062475595482</v>
      </c>
      <c r="W78" s="38">
        <v>51.714174150722378</v>
      </c>
      <c r="X78" s="38">
        <v>51.714174150722378</v>
      </c>
      <c r="Y78" s="38">
        <v>50.622803592346742</v>
      </c>
      <c r="Z78" s="38">
        <v>48.985747754783297</v>
      </c>
      <c r="AA78" s="3"/>
      <c r="AB78" s="3"/>
      <c r="AD78" s="40">
        <v>5</v>
      </c>
      <c r="AE78" s="40">
        <v>18</v>
      </c>
      <c r="AF78" s="38">
        <v>93.89860293471574</v>
      </c>
      <c r="AG78" s="38">
        <v>93.89860293471574</v>
      </c>
      <c r="AH78" s="38">
        <v>96.067129426236704</v>
      </c>
      <c r="AI78" s="38">
        <v>98.235655917757654</v>
      </c>
      <c r="AJ78" s="38">
        <v>99.319919163518136</v>
      </c>
      <c r="AK78" s="38">
        <v>99.319919163518136</v>
      </c>
      <c r="AL78" s="38">
        <v>99.319919163518136</v>
      </c>
      <c r="AM78" s="38">
        <v>99.319919163518136</v>
      </c>
      <c r="AN78" s="38">
        <v>98.235655917757654</v>
      </c>
      <c r="AO78" s="38">
        <v>94.982866180476222</v>
      </c>
      <c r="AP78" s="38">
        <v>94.982866180476222</v>
      </c>
      <c r="AQ78" s="38">
        <v>91.73007644319479</v>
      </c>
      <c r="AR78" s="38">
        <v>89.561549951673825</v>
      </c>
      <c r="AS78" s="38">
        <v>87.393023460152861</v>
      </c>
      <c r="AT78" s="38">
        <v>87.393023460152861</v>
      </c>
      <c r="AU78" s="38">
        <v>88.477286705913343</v>
      </c>
      <c r="AV78" s="38">
        <v>89.561549951673825</v>
      </c>
      <c r="AW78" s="38">
        <v>89.561549951673825</v>
      </c>
      <c r="AX78" s="38">
        <v>90.645813197434293</v>
      </c>
      <c r="AY78" s="38">
        <v>91.73007644319479</v>
      </c>
      <c r="AZ78" s="38">
        <v>91.73007644319479</v>
      </c>
      <c r="BA78" s="38">
        <v>91.73007644319479</v>
      </c>
      <c r="BB78" s="38">
        <v>89.561549951673825</v>
      </c>
      <c r="BC78" s="38">
        <v>87.393023460152861</v>
      </c>
    </row>
    <row r="79" spans="1:55" x14ac:dyDescent="0.3">
      <c r="A79" s="40">
        <v>5</v>
      </c>
      <c r="B79" s="40">
        <v>19</v>
      </c>
      <c r="C79" s="38">
        <v>52.012885591565791</v>
      </c>
      <c r="D79" s="38">
        <v>51.474033580632565</v>
      </c>
      <c r="E79" s="38">
        <v>51.474033580632565</v>
      </c>
      <c r="F79" s="38">
        <v>52.012885591565791</v>
      </c>
      <c r="G79" s="38">
        <v>52.012885591565791</v>
      </c>
      <c r="H79" s="38">
        <v>52.551737602499017</v>
      </c>
      <c r="I79" s="38">
        <v>53.090589613432257</v>
      </c>
      <c r="J79" s="38">
        <v>53.629441624365484</v>
      </c>
      <c r="K79" s="38">
        <v>54.168293635298703</v>
      </c>
      <c r="L79" s="38">
        <v>51.474033580632565</v>
      </c>
      <c r="M79" s="38">
        <v>47.163217493166734</v>
      </c>
      <c r="N79" s="38">
        <v>44.468957438500603</v>
      </c>
      <c r="O79" s="38">
        <v>42.85240140570091</v>
      </c>
      <c r="P79" s="38">
        <v>42.313549394767669</v>
      </c>
      <c r="Q79" s="38">
        <v>41.77469738383445</v>
      </c>
      <c r="R79" s="38">
        <v>40.696993361967984</v>
      </c>
      <c r="S79" s="38">
        <v>40.158141351034757</v>
      </c>
      <c r="T79" s="38">
        <v>41.77469738383445</v>
      </c>
      <c r="U79" s="38">
        <v>43.930105427567362</v>
      </c>
      <c r="V79" s="38">
        <v>47.702069504099974</v>
      </c>
      <c r="W79" s="38">
        <v>50.935181569699331</v>
      </c>
      <c r="X79" s="38">
        <v>50.935181569699331</v>
      </c>
      <c r="Y79" s="38">
        <v>49.857477547832886</v>
      </c>
      <c r="Z79" s="38">
        <v>48.2409215150332</v>
      </c>
      <c r="AA79" s="3"/>
      <c r="AB79" s="3"/>
      <c r="AD79" s="40">
        <v>5</v>
      </c>
      <c r="AE79" s="40">
        <v>19</v>
      </c>
      <c r="AF79" s="38">
        <v>93.680695896669874</v>
      </c>
      <c r="AG79" s="38">
        <v>93.680695896669874</v>
      </c>
      <c r="AH79" s="38">
        <v>95.845707758544933</v>
      </c>
      <c r="AI79" s="38">
        <v>98.010719620419991</v>
      </c>
      <c r="AJ79" s="38">
        <v>99.093225551357506</v>
      </c>
      <c r="AK79" s="38">
        <v>99.093225551357506</v>
      </c>
      <c r="AL79" s="38">
        <v>99.093225551357506</v>
      </c>
      <c r="AM79" s="38">
        <v>99.093225551357506</v>
      </c>
      <c r="AN79" s="38">
        <v>98.010719620419991</v>
      </c>
      <c r="AO79" s="38">
        <v>94.763201827607418</v>
      </c>
      <c r="AP79" s="38">
        <v>94.763201827607418</v>
      </c>
      <c r="AQ79" s="38">
        <v>91.515684034794816</v>
      </c>
      <c r="AR79" s="38">
        <v>89.350672172919758</v>
      </c>
      <c r="AS79" s="38">
        <v>87.185660311044714</v>
      </c>
      <c r="AT79" s="38">
        <v>87.185660311044714</v>
      </c>
      <c r="AU79" s="38">
        <v>88.268166241982229</v>
      </c>
      <c r="AV79" s="38">
        <v>89.350672172919758</v>
      </c>
      <c r="AW79" s="38">
        <v>89.350672172919758</v>
      </c>
      <c r="AX79" s="38">
        <v>90.433178103857301</v>
      </c>
      <c r="AY79" s="38">
        <v>91.515684034794816</v>
      </c>
      <c r="AZ79" s="38">
        <v>91.515684034794816</v>
      </c>
      <c r="BA79" s="38">
        <v>91.515684034794816</v>
      </c>
      <c r="BB79" s="38">
        <v>89.350672172919758</v>
      </c>
      <c r="BC79" s="38">
        <v>87.185660311044714</v>
      </c>
    </row>
    <row r="80" spans="1:55" x14ac:dyDescent="0.3">
      <c r="A80" s="40">
        <v>5</v>
      </c>
      <c r="B80" s="40">
        <v>20</v>
      </c>
      <c r="C80" s="38">
        <v>51.220226474033581</v>
      </c>
      <c r="D80" s="38">
        <v>50.688207731354936</v>
      </c>
      <c r="E80" s="38">
        <v>50.688207731354936</v>
      </c>
      <c r="F80" s="38">
        <v>51.220226474033581</v>
      </c>
      <c r="G80" s="38">
        <v>51.220226474033581</v>
      </c>
      <c r="H80" s="38">
        <v>51.752245216712225</v>
      </c>
      <c r="I80" s="38">
        <v>52.284263959390863</v>
      </c>
      <c r="J80" s="38">
        <v>52.816282702069508</v>
      </c>
      <c r="K80" s="38">
        <v>53.348301444748145</v>
      </c>
      <c r="L80" s="38">
        <v>50.688207731354936</v>
      </c>
      <c r="M80" s="38">
        <v>46.432057789925821</v>
      </c>
      <c r="N80" s="38">
        <v>43.771964076532612</v>
      </c>
      <c r="O80" s="38">
        <v>42.175907848496692</v>
      </c>
      <c r="P80" s="38">
        <v>41.643889105818047</v>
      </c>
      <c r="Q80" s="38">
        <v>41.11187036313941</v>
      </c>
      <c r="R80" s="38">
        <v>40.047832877782128</v>
      </c>
      <c r="S80" s="38">
        <v>39.515814135103476</v>
      </c>
      <c r="T80" s="38">
        <v>41.11187036313941</v>
      </c>
      <c r="U80" s="38">
        <v>43.23994533385396</v>
      </c>
      <c r="V80" s="38">
        <v>46.964076532604466</v>
      </c>
      <c r="W80" s="38">
        <v>50.156188988676284</v>
      </c>
      <c r="X80" s="38">
        <v>50.156188988676284</v>
      </c>
      <c r="Y80" s="38">
        <v>49.092151503319023</v>
      </c>
      <c r="Z80" s="38">
        <v>47.496095275283103</v>
      </c>
      <c r="AA80" s="3"/>
      <c r="AB80" s="3"/>
      <c r="AD80" s="40">
        <v>5</v>
      </c>
      <c r="AE80" s="40">
        <v>20</v>
      </c>
      <c r="AF80" s="38">
        <v>93.462788858624009</v>
      </c>
      <c r="AG80" s="38">
        <v>93.462788858624009</v>
      </c>
      <c r="AH80" s="38">
        <v>95.624286090853175</v>
      </c>
      <c r="AI80" s="38">
        <v>97.785783323082313</v>
      </c>
      <c r="AJ80" s="38">
        <v>98.866531939196904</v>
      </c>
      <c r="AK80" s="38">
        <v>98.866531939196904</v>
      </c>
      <c r="AL80" s="38">
        <v>98.866531939196904</v>
      </c>
      <c r="AM80" s="38">
        <v>98.866531939196904</v>
      </c>
      <c r="AN80" s="38">
        <v>97.785783323082313</v>
      </c>
      <c r="AO80" s="38">
        <v>94.543537474738599</v>
      </c>
      <c r="AP80" s="38">
        <v>94.543537474738599</v>
      </c>
      <c r="AQ80" s="38">
        <v>91.301291626394857</v>
      </c>
      <c r="AR80" s="38">
        <v>89.139794394165705</v>
      </c>
      <c r="AS80" s="38">
        <v>86.978297161936538</v>
      </c>
      <c r="AT80" s="38">
        <v>86.978297161936538</v>
      </c>
      <c r="AU80" s="38">
        <v>88.059045778051129</v>
      </c>
      <c r="AV80" s="38">
        <v>89.139794394165705</v>
      </c>
      <c r="AW80" s="38">
        <v>89.139794394165705</v>
      </c>
      <c r="AX80" s="38">
        <v>90.220543010280281</v>
      </c>
      <c r="AY80" s="38">
        <v>91.301291626394857</v>
      </c>
      <c r="AZ80" s="38">
        <v>91.301291626394857</v>
      </c>
      <c r="BA80" s="38">
        <v>91.301291626394857</v>
      </c>
      <c r="BB80" s="38">
        <v>89.139794394165705</v>
      </c>
      <c r="BC80" s="38">
        <v>86.978297161936538</v>
      </c>
    </row>
    <row r="81" spans="1:55" x14ac:dyDescent="0.3">
      <c r="A81" s="40">
        <v>5</v>
      </c>
      <c r="B81" s="40">
        <v>21</v>
      </c>
      <c r="C81" s="38">
        <v>47.540023428348306</v>
      </c>
      <c r="D81" s="38">
        <v>47.039730573994532</v>
      </c>
      <c r="E81" s="38">
        <v>47.039730573994532</v>
      </c>
      <c r="F81" s="38">
        <v>47.540023428348306</v>
      </c>
      <c r="G81" s="38">
        <v>47.540023428348306</v>
      </c>
      <c r="H81" s="38">
        <v>48.040316282702079</v>
      </c>
      <c r="I81" s="38">
        <v>48.540609137055839</v>
      </c>
      <c r="J81" s="38">
        <v>49.040901991409605</v>
      </c>
      <c r="K81" s="38">
        <v>49.541194845763378</v>
      </c>
      <c r="L81" s="38">
        <v>47.039730573994532</v>
      </c>
      <c r="M81" s="38">
        <v>43.037387739164394</v>
      </c>
      <c r="N81" s="38">
        <v>40.535923467395556</v>
      </c>
      <c r="O81" s="38">
        <v>39.035044904334249</v>
      </c>
      <c r="P81" s="38">
        <v>38.534752049980483</v>
      </c>
      <c r="Q81" s="38">
        <v>38.03445919562671</v>
      </c>
      <c r="R81" s="38">
        <v>37.033873486919177</v>
      </c>
      <c r="S81" s="38">
        <v>36.53358063256541</v>
      </c>
      <c r="T81" s="38">
        <v>38.03445919562671</v>
      </c>
      <c r="U81" s="38">
        <v>40.035630613041796</v>
      </c>
      <c r="V81" s="38">
        <v>43.537680593518168</v>
      </c>
      <c r="W81" s="38">
        <v>46.539437719640773</v>
      </c>
      <c r="X81" s="38">
        <v>46.539437719640773</v>
      </c>
      <c r="Y81" s="38">
        <v>45.538852010933248</v>
      </c>
      <c r="Z81" s="38">
        <v>44.037973447871941</v>
      </c>
      <c r="AA81" s="3"/>
      <c r="AB81" s="3"/>
      <c r="AD81" s="40">
        <v>5</v>
      </c>
      <c r="AE81" s="40">
        <v>21</v>
      </c>
      <c r="AF81" s="38">
        <v>89.104648097706701</v>
      </c>
      <c r="AG81" s="38">
        <v>89.104648097706701</v>
      </c>
      <c r="AH81" s="38">
        <v>91.195852737017816</v>
      </c>
      <c r="AI81" s="38">
        <v>93.287057376328946</v>
      </c>
      <c r="AJ81" s="38">
        <v>94.332659695984518</v>
      </c>
      <c r="AK81" s="38">
        <v>94.332659695984518</v>
      </c>
      <c r="AL81" s="38">
        <v>94.332659695984518</v>
      </c>
      <c r="AM81" s="38">
        <v>94.332659695984518</v>
      </c>
      <c r="AN81" s="38">
        <v>93.287057376328946</v>
      </c>
      <c r="AO81" s="38">
        <v>90.150250417362244</v>
      </c>
      <c r="AP81" s="38">
        <v>90.150250417362244</v>
      </c>
      <c r="AQ81" s="38">
        <v>87.013443458395557</v>
      </c>
      <c r="AR81" s="38">
        <v>84.922238819084427</v>
      </c>
      <c r="AS81" s="38">
        <v>82.831034179773283</v>
      </c>
      <c r="AT81" s="38">
        <v>82.831034179773283</v>
      </c>
      <c r="AU81" s="38">
        <v>83.876636499428855</v>
      </c>
      <c r="AV81" s="38">
        <v>84.922238819084427</v>
      </c>
      <c r="AW81" s="38">
        <v>84.922238819084427</v>
      </c>
      <c r="AX81" s="38">
        <v>85.967841138739985</v>
      </c>
      <c r="AY81" s="38">
        <v>87.013443458395557</v>
      </c>
      <c r="AZ81" s="38">
        <v>87.013443458395557</v>
      </c>
      <c r="BA81" s="38">
        <v>87.013443458395557</v>
      </c>
      <c r="BB81" s="38">
        <v>84.922238819084427</v>
      </c>
      <c r="BC81" s="38">
        <v>82.831034179773283</v>
      </c>
    </row>
    <row r="82" spans="1:55" x14ac:dyDescent="0.3">
      <c r="A82" s="40">
        <v>5</v>
      </c>
      <c r="B82" s="40">
        <v>22</v>
      </c>
      <c r="C82" s="38">
        <v>43.859820382663024</v>
      </c>
      <c r="D82" s="38">
        <v>43.391253416634122</v>
      </c>
      <c r="E82" s="38">
        <v>43.391253416634122</v>
      </c>
      <c r="F82" s="38">
        <v>43.859820382663024</v>
      </c>
      <c r="G82" s="38">
        <v>43.859820382663024</v>
      </c>
      <c r="H82" s="38">
        <v>44.328387348691919</v>
      </c>
      <c r="I82" s="38">
        <v>44.796954314720807</v>
      </c>
      <c r="J82" s="38">
        <v>45.265521280749702</v>
      </c>
      <c r="K82" s="38">
        <v>45.734088246778597</v>
      </c>
      <c r="L82" s="38">
        <v>43.391253416634122</v>
      </c>
      <c r="M82" s="38">
        <v>39.642717688402975</v>
      </c>
      <c r="N82" s="38">
        <v>37.299882858258492</v>
      </c>
      <c r="O82" s="38">
        <v>35.894181960171807</v>
      </c>
      <c r="P82" s="38">
        <v>35.425614994142911</v>
      </c>
      <c r="Q82" s="38">
        <v>34.957048028114016</v>
      </c>
      <c r="R82" s="38">
        <v>34.019914096056226</v>
      </c>
      <c r="S82" s="38">
        <v>33.551347130027331</v>
      </c>
      <c r="T82" s="38">
        <v>34.957048028114016</v>
      </c>
      <c r="U82" s="38">
        <v>36.831315892229597</v>
      </c>
      <c r="V82" s="38">
        <v>40.111284654431863</v>
      </c>
      <c r="W82" s="38">
        <v>42.922686450605227</v>
      </c>
      <c r="X82" s="38">
        <v>42.922686450605227</v>
      </c>
      <c r="Y82" s="38">
        <v>41.985552518547451</v>
      </c>
      <c r="Z82" s="38">
        <v>40.579851620460758</v>
      </c>
      <c r="AA82" s="3"/>
      <c r="AB82" s="3"/>
      <c r="AD82" s="40">
        <v>5</v>
      </c>
      <c r="AE82" s="40">
        <v>22</v>
      </c>
      <c r="AF82" s="38">
        <v>84.746507336789364</v>
      </c>
      <c r="AG82" s="38">
        <v>84.746507336789364</v>
      </c>
      <c r="AH82" s="38">
        <v>86.767419383182471</v>
      </c>
      <c r="AI82" s="38">
        <v>88.788331429575592</v>
      </c>
      <c r="AJ82" s="38">
        <v>89.798787452772132</v>
      </c>
      <c r="AK82" s="38">
        <v>89.798787452772132</v>
      </c>
      <c r="AL82" s="38">
        <v>89.798787452772132</v>
      </c>
      <c r="AM82" s="38">
        <v>89.798787452772132</v>
      </c>
      <c r="AN82" s="38">
        <v>88.788331429575592</v>
      </c>
      <c r="AO82" s="38">
        <v>85.756963359985932</v>
      </c>
      <c r="AP82" s="38">
        <v>85.756963359985932</v>
      </c>
      <c r="AQ82" s="38">
        <v>82.725595290396242</v>
      </c>
      <c r="AR82" s="38">
        <v>80.704683244003135</v>
      </c>
      <c r="AS82" s="38">
        <v>78.683771197610014</v>
      </c>
      <c r="AT82" s="38">
        <v>78.683771197610014</v>
      </c>
      <c r="AU82" s="38">
        <v>79.694227220806582</v>
      </c>
      <c r="AV82" s="38">
        <v>80.704683244003135</v>
      </c>
      <c r="AW82" s="38">
        <v>80.704683244003135</v>
      </c>
      <c r="AX82" s="38">
        <v>81.715139267199703</v>
      </c>
      <c r="AY82" s="38">
        <v>82.725595290396242</v>
      </c>
      <c r="AZ82" s="38">
        <v>82.725595290396242</v>
      </c>
      <c r="BA82" s="38">
        <v>82.725595290396242</v>
      </c>
      <c r="BB82" s="38">
        <v>80.704683244003135</v>
      </c>
      <c r="BC82" s="38">
        <v>78.683771197610014</v>
      </c>
    </row>
    <row r="83" spans="1:55" x14ac:dyDescent="0.3">
      <c r="A83" s="40">
        <v>6</v>
      </c>
      <c r="B83" s="40">
        <v>23</v>
      </c>
      <c r="C83" s="38">
        <v>30.132272549785245</v>
      </c>
      <c r="D83" s="38">
        <v>30.132272549785245</v>
      </c>
      <c r="E83" s="38">
        <v>30.132272549785245</v>
      </c>
      <c r="F83" s="38">
        <v>30.132272549785245</v>
      </c>
      <c r="G83" s="38">
        <v>30.569113627489266</v>
      </c>
      <c r="H83" s="38">
        <v>31.005954705193282</v>
      </c>
      <c r="I83" s="38">
        <v>31.005954705193282</v>
      </c>
      <c r="J83" s="38">
        <v>31.005954705193282</v>
      </c>
      <c r="K83" s="38">
        <v>30.132272549785245</v>
      </c>
      <c r="L83" s="38">
        <v>26.200702850449048</v>
      </c>
      <c r="M83" s="38">
        <v>22.26913315111285</v>
      </c>
      <c r="N83" s="38">
        <v>20.084927762592734</v>
      </c>
      <c r="O83" s="38">
        <v>18.774404529480673</v>
      </c>
      <c r="P83" s="38">
        <v>18.774404529480673</v>
      </c>
      <c r="Q83" s="38">
        <v>18.774404529480673</v>
      </c>
      <c r="R83" s="38">
        <v>18.774404529480673</v>
      </c>
      <c r="S83" s="38">
        <v>18.774404529480673</v>
      </c>
      <c r="T83" s="38">
        <v>19.648086684888714</v>
      </c>
      <c r="U83" s="38">
        <v>21.395450995704802</v>
      </c>
      <c r="V83" s="38">
        <v>23.579656384224918</v>
      </c>
      <c r="W83" s="38">
        <v>27.074385005857092</v>
      </c>
      <c r="X83" s="38">
        <v>28.384908238969153</v>
      </c>
      <c r="Y83" s="38">
        <v>28.821749316673177</v>
      </c>
      <c r="Z83" s="38">
        <v>28.384908238969153</v>
      </c>
      <c r="AA83" s="3"/>
      <c r="AB83" s="3"/>
      <c r="AD83" s="40">
        <v>6</v>
      </c>
      <c r="AE83" s="40">
        <v>23</v>
      </c>
      <c r="AF83" s="38">
        <v>63.808101221333814</v>
      </c>
      <c r="AG83" s="38">
        <v>63.808101221333814</v>
      </c>
      <c r="AH83" s="38">
        <v>64.783410948071349</v>
      </c>
      <c r="AI83" s="38">
        <v>65.758720674808899</v>
      </c>
      <c r="AJ83" s="38">
        <v>65.758720674808899</v>
      </c>
      <c r="AK83" s="38">
        <v>66.734030401546448</v>
      </c>
      <c r="AL83" s="38">
        <v>66.734030401546448</v>
      </c>
      <c r="AM83" s="38">
        <v>66.734030401546448</v>
      </c>
      <c r="AN83" s="38">
        <v>63.808101221333814</v>
      </c>
      <c r="AO83" s="38">
        <v>60.882172041121166</v>
      </c>
      <c r="AP83" s="38">
        <v>59.906862314383638</v>
      </c>
      <c r="AQ83" s="38">
        <v>58.931552587646074</v>
      </c>
      <c r="AR83" s="38">
        <v>58.931552587646074</v>
      </c>
      <c r="AS83" s="38">
        <v>58.931552587646074</v>
      </c>
      <c r="AT83" s="38">
        <v>59.906862314383638</v>
      </c>
      <c r="AU83" s="38">
        <v>60.882172041121166</v>
      </c>
      <c r="AV83" s="38">
        <v>62.83279149459625</v>
      </c>
      <c r="AW83" s="38">
        <v>64.783410948071349</v>
      </c>
      <c r="AX83" s="38">
        <v>65.758720674808899</v>
      </c>
      <c r="AY83" s="38">
        <v>67.709340128283984</v>
      </c>
      <c r="AZ83" s="38">
        <v>67.709340128283984</v>
      </c>
      <c r="BA83" s="38">
        <v>67.709340128283984</v>
      </c>
      <c r="BB83" s="38">
        <v>65.758720674808899</v>
      </c>
      <c r="BC83" s="38">
        <v>62.83279149459625</v>
      </c>
    </row>
    <row r="84" spans="1:55" x14ac:dyDescent="0.3">
      <c r="A84" s="40">
        <v>6</v>
      </c>
      <c r="B84" s="40">
        <v>24</v>
      </c>
      <c r="C84" s="38">
        <v>27.181764935572044</v>
      </c>
      <c r="D84" s="38">
        <v>27.181764935572044</v>
      </c>
      <c r="E84" s="38">
        <v>27.181764935572044</v>
      </c>
      <c r="F84" s="38">
        <v>27.181764935572044</v>
      </c>
      <c r="G84" s="38">
        <v>27.586880124951186</v>
      </c>
      <c r="H84" s="38">
        <v>27.991995314330342</v>
      </c>
      <c r="I84" s="38">
        <v>27.991995314330342</v>
      </c>
      <c r="J84" s="38">
        <v>27.991995314330342</v>
      </c>
      <c r="K84" s="38">
        <v>27.181764935572044</v>
      </c>
      <c r="L84" s="38">
        <v>23.535728231159702</v>
      </c>
      <c r="M84" s="38">
        <v>19.889691526747363</v>
      </c>
      <c r="N84" s="38">
        <v>17.864115579851621</v>
      </c>
      <c r="O84" s="38">
        <v>16.648770011714177</v>
      </c>
      <c r="P84" s="38">
        <v>16.648770011714177</v>
      </c>
      <c r="Q84" s="38">
        <v>16.648770011714177</v>
      </c>
      <c r="R84" s="38">
        <v>16.648770011714177</v>
      </c>
      <c r="S84" s="38">
        <v>16.648770011714177</v>
      </c>
      <c r="T84" s="38">
        <v>17.459000390472468</v>
      </c>
      <c r="U84" s="38">
        <v>19.079461147989068</v>
      </c>
      <c r="V84" s="38">
        <v>21.105037094884814</v>
      </c>
      <c r="W84" s="38">
        <v>24.345958609918004</v>
      </c>
      <c r="X84" s="38">
        <v>25.561304178055451</v>
      </c>
      <c r="Y84" s="38">
        <v>25.966419367434597</v>
      </c>
      <c r="Z84" s="38">
        <v>25.561304178055451</v>
      </c>
      <c r="AA84" s="3"/>
      <c r="AB84" s="3"/>
      <c r="AD84" s="40">
        <v>6</v>
      </c>
      <c r="AE84" s="40">
        <v>24</v>
      </c>
      <c r="AF84" s="38">
        <v>60.047447500219661</v>
      </c>
      <c r="AG84" s="38">
        <v>60.047447500219661</v>
      </c>
      <c r="AH84" s="38">
        <v>60.987610930498207</v>
      </c>
      <c r="AI84" s="38">
        <v>61.927774360776731</v>
      </c>
      <c r="AJ84" s="38">
        <v>61.927774360776731</v>
      </c>
      <c r="AK84" s="38">
        <v>62.867937791055283</v>
      </c>
      <c r="AL84" s="38">
        <v>62.867937791055283</v>
      </c>
      <c r="AM84" s="38">
        <v>62.867937791055283</v>
      </c>
      <c r="AN84" s="38">
        <v>60.047447500219661</v>
      </c>
      <c r="AO84" s="38">
        <v>57.226957209384054</v>
      </c>
      <c r="AP84" s="38">
        <v>56.286793779105523</v>
      </c>
      <c r="AQ84" s="38">
        <v>55.346630348826999</v>
      </c>
      <c r="AR84" s="38">
        <v>55.346630348826999</v>
      </c>
      <c r="AS84" s="38">
        <v>55.346630348826999</v>
      </c>
      <c r="AT84" s="38">
        <v>56.286793779105523</v>
      </c>
      <c r="AU84" s="38">
        <v>57.226957209384054</v>
      </c>
      <c r="AV84" s="38">
        <v>59.107284069941137</v>
      </c>
      <c r="AW84" s="38">
        <v>60.987610930498207</v>
      </c>
      <c r="AX84" s="38">
        <v>61.927774360776731</v>
      </c>
      <c r="AY84" s="38">
        <v>63.808101221333814</v>
      </c>
      <c r="AZ84" s="38">
        <v>63.808101221333814</v>
      </c>
      <c r="BA84" s="38">
        <v>63.808101221333814</v>
      </c>
      <c r="BB84" s="38">
        <v>61.927774360776731</v>
      </c>
      <c r="BC84" s="38">
        <v>59.107284069941137</v>
      </c>
    </row>
    <row r="85" spans="1:55" x14ac:dyDescent="0.3">
      <c r="A85" s="40">
        <v>6</v>
      </c>
      <c r="B85" s="40">
        <v>25</v>
      </c>
      <c r="C85" s="38">
        <v>23.436889886762984</v>
      </c>
      <c r="D85" s="38">
        <v>23.436889886762984</v>
      </c>
      <c r="E85" s="38">
        <v>23.436889886762984</v>
      </c>
      <c r="F85" s="38">
        <v>23.436889886762984</v>
      </c>
      <c r="G85" s="38">
        <v>23.801737602499021</v>
      </c>
      <c r="H85" s="38">
        <v>24.166585318235061</v>
      </c>
      <c r="I85" s="38">
        <v>24.166585318235061</v>
      </c>
      <c r="J85" s="38">
        <v>24.166585318235061</v>
      </c>
      <c r="K85" s="38">
        <v>23.436889886762984</v>
      </c>
      <c r="L85" s="38">
        <v>20.153260445138617</v>
      </c>
      <c r="M85" s="38">
        <v>16.86963100351425</v>
      </c>
      <c r="N85" s="38">
        <v>15.045392424834045</v>
      </c>
      <c r="O85" s="38">
        <v>13.950849277625926</v>
      </c>
      <c r="P85" s="38">
        <v>13.950849277625926</v>
      </c>
      <c r="Q85" s="38">
        <v>13.950849277625926</v>
      </c>
      <c r="R85" s="38">
        <v>13.950849277625926</v>
      </c>
      <c r="S85" s="38">
        <v>13.950849277625926</v>
      </c>
      <c r="T85" s="38">
        <v>14.680544709098003</v>
      </c>
      <c r="U85" s="38">
        <v>16.13993557204217</v>
      </c>
      <c r="V85" s="38">
        <v>17.964174150722371</v>
      </c>
      <c r="W85" s="38">
        <v>20.882955876610698</v>
      </c>
      <c r="X85" s="38">
        <v>21.977499023818819</v>
      </c>
      <c r="Y85" s="38">
        <v>22.342346739554859</v>
      </c>
      <c r="Z85" s="38">
        <v>21.977499023818819</v>
      </c>
      <c r="AA85" s="3"/>
      <c r="AB85" s="3"/>
      <c r="AD85" s="40">
        <v>6</v>
      </c>
      <c r="AE85" s="40">
        <v>25</v>
      </c>
      <c r="AF85" s="38">
        <v>53.466303488269915</v>
      </c>
      <c r="AG85" s="38">
        <v>53.466303488269915</v>
      </c>
      <c r="AH85" s="38">
        <v>54.344960899745189</v>
      </c>
      <c r="AI85" s="38">
        <v>55.223618311220456</v>
      </c>
      <c r="AJ85" s="38">
        <v>55.223618311220456</v>
      </c>
      <c r="AK85" s="38">
        <v>56.102275722695715</v>
      </c>
      <c r="AL85" s="38">
        <v>56.102275722695715</v>
      </c>
      <c r="AM85" s="38">
        <v>56.102275722695715</v>
      </c>
      <c r="AN85" s="38">
        <v>53.466303488269915</v>
      </c>
      <c r="AO85" s="38">
        <v>50.830331253844122</v>
      </c>
      <c r="AP85" s="38">
        <v>49.951673842368855</v>
      </c>
      <c r="AQ85" s="38">
        <v>49.073016430893588</v>
      </c>
      <c r="AR85" s="38">
        <v>49.073016430893588</v>
      </c>
      <c r="AS85" s="38">
        <v>49.073016430893588</v>
      </c>
      <c r="AT85" s="38">
        <v>49.951673842368855</v>
      </c>
      <c r="AU85" s="38">
        <v>50.830331253844122</v>
      </c>
      <c r="AV85" s="38">
        <v>52.587646076794655</v>
      </c>
      <c r="AW85" s="38">
        <v>54.344960899745189</v>
      </c>
      <c r="AX85" s="38">
        <v>55.223618311220456</v>
      </c>
      <c r="AY85" s="38">
        <v>56.980933134170982</v>
      </c>
      <c r="AZ85" s="38">
        <v>56.980933134170982</v>
      </c>
      <c r="BA85" s="38">
        <v>56.980933134170982</v>
      </c>
      <c r="BB85" s="38">
        <v>55.223618311220456</v>
      </c>
      <c r="BC85" s="38">
        <v>52.587646076794655</v>
      </c>
    </row>
    <row r="86" spans="1:55" x14ac:dyDescent="0.3">
      <c r="A86" s="40">
        <v>6</v>
      </c>
      <c r="B86" s="40">
        <v>26</v>
      </c>
      <c r="C86" s="38">
        <v>19.692014837953927</v>
      </c>
      <c r="D86" s="38">
        <v>19.692014837953927</v>
      </c>
      <c r="E86" s="38">
        <v>19.692014837953927</v>
      </c>
      <c r="F86" s="38">
        <v>19.692014837953927</v>
      </c>
      <c r="G86" s="38">
        <v>20.016595080046859</v>
      </c>
      <c r="H86" s="38">
        <v>20.341175322139794</v>
      </c>
      <c r="I86" s="38">
        <v>20.341175322139794</v>
      </c>
      <c r="J86" s="38">
        <v>20.341175322139794</v>
      </c>
      <c r="K86" s="38">
        <v>19.692014837953927</v>
      </c>
      <c r="L86" s="38">
        <v>16.770792659117532</v>
      </c>
      <c r="M86" s="38">
        <v>13.849570480281143</v>
      </c>
      <c r="N86" s="38">
        <v>12.226669269816476</v>
      </c>
      <c r="O86" s="38">
        <v>11.252928543537683</v>
      </c>
      <c r="P86" s="38">
        <v>11.252928543537683</v>
      </c>
      <c r="Q86" s="38">
        <v>11.252928543537683</v>
      </c>
      <c r="R86" s="38">
        <v>11.252928543537683</v>
      </c>
      <c r="S86" s="38">
        <v>11.252928543537683</v>
      </c>
      <c r="T86" s="38">
        <v>11.902089027723544</v>
      </c>
      <c r="U86" s="38">
        <v>13.200409996095274</v>
      </c>
      <c r="V86" s="38">
        <v>14.823311206559941</v>
      </c>
      <c r="W86" s="38">
        <v>17.419953143303402</v>
      </c>
      <c r="X86" s="38">
        <v>18.393693869582194</v>
      </c>
      <c r="Y86" s="38">
        <v>18.718274111675132</v>
      </c>
      <c r="Z86" s="38">
        <v>18.393693869582194</v>
      </c>
      <c r="AA86" s="3"/>
      <c r="AB86" s="3"/>
      <c r="AD86" s="40">
        <v>6</v>
      </c>
      <c r="AE86" s="40">
        <v>26</v>
      </c>
      <c r="AF86" s="38">
        <v>46.88515947632019</v>
      </c>
      <c r="AG86" s="38">
        <v>46.88515947632019</v>
      </c>
      <c r="AH86" s="38">
        <v>47.702310868992186</v>
      </c>
      <c r="AI86" s="38">
        <v>48.519462261664174</v>
      </c>
      <c r="AJ86" s="38">
        <v>48.519462261664174</v>
      </c>
      <c r="AK86" s="38">
        <v>49.336613654336183</v>
      </c>
      <c r="AL86" s="38">
        <v>49.336613654336183</v>
      </c>
      <c r="AM86" s="38">
        <v>49.336613654336183</v>
      </c>
      <c r="AN86" s="38">
        <v>46.88515947632019</v>
      </c>
      <c r="AO86" s="38">
        <v>44.43370529830419</v>
      </c>
      <c r="AP86" s="38">
        <v>43.616553905632202</v>
      </c>
      <c r="AQ86" s="38">
        <v>42.799402512960206</v>
      </c>
      <c r="AR86" s="38">
        <v>42.799402512960206</v>
      </c>
      <c r="AS86" s="38">
        <v>42.799402512960206</v>
      </c>
      <c r="AT86" s="38">
        <v>43.616553905632202</v>
      </c>
      <c r="AU86" s="38">
        <v>44.43370529830419</v>
      </c>
      <c r="AV86" s="38">
        <v>46.068008083648202</v>
      </c>
      <c r="AW86" s="38">
        <v>47.702310868992186</v>
      </c>
      <c r="AX86" s="38">
        <v>48.519462261664174</v>
      </c>
      <c r="AY86" s="38">
        <v>50.153765047008179</v>
      </c>
      <c r="AZ86" s="38">
        <v>50.153765047008179</v>
      </c>
      <c r="BA86" s="38">
        <v>50.153765047008179</v>
      </c>
      <c r="BB86" s="38">
        <v>48.519462261664174</v>
      </c>
      <c r="BC86" s="38">
        <v>46.068008083648202</v>
      </c>
    </row>
    <row r="87" spans="1:55" x14ac:dyDescent="0.3">
      <c r="A87" s="40">
        <v>7</v>
      </c>
      <c r="B87" s="40">
        <v>27</v>
      </c>
      <c r="C87" s="38">
        <v>4.2903162827020696</v>
      </c>
      <c r="D87" s="38">
        <v>4.2903162827020696</v>
      </c>
      <c r="E87" s="38">
        <v>4.0060035142522477</v>
      </c>
      <c r="F87" s="38">
        <v>4.0060035142522477</v>
      </c>
      <c r="G87" s="38">
        <v>4.0060035142522477</v>
      </c>
      <c r="H87" s="38">
        <v>4.574629051151895</v>
      </c>
      <c r="I87" s="38">
        <v>4.8589418196017213</v>
      </c>
      <c r="J87" s="38">
        <v>5.1432545880515432</v>
      </c>
      <c r="K87" s="38">
        <v>5.1432545880515432</v>
      </c>
      <c r="L87" s="38">
        <v>2.5844396720031253</v>
      </c>
      <c r="M87" s="38">
        <v>1.7315013666536514</v>
      </c>
      <c r="N87" s="38">
        <v>2.0158141351034766</v>
      </c>
      <c r="O87" s="38">
        <v>2.5844396720031253</v>
      </c>
      <c r="P87" s="38">
        <v>3.1530652089027735</v>
      </c>
      <c r="Q87" s="38">
        <v>3.4373779773525959</v>
      </c>
      <c r="R87" s="38">
        <v>3.4373779773525959</v>
      </c>
      <c r="S87" s="38">
        <v>3.4373779773525959</v>
      </c>
      <c r="T87" s="38">
        <v>3.1530652089027735</v>
      </c>
      <c r="U87" s="38">
        <v>2.5844396720031253</v>
      </c>
      <c r="V87" s="38">
        <v>2.3001269035532994</v>
      </c>
      <c r="W87" s="38">
        <v>3.1530652089027735</v>
      </c>
      <c r="X87" s="38">
        <v>3.7216907458024218</v>
      </c>
      <c r="Y87" s="38">
        <v>4.574629051151895</v>
      </c>
      <c r="Z87" s="38">
        <v>4.8589418196017213</v>
      </c>
      <c r="AA87" s="3"/>
      <c r="AB87" s="3"/>
      <c r="AD87" s="40">
        <v>7</v>
      </c>
      <c r="AE87" s="40">
        <v>27</v>
      </c>
      <c r="AF87" s="38">
        <v>14.612072752833674</v>
      </c>
      <c r="AG87" s="38">
        <v>14.612072752833674</v>
      </c>
      <c r="AH87" s="38">
        <v>14.612072752833674</v>
      </c>
      <c r="AI87" s="38">
        <v>15.367718126702407</v>
      </c>
      <c r="AJ87" s="38">
        <v>16.123363500571131</v>
      </c>
      <c r="AK87" s="38">
        <v>16.879008874439862</v>
      </c>
      <c r="AL87" s="38">
        <v>18.39029962217732</v>
      </c>
      <c r="AM87" s="38">
        <v>19.145944996046051</v>
      </c>
      <c r="AN87" s="38">
        <v>19.145944996046051</v>
      </c>
      <c r="AO87" s="38">
        <v>16.879008874439862</v>
      </c>
      <c r="AP87" s="38">
        <v>18.39029962217732</v>
      </c>
      <c r="AQ87" s="38">
        <v>19.901590369914786</v>
      </c>
      <c r="AR87" s="38">
        <v>21.412881117652233</v>
      </c>
      <c r="AS87" s="38">
        <v>22.168526491520964</v>
      </c>
      <c r="AT87" s="38">
        <v>22.924171865389688</v>
      </c>
      <c r="AU87" s="38">
        <v>22.924171865389688</v>
      </c>
      <c r="AV87" s="38">
        <v>22.168526491520964</v>
      </c>
      <c r="AW87" s="38">
        <v>22.168526491520964</v>
      </c>
      <c r="AX87" s="38">
        <v>22.924171865389688</v>
      </c>
      <c r="AY87" s="38">
        <v>22.924171865389688</v>
      </c>
      <c r="AZ87" s="38">
        <v>22.924171865389688</v>
      </c>
      <c r="BA87" s="38">
        <v>21.412881117652233</v>
      </c>
      <c r="BB87" s="38">
        <v>19.901590369914786</v>
      </c>
      <c r="BC87" s="38">
        <v>17.634654248308596</v>
      </c>
    </row>
    <row r="88" spans="1:55" x14ac:dyDescent="0.3">
      <c r="A88" s="40">
        <v>7</v>
      </c>
      <c r="B88" s="40">
        <v>28</v>
      </c>
      <c r="C88" s="38">
        <v>2.1964076532604455</v>
      </c>
      <c r="D88" s="38">
        <v>2.1964076532604455</v>
      </c>
      <c r="E88" s="38">
        <v>1.9523623584537293</v>
      </c>
      <c r="F88" s="38">
        <v>1.9523623584537293</v>
      </c>
      <c r="G88" s="38">
        <v>1.9523623584537293</v>
      </c>
      <c r="H88" s="38">
        <v>2.4404529480671622</v>
      </c>
      <c r="I88" s="38">
        <v>2.6844982428738784</v>
      </c>
      <c r="J88" s="38">
        <v>2.9285435376805951</v>
      </c>
      <c r="K88" s="38">
        <v>2.9285435376805951</v>
      </c>
      <c r="L88" s="38">
        <v>0.7321358844201491</v>
      </c>
      <c r="M88" s="38">
        <v>0</v>
      </c>
      <c r="N88" s="38">
        <v>0.24404529480671636</v>
      </c>
      <c r="O88" s="38">
        <v>0.7321358844201491</v>
      </c>
      <c r="P88" s="38">
        <v>1.2202264740335804</v>
      </c>
      <c r="Q88" s="38">
        <v>1.4642717688402969</v>
      </c>
      <c r="R88" s="38">
        <v>1.4642717688402969</v>
      </c>
      <c r="S88" s="38">
        <v>1.4642717688402969</v>
      </c>
      <c r="T88" s="38">
        <v>1.2202264740335804</v>
      </c>
      <c r="U88" s="38">
        <v>0.7321358844201491</v>
      </c>
      <c r="V88" s="38">
        <v>0.48809058961343271</v>
      </c>
      <c r="W88" s="38">
        <v>1.2202264740335804</v>
      </c>
      <c r="X88" s="38">
        <v>1.7083170636470131</v>
      </c>
      <c r="Y88" s="38">
        <v>2.4404529480671622</v>
      </c>
      <c r="Z88" s="38">
        <v>2.6844982428738784</v>
      </c>
      <c r="AA88" s="3"/>
      <c r="AB88" s="3"/>
      <c r="AD88" s="40">
        <v>7</v>
      </c>
      <c r="AE88" s="40">
        <v>28</v>
      </c>
      <c r="AF88" s="38">
        <v>10.122133380195063</v>
      </c>
      <c r="AG88" s="38">
        <v>10.122133380195063</v>
      </c>
      <c r="AH88" s="38">
        <v>10.122133380195063</v>
      </c>
      <c r="AI88" s="38">
        <v>10.816272735260526</v>
      </c>
      <c r="AJ88" s="38">
        <v>11.510412090325985</v>
      </c>
      <c r="AK88" s="38">
        <v>12.204551445391447</v>
      </c>
      <c r="AL88" s="38">
        <v>13.592830155522369</v>
      </c>
      <c r="AM88" s="38">
        <v>14.286969510587832</v>
      </c>
      <c r="AN88" s="38">
        <v>14.286969510587832</v>
      </c>
      <c r="AO88" s="38">
        <v>12.204551445391447</v>
      </c>
      <c r="AP88" s="38">
        <v>13.592830155522369</v>
      </c>
      <c r="AQ88" s="38">
        <v>14.981108865653296</v>
      </c>
      <c r="AR88" s="38">
        <v>16.369387575784206</v>
      </c>
      <c r="AS88" s="38">
        <v>17.063526930849658</v>
      </c>
      <c r="AT88" s="38">
        <v>17.757666285915118</v>
      </c>
      <c r="AU88" s="38">
        <v>17.757666285915118</v>
      </c>
      <c r="AV88" s="38">
        <v>17.063526930849658</v>
      </c>
      <c r="AW88" s="38">
        <v>17.063526930849658</v>
      </c>
      <c r="AX88" s="38">
        <v>17.757666285915118</v>
      </c>
      <c r="AY88" s="38">
        <v>17.757666285915118</v>
      </c>
      <c r="AZ88" s="38">
        <v>17.757666285915118</v>
      </c>
      <c r="BA88" s="38">
        <v>16.369387575784206</v>
      </c>
      <c r="BB88" s="38">
        <v>14.981108865653296</v>
      </c>
      <c r="BC88" s="38">
        <v>12.898690800456908</v>
      </c>
    </row>
    <row r="89" spans="1:55" x14ac:dyDescent="0.3">
      <c r="A89" s="40">
        <v>7</v>
      </c>
      <c r="B89" s="40">
        <v>29</v>
      </c>
      <c r="C89" s="38">
        <v>2.3994533385396335</v>
      </c>
      <c r="D89" s="38">
        <v>2.3994533385396335</v>
      </c>
      <c r="E89" s="38">
        <v>2.1515033190160113</v>
      </c>
      <c r="F89" s="38">
        <v>2.1515033190160113</v>
      </c>
      <c r="G89" s="38">
        <v>2.1515033190160113</v>
      </c>
      <c r="H89" s="38">
        <v>2.6474033580632583</v>
      </c>
      <c r="I89" s="38">
        <v>2.8953533775868805</v>
      </c>
      <c r="J89" s="38">
        <v>3.1433033971105058</v>
      </c>
      <c r="K89" s="38">
        <v>3.1433033971105058</v>
      </c>
      <c r="L89" s="38">
        <v>0.91175322139789294</v>
      </c>
      <c r="M89" s="38">
        <v>0.16790316282702064</v>
      </c>
      <c r="N89" s="38">
        <v>0.41585318235064428</v>
      </c>
      <c r="O89" s="38">
        <v>0.91175322139789294</v>
      </c>
      <c r="P89" s="38">
        <v>1.4076532604451388</v>
      </c>
      <c r="Q89" s="38">
        <v>1.6556032799687623</v>
      </c>
      <c r="R89" s="38">
        <v>1.6556032799687623</v>
      </c>
      <c r="S89" s="38">
        <v>1.6556032799687623</v>
      </c>
      <c r="T89" s="38">
        <v>1.4076532604451388</v>
      </c>
      <c r="U89" s="38">
        <v>0.91175322139789294</v>
      </c>
      <c r="V89" s="38">
        <v>0.663803201874268</v>
      </c>
      <c r="W89" s="38">
        <v>1.4076532604451388</v>
      </c>
      <c r="X89" s="38">
        <v>1.9035532994923863</v>
      </c>
      <c r="Y89" s="38">
        <v>2.6474033580632583</v>
      </c>
      <c r="Z89" s="38">
        <v>2.8953533775868805</v>
      </c>
      <c r="AA89" s="3"/>
      <c r="AB89" s="3"/>
      <c r="AD89" s="40">
        <v>7</v>
      </c>
      <c r="AE89" s="40">
        <v>29</v>
      </c>
      <c r="AF89" s="38">
        <v>9.2241455056673409</v>
      </c>
      <c r="AG89" s="38">
        <v>9.2241455056673409</v>
      </c>
      <c r="AH89" s="38">
        <v>9.2241455056673409</v>
      </c>
      <c r="AI89" s="38">
        <v>9.9059836569721469</v>
      </c>
      <c r="AJ89" s="38">
        <v>10.58782180827696</v>
      </c>
      <c r="AK89" s="38">
        <v>11.269659959581766</v>
      </c>
      <c r="AL89" s="38">
        <v>12.633336262191378</v>
      </c>
      <c r="AM89" s="38">
        <v>13.31517441349618</v>
      </c>
      <c r="AN89" s="38">
        <v>13.31517441349618</v>
      </c>
      <c r="AO89" s="38">
        <v>11.269659959581766</v>
      </c>
      <c r="AP89" s="38">
        <v>12.633336262191378</v>
      </c>
      <c r="AQ89" s="38">
        <v>13.997012564800986</v>
      </c>
      <c r="AR89" s="38">
        <v>15.360688867410598</v>
      </c>
      <c r="AS89" s="38">
        <v>16.042527018715404</v>
      </c>
      <c r="AT89" s="38">
        <v>16.72436517002021</v>
      </c>
      <c r="AU89" s="38">
        <v>16.72436517002021</v>
      </c>
      <c r="AV89" s="38">
        <v>16.042527018715404</v>
      </c>
      <c r="AW89" s="38">
        <v>16.042527018715404</v>
      </c>
      <c r="AX89" s="38">
        <v>16.72436517002021</v>
      </c>
      <c r="AY89" s="38">
        <v>16.72436517002021</v>
      </c>
      <c r="AZ89" s="38">
        <v>16.72436517002021</v>
      </c>
      <c r="BA89" s="38">
        <v>15.360688867410598</v>
      </c>
      <c r="BB89" s="38">
        <v>13.997012564800986</v>
      </c>
      <c r="BC89" s="38">
        <v>11.951498110886572</v>
      </c>
    </row>
    <row r="90" spans="1:55" x14ac:dyDescent="0.3">
      <c r="A90" s="40">
        <v>7</v>
      </c>
      <c r="B90" s="40">
        <v>30</v>
      </c>
      <c r="C90" s="38">
        <v>2.602499023818821</v>
      </c>
      <c r="D90" s="38">
        <v>2.602499023818821</v>
      </c>
      <c r="E90" s="38">
        <v>2.3506442795782903</v>
      </c>
      <c r="F90" s="38">
        <v>2.3506442795782903</v>
      </c>
      <c r="G90" s="38">
        <v>2.3506442795782903</v>
      </c>
      <c r="H90" s="38">
        <v>2.8543537680593518</v>
      </c>
      <c r="I90" s="38">
        <v>3.106208512299883</v>
      </c>
      <c r="J90" s="38">
        <v>3.3580632565404169</v>
      </c>
      <c r="K90" s="38">
        <v>3.3580632565404169</v>
      </c>
      <c r="L90" s="38">
        <v>1.0913705583756355</v>
      </c>
      <c r="M90" s="38">
        <v>0.33580632565404128</v>
      </c>
      <c r="N90" s="38">
        <v>0.58766106989457356</v>
      </c>
      <c r="O90" s="38">
        <v>1.0913705583756355</v>
      </c>
      <c r="P90" s="38">
        <v>1.5950800468566975</v>
      </c>
      <c r="Q90" s="38">
        <v>1.8469347910972285</v>
      </c>
      <c r="R90" s="38">
        <v>1.8469347910972285</v>
      </c>
      <c r="S90" s="38">
        <v>1.8469347910972285</v>
      </c>
      <c r="T90" s="38">
        <v>1.5950800468566975</v>
      </c>
      <c r="U90" s="38">
        <v>1.0913705583756355</v>
      </c>
      <c r="V90" s="38">
        <v>0.83951581413510457</v>
      </c>
      <c r="W90" s="38">
        <v>1.5950800468566975</v>
      </c>
      <c r="X90" s="38">
        <v>2.0987895353377595</v>
      </c>
      <c r="Y90" s="38">
        <v>2.8543537680593518</v>
      </c>
      <c r="Z90" s="38">
        <v>3.106208512299883</v>
      </c>
      <c r="AA90" s="3"/>
      <c r="AB90" s="3"/>
      <c r="AD90" s="40">
        <v>7</v>
      </c>
      <c r="AE90" s="40">
        <v>30</v>
      </c>
      <c r="AF90" s="38">
        <v>8.326157631139619</v>
      </c>
      <c r="AG90" s="38">
        <v>8.326157631139619</v>
      </c>
      <c r="AH90" s="38">
        <v>8.326157631139619</v>
      </c>
      <c r="AI90" s="38">
        <v>8.9956945786837768</v>
      </c>
      <c r="AJ90" s="38">
        <v>9.6652315262279274</v>
      </c>
      <c r="AK90" s="38">
        <v>10.334768473772076</v>
      </c>
      <c r="AL90" s="38">
        <v>11.673842368860383</v>
      </c>
      <c r="AM90" s="38">
        <v>12.343379316404542</v>
      </c>
      <c r="AN90" s="38">
        <v>12.343379316404542</v>
      </c>
      <c r="AO90" s="38">
        <v>10.334768473772076</v>
      </c>
      <c r="AP90" s="38">
        <v>11.673842368860383</v>
      </c>
      <c r="AQ90" s="38">
        <v>13.012916263948689</v>
      </c>
      <c r="AR90" s="38">
        <v>14.35199015903699</v>
      </c>
      <c r="AS90" s="38">
        <v>15.021527106581148</v>
      </c>
      <c r="AT90" s="38">
        <v>15.691064054125297</v>
      </c>
      <c r="AU90" s="38">
        <v>15.691064054125297</v>
      </c>
      <c r="AV90" s="38">
        <v>15.021527106581148</v>
      </c>
      <c r="AW90" s="38">
        <v>15.021527106581148</v>
      </c>
      <c r="AX90" s="38">
        <v>15.691064054125297</v>
      </c>
      <c r="AY90" s="38">
        <v>15.691064054125297</v>
      </c>
      <c r="AZ90" s="38">
        <v>15.691064054125297</v>
      </c>
      <c r="BA90" s="38">
        <v>14.35199015903699</v>
      </c>
      <c r="BB90" s="38">
        <v>13.012916263948689</v>
      </c>
      <c r="BC90" s="38">
        <v>11.004305421316234</v>
      </c>
    </row>
    <row r="91" spans="1:55" x14ac:dyDescent="0.3">
      <c r="A91" s="40">
        <v>8</v>
      </c>
      <c r="B91" s="40">
        <v>31</v>
      </c>
      <c r="C91" s="38">
        <v>4.0843420538852016</v>
      </c>
      <c r="D91" s="38">
        <v>3.8285825849277644</v>
      </c>
      <c r="E91" s="38">
        <v>4.3401015228426383</v>
      </c>
      <c r="F91" s="38">
        <v>4.5958609918000777</v>
      </c>
      <c r="G91" s="38">
        <v>4.851620460757518</v>
      </c>
      <c r="H91" s="38">
        <v>4.851620460757518</v>
      </c>
      <c r="I91" s="38">
        <v>5.1073799297149547</v>
      </c>
      <c r="J91" s="38">
        <v>5.3631393986723941</v>
      </c>
      <c r="K91" s="38">
        <v>5.3631393986723941</v>
      </c>
      <c r="L91" s="38">
        <v>3.3170636470128883</v>
      </c>
      <c r="M91" s="38">
        <v>2.294025771183132</v>
      </c>
      <c r="N91" s="38">
        <v>1.7825068332682559</v>
      </c>
      <c r="O91" s="38">
        <v>1.7825068332682559</v>
      </c>
      <c r="P91" s="38">
        <v>2.0382663022256926</v>
      </c>
      <c r="Q91" s="38">
        <v>2.5497852401405718</v>
      </c>
      <c r="R91" s="38">
        <v>2.5497852401405718</v>
      </c>
      <c r="S91" s="38">
        <v>2.805544709098009</v>
      </c>
      <c r="T91" s="38">
        <v>2.805544709098009</v>
      </c>
      <c r="U91" s="38">
        <v>2.294025771183132</v>
      </c>
      <c r="V91" s="38">
        <v>1.7825068332682559</v>
      </c>
      <c r="W91" s="38">
        <v>1.7825068332682559</v>
      </c>
      <c r="X91" s="38">
        <v>2.0382663022256926</v>
      </c>
      <c r="Y91" s="38">
        <v>2.5497852401405718</v>
      </c>
      <c r="Z91" s="38">
        <v>2.5497852401405718</v>
      </c>
      <c r="AA91" s="3"/>
      <c r="AB91" s="3"/>
      <c r="AD91" s="40">
        <v>8</v>
      </c>
      <c r="AE91" s="40">
        <v>31</v>
      </c>
      <c r="AF91" s="38">
        <v>6.7709340128283948</v>
      </c>
      <c r="AG91" s="38">
        <v>6.7709340128283948</v>
      </c>
      <c r="AH91" s="38">
        <v>5.456462525261399</v>
      </c>
      <c r="AI91" s="38">
        <v>6.1136982690449013</v>
      </c>
      <c r="AJ91" s="38">
        <v>6.7709340128283948</v>
      </c>
      <c r="AK91" s="38">
        <v>6.7709340128283948</v>
      </c>
      <c r="AL91" s="38">
        <v>7.4281697566118963</v>
      </c>
      <c r="AM91" s="38">
        <v>8.0854055003953995</v>
      </c>
      <c r="AN91" s="38">
        <v>8.0854055003953995</v>
      </c>
      <c r="AO91" s="38">
        <v>6.1136982690449013</v>
      </c>
      <c r="AP91" s="38">
        <v>6.7709340128283948</v>
      </c>
      <c r="AQ91" s="38">
        <v>8.0854055003953995</v>
      </c>
      <c r="AR91" s="38">
        <v>8.7426412441788912</v>
      </c>
      <c r="AS91" s="38">
        <v>8.7426412441788912</v>
      </c>
      <c r="AT91" s="38">
        <v>9.3998769879623936</v>
      </c>
      <c r="AU91" s="38">
        <v>8.0854055003953995</v>
      </c>
      <c r="AV91" s="38">
        <v>7.4281697566118963</v>
      </c>
      <c r="AW91" s="38">
        <v>8.0854055003953995</v>
      </c>
      <c r="AX91" s="38">
        <v>7.4281697566118963</v>
      </c>
      <c r="AY91" s="38">
        <v>6.1136982690449013</v>
      </c>
      <c r="AZ91" s="38">
        <v>5.456462525261399</v>
      </c>
      <c r="BA91" s="38">
        <v>4.7992267814778966</v>
      </c>
      <c r="BB91" s="38">
        <v>4.7992267814778966</v>
      </c>
      <c r="BC91" s="38">
        <v>4.7992267814778966</v>
      </c>
    </row>
    <row r="92" spans="1:55" x14ac:dyDescent="0.3">
      <c r="A92" s="40">
        <v>8</v>
      </c>
      <c r="B92" s="40">
        <v>32</v>
      </c>
      <c r="C92" s="38">
        <v>4.3069113627489264</v>
      </c>
      <c r="D92" s="38">
        <v>4.0472471690745815</v>
      </c>
      <c r="E92" s="38">
        <v>4.5665755564232722</v>
      </c>
      <c r="F92" s="38">
        <v>4.826239750097618</v>
      </c>
      <c r="G92" s="38">
        <v>5.0859039437719638</v>
      </c>
      <c r="H92" s="38">
        <v>5.0859039437719638</v>
      </c>
      <c r="I92" s="38">
        <v>5.3455681374463122</v>
      </c>
      <c r="J92" s="38">
        <v>5.6052323311206571</v>
      </c>
      <c r="K92" s="38">
        <v>5.6052323311206571</v>
      </c>
      <c r="L92" s="38">
        <v>3.5279187817258904</v>
      </c>
      <c r="M92" s="38">
        <v>2.4892620070285054</v>
      </c>
      <c r="N92" s="38">
        <v>1.9699336196798141</v>
      </c>
      <c r="O92" s="38">
        <v>1.9699336196798141</v>
      </c>
      <c r="P92" s="38">
        <v>2.2295978133541601</v>
      </c>
      <c r="Q92" s="38">
        <v>2.7489262007028512</v>
      </c>
      <c r="R92" s="38">
        <v>2.7489262007028512</v>
      </c>
      <c r="S92" s="38">
        <v>3.0085903943771966</v>
      </c>
      <c r="T92" s="38">
        <v>3.0085903943771966</v>
      </c>
      <c r="U92" s="38">
        <v>2.4892620070285054</v>
      </c>
      <c r="V92" s="38">
        <v>1.9699336196798141</v>
      </c>
      <c r="W92" s="38">
        <v>1.9699336196798141</v>
      </c>
      <c r="X92" s="38">
        <v>2.2295978133541601</v>
      </c>
      <c r="Y92" s="38">
        <v>2.7489262007028512</v>
      </c>
      <c r="Z92" s="38">
        <v>2.7489262007028512</v>
      </c>
      <c r="AA92" s="3"/>
      <c r="AB92" s="3"/>
      <c r="AD92" s="40">
        <v>8</v>
      </c>
      <c r="AE92" s="40">
        <v>32</v>
      </c>
      <c r="AF92" s="38">
        <v>5.8852473420613283</v>
      </c>
      <c r="AG92" s="38">
        <v>5.8852473420613283</v>
      </c>
      <c r="AH92" s="38">
        <v>4.595378262015636</v>
      </c>
      <c r="AI92" s="38">
        <v>5.2403128020384822</v>
      </c>
      <c r="AJ92" s="38">
        <v>5.8852473420613283</v>
      </c>
      <c r="AK92" s="38">
        <v>5.8852473420613283</v>
      </c>
      <c r="AL92" s="38">
        <v>6.5301818820841735</v>
      </c>
      <c r="AM92" s="38">
        <v>7.1751164221070214</v>
      </c>
      <c r="AN92" s="38">
        <v>7.1751164221070214</v>
      </c>
      <c r="AO92" s="38">
        <v>5.2403128020384822</v>
      </c>
      <c r="AP92" s="38">
        <v>5.8852473420613283</v>
      </c>
      <c r="AQ92" s="38">
        <v>7.1751164221070214</v>
      </c>
      <c r="AR92" s="38">
        <v>7.8200509621298666</v>
      </c>
      <c r="AS92" s="38">
        <v>7.8200509621298666</v>
      </c>
      <c r="AT92" s="38">
        <v>8.4649855021527145</v>
      </c>
      <c r="AU92" s="38">
        <v>7.1751164221070214</v>
      </c>
      <c r="AV92" s="38">
        <v>6.5301818820841735</v>
      </c>
      <c r="AW92" s="38">
        <v>7.1751164221070214</v>
      </c>
      <c r="AX92" s="38">
        <v>6.5301818820841735</v>
      </c>
      <c r="AY92" s="38">
        <v>5.2403128020384822</v>
      </c>
      <c r="AZ92" s="38">
        <v>4.595378262015636</v>
      </c>
      <c r="BA92" s="38">
        <v>3.9504437219927899</v>
      </c>
      <c r="BB92" s="38">
        <v>3.9504437219927899</v>
      </c>
      <c r="BC92" s="38">
        <v>3.9504437219927899</v>
      </c>
    </row>
    <row r="93" spans="1:55" x14ac:dyDescent="0.3">
      <c r="A93" s="40">
        <v>8</v>
      </c>
      <c r="B93" s="40">
        <v>33</v>
      </c>
      <c r="C93" s="38">
        <v>4.529480671612653</v>
      </c>
      <c r="D93" s="38">
        <v>4.2659117532214008</v>
      </c>
      <c r="E93" s="38">
        <v>4.7930495900039043</v>
      </c>
      <c r="F93" s="38">
        <v>5.0566185083951583</v>
      </c>
      <c r="G93" s="38">
        <v>5.3201874267864122</v>
      </c>
      <c r="H93" s="38">
        <v>5.3201874267864122</v>
      </c>
      <c r="I93" s="38">
        <v>5.5837563451776662</v>
      </c>
      <c r="J93" s="38">
        <v>5.847325263568921</v>
      </c>
      <c r="K93" s="38">
        <v>5.847325263568921</v>
      </c>
      <c r="L93" s="38">
        <v>3.738773916438892</v>
      </c>
      <c r="M93" s="38">
        <v>2.6844982428738784</v>
      </c>
      <c r="N93" s="38">
        <v>2.15736040609137</v>
      </c>
      <c r="O93" s="38">
        <v>2.15736040609137</v>
      </c>
      <c r="P93" s="38">
        <v>2.4209293244826244</v>
      </c>
      <c r="Q93" s="38">
        <v>2.9480671612651324</v>
      </c>
      <c r="R93" s="38">
        <v>2.9480671612651324</v>
      </c>
      <c r="S93" s="38">
        <v>3.2116360796563868</v>
      </c>
      <c r="T93" s="38">
        <v>3.2116360796563868</v>
      </c>
      <c r="U93" s="38">
        <v>2.6844982428738784</v>
      </c>
      <c r="V93" s="38">
        <v>2.15736040609137</v>
      </c>
      <c r="W93" s="38">
        <v>2.15736040609137</v>
      </c>
      <c r="X93" s="38">
        <v>2.4209293244826244</v>
      </c>
      <c r="Y93" s="38">
        <v>2.9480671612651324</v>
      </c>
      <c r="Z93" s="38">
        <v>2.9480671612651324</v>
      </c>
      <c r="AA93" s="3"/>
      <c r="AB93" s="3"/>
      <c r="AD93" s="40">
        <v>8</v>
      </c>
      <c r="AE93" s="40">
        <v>33</v>
      </c>
      <c r="AF93" s="38">
        <v>4.9995606712942626</v>
      </c>
      <c r="AG93" s="38">
        <v>4.9995606712942626</v>
      </c>
      <c r="AH93" s="38">
        <v>3.7342939987698824</v>
      </c>
      <c r="AI93" s="38">
        <v>4.3669273350320728</v>
      </c>
      <c r="AJ93" s="38">
        <v>4.9995606712942626</v>
      </c>
      <c r="AK93" s="38">
        <v>4.9995606712942626</v>
      </c>
      <c r="AL93" s="38">
        <v>5.6321940075564525</v>
      </c>
      <c r="AM93" s="38">
        <v>6.2648273438186424</v>
      </c>
      <c r="AN93" s="38">
        <v>6.2648273438186424</v>
      </c>
      <c r="AO93" s="38">
        <v>4.3669273350320728</v>
      </c>
      <c r="AP93" s="38">
        <v>4.9995606712942626</v>
      </c>
      <c r="AQ93" s="38">
        <v>6.2648273438186424</v>
      </c>
      <c r="AR93" s="38">
        <v>6.8974606800808411</v>
      </c>
      <c r="AS93" s="38">
        <v>6.8974606800808411</v>
      </c>
      <c r="AT93" s="38">
        <v>7.5300940163430319</v>
      </c>
      <c r="AU93" s="38">
        <v>6.2648273438186424</v>
      </c>
      <c r="AV93" s="38">
        <v>5.6321940075564525</v>
      </c>
      <c r="AW93" s="38">
        <v>6.2648273438186424</v>
      </c>
      <c r="AX93" s="38">
        <v>5.6321940075564525</v>
      </c>
      <c r="AY93" s="38">
        <v>4.3669273350320728</v>
      </c>
      <c r="AZ93" s="38">
        <v>3.7342939987698824</v>
      </c>
      <c r="BA93" s="38">
        <v>3.1016606625076877</v>
      </c>
      <c r="BB93" s="38">
        <v>3.1016606625076877</v>
      </c>
      <c r="BC93" s="38">
        <v>3.1016606625076877</v>
      </c>
    </row>
    <row r="94" spans="1:55" x14ac:dyDescent="0.3">
      <c r="A94" s="40">
        <v>8</v>
      </c>
      <c r="B94" s="40">
        <v>34</v>
      </c>
      <c r="C94" s="38">
        <v>4.87724521671222</v>
      </c>
      <c r="D94" s="38">
        <v>4.6075751659508013</v>
      </c>
      <c r="E94" s="38">
        <v>5.1469152674736414</v>
      </c>
      <c r="F94" s="38">
        <v>5.4165853182350627</v>
      </c>
      <c r="G94" s="38">
        <v>5.6862553689964841</v>
      </c>
      <c r="H94" s="38">
        <v>5.6862553689964841</v>
      </c>
      <c r="I94" s="38">
        <v>5.9559254197579055</v>
      </c>
      <c r="J94" s="38">
        <v>6.2255954705193268</v>
      </c>
      <c r="K94" s="38">
        <v>6.2255954705193268</v>
      </c>
      <c r="L94" s="38">
        <v>4.0682350644279577</v>
      </c>
      <c r="M94" s="38">
        <v>2.9895548613822727</v>
      </c>
      <c r="N94" s="38">
        <v>2.4502147598594299</v>
      </c>
      <c r="O94" s="38">
        <v>2.4502147598594299</v>
      </c>
      <c r="P94" s="38">
        <v>2.7198848106208513</v>
      </c>
      <c r="Q94" s="38">
        <v>3.259224912143694</v>
      </c>
      <c r="R94" s="38">
        <v>3.259224912143694</v>
      </c>
      <c r="S94" s="38">
        <v>3.528894962905115</v>
      </c>
      <c r="T94" s="38">
        <v>3.528894962905115</v>
      </c>
      <c r="U94" s="38">
        <v>2.9895548613822727</v>
      </c>
      <c r="V94" s="38">
        <v>2.4502147598594299</v>
      </c>
      <c r="W94" s="38">
        <v>2.4502147598594299</v>
      </c>
      <c r="X94" s="38">
        <v>2.7198848106208513</v>
      </c>
      <c r="Y94" s="38">
        <v>3.259224912143694</v>
      </c>
      <c r="Z94" s="38">
        <v>3.259224912143694</v>
      </c>
      <c r="AA94" s="3"/>
      <c r="AB94" s="3"/>
      <c r="AD94" s="40">
        <v>8</v>
      </c>
      <c r="AE94" s="40">
        <v>34</v>
      </c>
      <c r="AF94" s="38">
        <v>4.8414023372287129</v>
      </c>
      <c r="AG94" s="38">
        <v>4.8414023372287129</v>
      </c>
      <c r="AH94" s="38">
        <v>3.5805289517617087</v>
      </c>
      <c r="AI94" s="38">
        <v>4.2109656444952153</v>
      </c>
      <c r="AJ94" s="38">
        <v>4.8414023372287129</v>
      </c>
      <c r="AK94" s="38">
        <v>4.8414023372287129</v>
      </c>
      <c r="AL94" s="38">
        <v>5.4718390299622195</v>
      </c>
      <c r="AM94" s="38">
        <v>6.102275722695726</v>
      </c>
      <c r="AN94" s="38">
        <v>6.102275722695726</v>
      </c>
      <c r="AO94" s="38">
        <v>4.2109656444952153</v>
      </c>
      <c r="AP94" s="38">
        <v>4.8414023372287129</v>
      </c>
      <c r="AQ94" s="38">
        <v>6.102275722695726</v>
      </c>
      <c r="AR94" s="38">
        <v>6.7327124154292237</v>
      </c>
      <c r="AS94" s="38">
        <v>6.7327124154292237</v>
      </c>
      <c r="AT94" s="38">
        <v>7.3631491081627294</v>
      </c>
      <c r="AU94" s="38">
        <v>6.102275722695726</v>
      </c>
      <c r="AV94" s="38">
        <v>5.4718390299622195</v>
      </c>
      <c r="AW94" s="38">
        <v>6.102275722695726</v>
      </c>
      <c r="AX94" s="38">
        <v>5.4718390299622195</v>
      </c>
      <c r="AY94" s="38">
        <v>4.2109656444952153</v>
      </c>
      <c r="AZ94" s="38">
        <v>3.5805289517617087</v>
      </c>
      <c r="BA94" s="38">
        <v>2.9500922590282066</v>
      </c>
      <c r="BB94" s="38">
        <v>2.9500922590282066</v>
      </c>
      <c r="BC94" s="38">
        <v>2.9500922590282066</v>
      </c>
    </row>
    <row r="95" spans="1:55" x14ac:dyDescent="0.3">
      <c r="A95" s="40">
        <v>8</v>
      </c>
      <c r="B95" s="40">
        <v>35</v>
      </c>
      <c r="C95" s="38">
        <v>5.2250097618117897</v>
      </c>
      <c r="D95" s="38">
        <v>4.9492385786802036</v>
      </c>
      <c r="E95" s="38">
        <v>5.5007809449433784</v>
      </c>
      <c r="F95" s="38">
        <v>5.7765521280749672</v>
      </c>
      <c r="G95" s="38">
        <v>6.0523233112065586</v>
      </c>
      <c r="H95" s="38">
        <v>6.0523233112065586</v>
      </c>
      <c r="I95" s="38">
        <v>6.3280944943381474</v>
      </c>
      <c r="J95" s="38">
        <v>6.6038656774697362</v>
      </c>
      <c r="K95" s="38">
        <v>6.6038656774697362</v>
      </c>
      <c r="L95" s="38">
        <v>4.3976962124170242</v>
      </c>
      <c r="M95" s="38">
        <v>3.2946114798906669</v>
      </c>
      <c r="N95" s="38">
        <v>2.7430691136274867</v>
      </c>
      <c r="O95" s="38">
        <v>2.7430691136274867</v>
      </c>
      <c r="P95" s="38">
        <v>3.0188402967590782</v>
      </c>
      <c r="Q95" s="38">
        <v>3.5703826630222557</v>
      </c>
      <c r="R95" s="38">
        <v>3.5703826630222557</v>
      </c>
      <c r="S95" s="38">
        <v>3.8461538461538463</v>
      </c>
      <c r="T95" s="38">
        <v>3.8461538461538463</v>
      </c>
      <c r="U95" s="38">
        <v>3.2946114798906669</v>
      </c>
      <c r="V95" s="38">
        <v>2.7430691136274867</v>
      </c>
      <c r="W95" s="38">
        <v>2.7430691136274867</v>
      </c>
      <c r="X95" s="38">
        <v>3.0188402967590782</v>
      </c>
      <c r="Y95" s="38">
        <v>3.5703826630222557</v>
      </c>
      <c r="Z95" s="38">
        <v>3.5703826630222557</v>
      </c>
      <c r="AA95" s="3"/>
      <c r="AB95" s="3"/>
      <c r="AD95" s="40">
        <v>8</v>
      </c>
      <c r="AE95" s="40">
        <v>35</v>
      </c>
      <c r="AF95" s="38">
        <v>4.6832440031631624</v>
      </c>
      <c r="AG95" s="38">
        <v>4.6832440031631624</v>
      </c>
      <c r="AH95" s="38">
        <v>3.4267639047535345</v>
      </c>
      <c r="AI95" s="38">
        <v>4.0550039539583489</v>
      </c>
      <c r="AJ95" s="38">
        <v>4.6832440031631624</v>
      </c>
      <c r="AK95" s="38">
        <v>4.6832440031631624</v>
      </c>
      <c r="AL95" s="38">
        <v>5.3114840523679767</v>
      </c>
      <c r="AM95" s="38">
        <v>5.9397241015728008</v>
      </c>
      <c r="AN95" s="38">
        <v>5.9397241015728008</v>
      </c>
      <c r="AO95" s="38">
        <v>4.0550039539583489</v>
      </c>
      <c r="AP95" s="38">
        <v>4.6832440031631624</v>
      </c>
      <c r="AQ95" s="38">
        <v>5.9397241015728008</v>
      </c>
      <c r="AR95" s="38">
        <v>6.5679641507776152</v>
      </c>
      <c r="AS95" s="38">
        <v>6.5679641507776152</v>
      </c>
      <c r="AT95" s="38">
        <v>7.1962041999824287</v>
      </c>
      <c r="AU95" s="38">
        <v>5.9397241015728008</v>
      </c>
      <c r="AV95" s="38">
        <v>5.3114840523679767</v>
      </c>
      <c r="AW95" s="38">
        <v>5.9397241015728008</v>
      </c>
      <c r="AX95" s="38">
        <v>5.3114840523679767</v>
      </c>
      <c r="AY95" s="38">
        <v>4.0550039539583489</v>
      </c>
      <c r="AZ95" s="38">
        <v>3.4267639047535345</v>
      </c>
      <c r="BA95" s="38">
        <v>2.7985238555487202</v>
      </c>
      <c r="BB95" s="38">
        <v>2.7985238555487202</v>
      </c>
      <c r="BC95" s="38">
        <v>2.7985238555487202</v>
      </c>
    </row>
    <row r="96" spans="1:55" x14ac:dyDescent="0.3">
      <c r="A96" s="40">
        <v>9</v>
      </c>
      <c r="B96" s="40">
        <v>36</v>
      </c>
      <c r="C96" s="38">
        <v>6.9821358844201473</v>
      </c>
      <c r="D96" s="38">
        <v>6.9821358844201473</v>
      </c>
      <c r="E96" s="38">
        <v>7.2640081999219062</v>
      </c>
      <c r="F96" s="38">
        <v>7.5458805154236659</v>
      </c>
      <c r="G96" s="38">
        <v>7.8277528309254203</v>
      </c>
      <c r="H96" s="38">
        <v>8.1096251464271791</v>
      </c>
      <c r="I96" s="38">
        <v>8.3914974619289353</v>
      </c>
      <c r="J96" s="38">
        <v>8.3914974619289353</v>
      </c>
      <c r="K96" s="38">
        <v>8.6733697774306933</v>
      </c>
      <c r="L96" s="38">
        <v>5.8546466224131182</v>
      </c>
      <c r="M96" s="38">
        <v>4.1634127294025776</v>
      </c>
      <c r="N96" s="38">
        <v>3.8815404139008218</v>
      </c>
      <c r="O96" s="38">
        <v>4.1634127294025776</v>
      </c>
      <c r="P96" s="38">
        <v>4.4452850449043364</v>
      </c>
      <c r="Q96" s="38">
        <v>4.7271573604060926</v>
      </c>
      <c r="R96" s="38">
        <v>4.4452850449043364</v>
      </c>
      <c r="S96" s="38">
        <v>4.1634127294025776</v>
      </c>
      <c r="T96" s="38">
        <v>3.8815404139008218</v>
      </c>
      <c r="U96" s="38">
        <v>3.8815404139008218</v>
      </c>
      <c r="V96" s="38">
        <v>4.4452850449043364</v>
      </c>
      <c r="W96" s="38">
        <v>5.8546466224131182</v>
      </c>
      <c r="X96" s="38">
        <v>6.4183912534166332</v>
      </c>
      <c r="Y96" s="38">
        <v>6.700263568918392</v>
      </c>
      <c r="Z96" s="38">
        <v>6.700263568918392</v>
      </c>
      <c r="AA96" s="3"/>
      <c r="AB96" s="3"/>
      <c r="AD96" s="40">
        <v>9</v>
      </c>
      <c r="AE96" s="40">
        <v>36</v>
      </c>
      <c r="AF96" s="38">
        <v>1.3948686407169868</v>
      </c>
      <c r="AG96" s="38">
        <v>2.0209120463931129</v>
      </c>
      <c r="AH96" s="38">
        <v>2.0209120463931129</v>
      </c>
      <c r="AI96" s="38">
        <v>2.0209120463931129</v>
      </c>
      <c r="AJ96" s="38">
        <v>2.6469554520692342</v>
      </c>
      <c r="AK96" s="38">
        <v>3.8990422634214914</v>
      </c>
      <c r="AL96" s="38">
        <v>4.5250856690976127</v>
      </c>
      <c r="AM96" s="38">
        <v>4.5250856690976127</v>
      </c>
      <c r="AN96" s="38">
        <v>4.5250856690976127</v>
      </c>
      <c r="AO96" s="38">
        <v>2.6469554520692342</v>
      </c>
      <c r="AP96" s="38">
        <v>3.2729988577453599</v>
      </c>
      <c r="AQ96" s="38">
        <v>3.8990422634214914</v>
      </c>
      <c r="AR96" s="38">
        <v>4.5250856690976127</v>
      </c>
      <c r="AS96" s="38">
        <v>5.777172480449865</v>
      </c>
      <c r="AT96" s="38">
        <v>7.0292592918021271</v>
      </c>
      <c r="AU96" s="38">
        <v>7.6553026974782483</v>
      </c>
      <c r="AV96" s="38">
        <v>6.403215886125996</v>
      </c>
      <c r="AW96" s="38">
        <v>5.1511290747737437</v>
      </c>
      <c r="AX96" s="38">
        <v>4.5250856690976127</v>
      </c>
      <c r="AY96" s="38">
        <v>3.2729988577453599</v>
      </c>
      <c r="AZ96" s="38">
        <v>2.0209120463931129</v>
      </c>
      <c r="BA96" s="38">
        <v>2.0209120463931129</v>
      </c>
      <c r="BB96" s="38">
        <v>2.0209120463931129</v>
      </c>
      <c r="BC96" s="38">
        <v>0.14278182936472958</v>
      </c>
    </row>
    <row r="97" spans="1:55" x14ac:dyDescent="0.3">
      <c r="A97" s="40">
        <v>9</v>
      </c>
      <c r="B97" s="40">
        <v>37</v>
      </c>
      <c r="C97" s="38">
        <v>7.3604060913705567</v>
      </c>
      <c r="D97" s="38">
        <v>7.3604060913705567</v>
      </c>
      <c r="E97" s="38">
        <v>7.648379539242482</v>
      </c>
      <c r="F97" s="38">
        <v>7.9363529871144092</v>
      </c>
      <c r="G97" s="38">
        <v>8.2243264349863345</v>
      </c>
      <c r="H97" s="38">
        <v>8.5122998828582599</v>
      </c>
      <c r="I97" s="38">
        <v>8.8002733307301835</v>
      </c>
      <c r="J97" s="38">
        <v>8.8002733307301835</v>
      </c>
      <c r="K97" s="38">
        <v>9.0882467786021088</v>
      </c>
      <c r="L97" s="38">
        <v>6.2085122998828561</v>
      </c>
      <c r="M97" s="38">
        <v>4.4806716126513093</v>
      </c>
      <c r="N97" s="38">
        <v>4.1926981647793831</v>
      </c>
      <c r="O97" s="38">
        <v>4.4806716126513093</v>
      </c>
      <c r="P97" s="38">
        <v>4.768645060523232</v>
      </c>
      <c r="Q97" s="38">
        <v>5.0566185083951583</v>
      </c>
      <c r="R97" s="38">
        <v>4.768645060523232</v>
      </c>
      <c r="S97" s="38">
        <v>4.4806716126513093</v>
      </c>
      <c r="T97" s="38">
        <v>4.1926981647793831</v>
      </c>
      <c r="U97" s="38">
        <v>4.1926981647793831</v>
      </c>
      <c r="V97" s="38">
        <v>4.768645060523232</v>
      </c>
      <c r="W97" s="38">
        <v>6.2085122998828561</v>
      </c>
      <c r="X97" s="38">
        <v>6.7844591956267077</v>
      </c>
      <c r="Y97" s="38">
        <v>7.0724326434986331</v>
      </c>
      <c r="Z97" s="38">
        <v>7.0724326434986331</v>
      </c>
      <c r="AA97" s="3"/>
      <c r="AB97" s="3"/>
      <c r="AD97" s="40">
        <v>9</v>
      </c>
      <c r="AE97" s="40">
        <v>37</v>
      </c>
      <c r="AF97" s="38">
        <v>1.2476935242948815</v>
      </c>
      <c r="AG97" s="38">
        <v>1.8715402864423196</v>
      </c>
      <c r="AH97" s="38">
        <v>1.8715402864423196</v>
      </c>
      <c r="AI97" s="38">
        <v>1.8715402864423196</v>
      </c>
      <c r="AJ97" s="38">
        <v>2.4953870485897531</v>
      </c>
      <c r="AK97" s="38">
        <v>3.7430805728846344</v>
      </c>
      <c r="AL97" s="38">
        <v>4.3669273350320728</v>
      </c>
      <c r="AM97" s="38">
        <v>4.3669273350320728</v>
      </c>
      <c r="AN97" s="38">
        <v>4.3669273350320728</v>
      </c>
      <c r="AO97" s="38">
        <v>2.4953870485897531</v>
      </c>
      <c r="AP97" s="38">
        <v>3.1192338107371911</v>
      </c>
      <c r="AQ97" s="38">
        <v>3.7430805728846344</v>
      </c>
      <c r="AR97" s="38">
        <v>4.3669273350320728</v>
      </c>
      <c r="AS97" s="38">
        <v>5.6146208593269495</v>
      </c>
      <c r="AT97" s="38">
        <v>6.8623143836218254</v>
      </c>
      <c r="AU97" s="38">
        <v>7.4861611457692643</v>
      </c>
      <c r="AV97" s="38">
        <v>6.2384676214743866</v>
      </c>
      <c r="AW97" s="38">
        <v>4.9907740971795107</v>
      </c>
      <c r="AX97" s="38">
        <v>4.3669273350320728</v>
      </c>
      <c r="AY97" s="38">
        <v>3.1192338107371911</v>
      </c>
      <c r="AZ97" s="38">
        <v>1.8715402864423196</v>
      </c>
      <c r="BA97" s="38">
        <v>1.8715402864423196</v>
      </c>
      <c r="BB97" s="38">
        <v>1.8715402864423196</v>
      </c>
      <c r="BC97" s="38">
        <v>0</v>
      </c>
    </row>
    <row r="98" spans="1:55" x14ac:dyDescent="0.3">
      <c r="A98" s="40">
        <v>9</v>
      </c>
      <c r="B98" s="40">
        <v>38</v>
      </c>
      <c r="C98" s="38">
        <v>8.8734869191721977</v>
      </c>
      <c r="D98" s="38">
        <v>8.8734869191721977</v>
      </c>
      <c r="E98" s="38">
        <v>9.1858648965247944</v>
      </c>
      <c r="F98" s="38">
        <v>9.498242873877393</v>
      </c>
      <c r="G98" s="38">
        <v>9.8106208512299915</v>
      </c>
      <c r="H98" s="38">
        <v>10.122998828582588</v>
      </c>
      <c r="I98" s="38">
        <v>10.435376805935183</v>
      </c>
      <c r="J98" s="38">
        <v>10.435376805935183</v>
      </c>
      <c r="K98" s="38">
        <v>10.74775478328778</v>
      </c>
      <c r="L98" s="38">
        <v>7.6239750097618106</v>
      </c>
      <c r="M98" s="38">
        <v>5.7497071456462345</v>
      </c>
      <c r="N98" s="38">
        <v>5.4373291682936369</v>
      </c>
      <c r="O98" s="38">
        <v>5.7497071456462345</v>
      </c>
      <c r="P98" s="38">
        <v>6.0620851229988286</v>
      </c>
      <c r="Q98" s="38">
        <v>6.3744631003514272</v>
      </c>
      <c r="R98" s="38">
        <v>6.0620851229988286</v>
      </c>
      <c r="S98" s="38">
        <v>5.7497071456462345</v>
      </c>
      <c r="T98" s="38">
        <v>5.4373291682936369</v>
      </c>
      <c r="U98" s="38">
        <v>5.4373291682936369</v>
      </c>
      <c r="V98" s="38">
        <v>6.0620851229988286</v>
      </c>
      <c r="W98" s="38">
        <v>7.6239750097618106</v>
      </c>
      <c r="X98" s="38">
        <v>8.2487309644670059</v>
      </c>
      <c r="Y98" s="38">
        <v>8.5611089418196027</v>
      </c>
      <c r="Z98" s="38">
        <v>8.5611089418196027</v>
      </c>
      <c r="AA98" s="3"/>
      <c r="AB98" s="3"/>
      <c r="AD98" s="40">
        <v>9</v>
      </c>
      <c r="AE98" s="40">
        <v>38</v>
      </c>
      <c r="AF98" s="38">
        <v>2.660574641947107</v>
      </c>
      <c r="AG98" s="38">
        <v>3.3055091819699531</v>
      </c>
      <c r="AH98" s="38">
        <v>3.3055091819699531</v>
      </c>
      <c r="AI98" s="38">
        <v>3.3055091819699531</v>
      </c>
      <c r="AJ98" s="38">
        <v>3.9504437219927899</v>
      </c>
      <c r="AK98" s="38">
        <v>5.2403128020384822</v>
      </c>
      <c r="AL98" s="38">
        <v>5.8852473420613283</v>
      </c>
      <c r="AM98" s="38">
        <v>5.8852473420613283</v>
      </c>
      <c r="AN98" s="38">
        <v>5.8852473420613283</v>
      </c>
      <c r="AO98" s="38">
        <v>3.9504437219927899</v>
      </c>
      <c r="AP98" s="38">
        <v>4.595378262015636</v>
      </c>
      <c r="AQ98" s="38">
        <v>5.2403128020384822</v>
      </c>
      <c r="AR98" s="38">
        <v>5.8852473420613283</v>
      </c>
      <c r="AS98" s="38">
        <v>7.1751164221070214</v>
      </c>
      <c r="AT98" s="38">
        <v>8.4649855021527145</v>
      </c>
      <c r="AU98" s="38">
        <v>9.1099200421755597</v>
      </c>
      <c r="AV98" s="38">
        <v>7.8200509621298666</v>
      </c>
      <c r="AW98" s="38">
        <v>6.5301818820841735</v>
      </c>
      <c r="AX98" s="38">
        <v>5.8852473420613283</v>
      </c>
      <c r="AY98" s="38">
        <v>4.595378262015636</v>
      </c>
      <c r="AZ98" s="38">
        <v>3.3055091819699531</v>
      </c>
      <c r="BA98" s="38">
        <v>3.3055091819699531</v>
      </c>
      <c r="BB98" s="38">
        <v>3.3055091819699531</v>
      </c>
      <c r="BC98" s="38">
        <v>1.3707055619014197</v>
      </c>
    </row>
    <row r="99" spans="1:55" x14ac:dyDescent="0.3">
      <c r="A99" s="40">
        <v>9</v>
      </c>
      <c r="B99" s="40">
        <v>39</v>
      </c>
      <c r="C99" s="38">
        <v>10.386567746973837</v>
      </c>
      <c r="D99" s="38">
        <v>10.386567746973837</v>
      </c>
      <c r="E99" s="38">
        <v>10.723350253807105</v>
      </c>
      <c r="F99" s="38">
        <v>11.060132760640375</v>
      </c>
      <c r="G99" s="38">
        <v>11.396915267473641</v>
      </c>
      <c r="H99" s="38">
        <v>11.73369777430691</v>
      </c>
      <c r="I99" s="38">
        <v>12.070480281140179</v>
      </c>
      <c r="J99" s="38">
        <v>12.070480281140179</v>
      </c>
      <c r="K99" s="38">
        <v>12.407262787973448</v>
      </c>
      <c r="L99" s="38">
        <v>9.0394377196407625</v>
      </c>
      <c r="M99" s="38">
        <v>7.0187426786411562</v>
      </c>
      <c r="N99" s="38">
        <v>6.681960171807888</v>
      </c>
      <c r="O99" s="38">
        <v>7.0187426786411562</v>
      </c>
      <c r="P99" s="38">
        <v>7.3555251854744235</v>
      </c>
      <c r="Q99" s="38">
        <v>7.6923076923076916</v>
      </c>
      <c r="R99" s="38">
        <v>7.3555251854744235</v>
      </c>
      <c r="S99" s="38">
        <v>7.0187426786411562</v>
      </c>
      <c r="T99" s="38">
        <v>6.681960171807888</v>
      </c>
      <c r="U99" s="38">
        <v>6.681960171807888</v>
      </c>
      <c r="V99" s="38">
        <v>7.3555251854744235</v>
      </c>
      <c r="W99" s="38">
        <v>9.0394377196407625</v>
      </c>
      <c r="X99" s="38">
        <v>9.7130027333073006</v>
      </c>
      <c r="Y99" s="38">
        <v>10.049785240140567</v>
      </c>
      <c r="Z99" s="38">
        <v>10.049785240140567</v>
      </c>
      <c r="AA99" s="3"/>
      <c r="AB99" s="3"/>
      <c r="AD99" s="40">
        <v>9</v>
      </c>
      <c r="AE99" s="40">
        <v>39</v>
      </c>
      <c r="AF99" s="38">
        <v>4.0734557595993426</v>
      </c>
      <c r="AG99" s="38">
        <v>4.7394780774975871</v>
      </c>
      <c r="AH99" s="38">
        <v>4.7394780774975871</v>
      </c>
      <c r="AI99" s="38">
        <v>4.7394780774975871</v>
      </c>
      <c r="AJ99" s="38">
        <v>5.4055003953958316</v>
      </c>
      <c r="AK99" s="38">
        <v>6.7375450311923393</v>
      </c>
      <c r="AL99" s="38">
        <v>7.4035673490905936</v>
      </c>
      <c r="AM99" s="38">
        <v>7.4035673490905936</v>
      </c>
      <c r="AN99" s="38">
        <v>7.4035673490905936</v>
      </c>
      <c r="AO99" s="38">
        <v>5.4055003953958316</v>
      </c>
      <c r="AP99" s="38">
        <v>6.0715227132940859</v>
      </c>
      <c r="AQ99" s="38">
        <v>6.7375450311923393</v>
      </c>
      <c r="AR99" s="38">
        <v>7.4035673490905936</v>
      </c>
      <c r="AS99" s="38">
        <v>8.7356119848870932</v>
      </c>
      <c r="AT99" s="38">
        <v>10.0676566206836</v>
      </c>
      <c r="AU99" s="38">
        <v>10.733678938581855</v>
      </c>
      <c r="AV99" s="38">
        <v>9.4016343027853466</v>
      </c>
      <c r="AW99" s="38">
        <v>8.0695896669888381</v>
      </c>
      <c r="AX99" s="38">
        <v>7.4035673490905936</v>
      </c>
      <c r="AY99" s="38">
        <v>6.0715227132940859</v>
      </c>
      <c r="AZ99" s="38">
        <v>4.7394780774975871</v>
      </c>
      <c r="BA99" s="38">
        <v>4.7394780774975871</v>
      </c>
      <c r="BB99" s="38">
        <v>4.7394780774975871</v>
      </c>
      <c r="BC99" s="38">
        <v>2.7414111238028345</v>
      </c>
    </row>
    <row r="100" spans="1:55" x14ac:dyDescent="0.3">
      <c r="A100" s="40">
        <v>10</v>
      </c>
      <c r="B100" s="40">
        <v>40</v>
      </c>
      <c r="C100" s="38">
        <v>19.845763373682153</v>
      </c>
      <c r="D100" s="38">
        <v>20.206950409996097</v>
      </c>
      <c r="E100" s="38">
        <v>20.206950409996097</v>
      </c>
      <c r="F100" s="38">
        <v>20.206950409996097</v>
      </c>
      <c r="G100" s="38">
        <v>20.568137446310036</v>
      </c>
      <c r="H100" s="38">
        <v>21.290511518937915</v>
      </c>
      <c r="I100" s="38">
        <v>22.374072627879737</v>
      </c>
      <c r="J100" s="38">
        <v>23.457633736821556</v>
      </c>
      <c r="K100" s="38">
        <v>23.818820773135492</v>
      </c>
      <c r="L100" s="38">
        <v>22.012885591565798</v>
      </c>
      <c r="M100" s="38">
        <v>18.762202264740342</v>
      </c>
      <c r="N100" s="38">
        <v>17.317454119484577</v>
      </c>
      <c r="O100" s="38">
        <v>15.87270597422882</v>
      </c>
      <c r="P100" s="38">
        <v>15.150331901600939</v>
      </c>
      <c r="Q100" s="38">
        <v>15.511518937914875</v>
      </c>
      <c r="R100" s="38">
        <v>15.87270597422882</v>
      </c>
      <c r="S100" s="38">
        <v>16.956267083170641</v>
      </c>
      <c r="T100" s="38">
        <v>17.67864115579852</v>
      </c>
      <c r="U100" s="38">
        <v>19.123389301054278</v>
      </c>
      <c r="V100" s="38">
        <v>20.929324482623979</v>
      </c>
      <c r="W100" s="38">
        <v>22.374072627879737</v>
      </c>
      <c r="X100" s="38">
        <v>22.735259664193681</v>
      </c>
      <c r="Y100" s="38">
        <v>22.374072627879737</v>
      </c>
      <c r="Z100" s="38">
        <v>21.651698555251855</v>
      </c>
      <c r="AA100" s="3"/>
      <c r="AB100" s="3"/>
      <c r="AD100" s="40">
        <v>10</v>
      </c>
      <c r="AE100" s="40">
        <v>40</v>
      </c>
      <c r="AF100" s="38">
        <v>12.357437834988131</v>
      </c>
      <c r="AG100" s="38">
        <v>13.731658026535454</v>
      </c>
      <c r="AH100" s="38">
        <v>14.418768122309109</v>
      </c>
      <c r="AI100" s="38">
        <v>15.105878218082768</v>
      </c>
      <c r="AJ100" s="38">
        <v>16.480098409630074</v>
      </c>
      <c r="AK100" s="38">
        <v>17.8543186011774</v>
      </c>
      <c r="AL100" s="38">
        <v>19.228538792724713</v>
      </c>
      <c r="AM100" s="38">
        <v>18.541428696951051</v>
      </c>
      <c r="AN100" s="38">
        <v>19.228538792724713</v>
      </c>
      <c r="AO100" s="38">
        <v>16.480098409630074</v>
      </c>
      <c r="AP100" s="38">
        <v>16.480098409630074</v>
      </c>
      <c r="AQ100" s="38">
        <v>16.480098409630074</v>
      </c>
      <c r="AR100" s="38">
        <v>15.792988313856421</v>
      </c>
      <c r="AS100" s="38">
        <v>15.792988313856421</v>
      </c>
      <c r="AT100" s="38">
        <v>16.480098409630074</v>
      </c>
      <c r="AU100" s="38">
        <v>18.541428696951051</v>
      </c>
      <c r="AV100" s="38">
        <v>19.228538792724713</v>
      </c>
      <c r="AW100" s="38">
        <v>19.915648888498367</v>
      </c>
      <c r="AX100" s="38">
        <v>19.228538792724713</v>
      </c>
      <c r="AY100" s="38">
        <v>17.167208505403735</v>
      </c>
      <c r="AZ100" s="38">
        <v>15.792988313856421</v>
      </c>
      <c r="BA100" s="38">
        <v>15.105878218082768</v>
      </c>
      <c r="BB100" s="38">
        <v>14.418768122309109</v>
      </c>
      <c r="BC100" s="38">
        <v>13.731658026535454</v>
      </c>
    </row>
    <row r="101" spans="1:55" x14ac:dyDescent="0.3">
      <c r="A101" s="40">
        <v>10</v>
      </c>
      <c r="B101" s="40">
        <v>41</v>
      </c>
      <c r="C101" s="38">
        <v>21.895743850058572</v>
      </c>
      <c r="D101" s="38">
        <v>22.281335415853185</v>
      </c>
      <c r="E101" s="38">
        <v>22.281335415853185</v>
      </c>
      <c r="F101" s="38">
        <v>22.281335415853185</v>
      </c>
      <c r="G101" s="38">
        <v>22.666926981647794</v>
      </c>
      <c r="H101" s="38">
        <v>23.43811011323702</v>
      </c>
      <c r="I101" s="38">
        <v>24.594884810620858</v>
      </c>
      <c r="J101" s="38">
        <v>25.751659508004686</v>
      </c>
      <c r="K101" s="38">
        <v>26.137251073799295</v>
      </c>
      <c r="L101" s="38">
        <v>24.209293244826245</v>
      </c>
      <c r="M101" s="38">
        <v>20.738969152674738</v>
      </c>
      <c r="N101" s="38">
        <v>19.196602889496294</v>
      </c>
      <c r="O101" s="38">
        <v>17.654236626317847</v>
      </c>
      <c r="P101" s="38">
        <v>16.883053494728621</v>
      </c>
      <c r="Q101" s="38">
        <v>17.268645060523234</v>
      </c>
      <c r="R101" s="38">
        <v>17.654236626317847</v>
      </c>
      <c r="S101" s="38">
        <v>18.811011323701681</v>
      </c>
      <c r="T101" s="38">
        <v>19.582194455290907</v>
      </c>
      <c r="U101" s="38">
        <v>21.12456071846935</v>
      </c>
      <c r="V101" s="38">
        <v>23.052518547442407</v>
      </c>
      <c r="W101" s="38">
        <v>24.594884810620858</v>
      </c>
      <c r="X101" s="38">
        <v>24.980476376415471</v>
      </c>
      <c r="Y101" s="38">
        <v>24.594884810620858</v>
      </c>
      <c r="Z101" s="38">
        <v>23.823701679031632</v>
      </c>
      <c r="AA101" s="3"/>
      <c r="AB101" s="3"/>
      <c r="AD101" s="40">
        <v>10</v>
      </c>
      <c r="AE101" s="40">
        <v>41</v>
      </c>
      <c r="AF101" s="38">
        <v>13.981196731394427</v>
      </c>
      <c r="AG101" s="38">
        <v>15.397592478692557</v>
      </c>
      <c r="AH101" s="38">
        <v>16.105790352341625</v>
      </c>
      <c r="AI101" s="38">
        <v>16.813988225990688</v>
      </c>
      <c r="AJ101" s="38">
        <v>18.230383973288809</v>
      </c>
      <c r="AK101" s="38">
        <v>19.646779720586938</v>
      </c>
      <c r="AL101" s="38">
        <v>21.063175467885067</v>
      </c>
      <c r="AM101" s="38">
        <v>20.354977594235997</v>
      </c>
      <c r="AN101" s="38">
        <v>21.063175467885067</v>
      </c>
      <c r="AO101" s="38">
        <v>18.230383973288809</v>
      </c>
      <c r="AP101" s="38">
        <v>18.230383973288809</v>
      </c>
      <c r="AQ101" s="38">
        <v>18.230383973288809</v>
      </c>
      <c r="AR101" s="38">
        <v>17.522186099639747</v>
      </c>
      <c r="AS101" s="38">
        <v>17.522186099639747</v>
      </c>
      <c r="AT101" s="38">
        <v>18.230383973288809</v>
      </c>
      <c r="AU101" s="38">
        <v>20.354977594235997</v>
      </c>
      <c r="AV101" s="38">
        <v>21.063175467885067</v>
      </c>
      <c r="AW101" s="38">
        <v>21.77137334153413</v>
      </c>
      <c r="AX101" s="38">
        <v>21.063175467885067</v>
      </c>
      <c r="AY101" s="38">
        <v>18.938581846937875</v>
      </c>
      <c r="AZ101" s="38">
        <v>17.522186099639747</v>
      </c>
      <c r="BA101" s="38">
        <v>16.813988225990688</v>
      </c>
      <c r="BB101" s="38">
        <v>16.105790352341625</v>
      </c>
      <c r="BC101" s="38">
        <v>15.397592478692557</v>
      </c>
    </row>
    <row r="102" spans="1:55" x14ac:dyDescent="0.3">
      <c r="A102" s="40">
        <v>10</v>
      </c>
      <c r="B102" s="40">
        <v>42</v>
      </c>
      <c r="C102" s="38">
        <v>23.945724326434984</v>
      </c>
      <c r="D102" s="38">
        <v>24.35572042171027</v>
      </c>
      <c r="E102" s="38">
        <v>24.35572042171027</v>
      </c>
      <c r="F102" s="38">
        <v>24.35572042171027</v>
      </c>
      <c r="G102" s="38">
        <v>24.765716516985549</v>
      </c>
      <c r="H102" s="38">
        <v>25.585708707536121</v>
      </c>
      <c r="I102" s="38">
        <v>26.815696993361971</v>
      </c>
      <c r="J102" s="38">
        <v>28.045685279187815</v>
      </c>
      <c r="K102" s="38">
        <v>28.455681374463097</v>
      </c>
      <c r="L102" s="38">
        <v>26.405700898086685</v>
      </c>
      <c r="M102" s="38">
        <v>22.715736040609137</v>
      </c>
      <c r="N102" s="38">
        <v>21.075751659508008</v>
      </c>
      <c r="O102" s="38">
        <v>19.435767278406875</v>
      </c>
      <c r="P102" s="38">
        <v>18.615775087856303</v>
      </c>
      <c r="Q102" s="38">
        <v>19.025771183131589</v>
      </c>
      <c r="R102" s="38">
        <v>19.435767278406875</v>
      </c>
      <c r="S102" s="38">
        <v>20.665755564232722</v>
      </c>
      <c r="T102" s="38">
        <v>21.48574775478329</v>
      </c>
      <c r="U102" s="38">
        <v>23.125732135884419</v>
      </c>
      <c r="V102" s="38">
        <v>25.175712612260838</v>
      </c>
      <c r="W102" s="38">
        <v>26.815696993361971</v>
      </c>
      <c r="X102" s="38">
        <v>27.225693088637254</v>
      </c>
      <c r="Y102" s="38">
        <v>26.815696993361971</v>
      </c>
      <c r="Z102" s="38">
        <v>25.9957048028114</v>
      </c>
      <c r="AA102" s="3"/>
      <c r="AB102" s="3"/>
      <c r="AD102" s="40">
        <v>10</v>
      </c>
      <c r="AE102" s="40">
        <v>42</v>
      </c>
      <c r="AF102" s="38">
        <v>15.604955627800724</v>
      </c>
      <c r="AG102" s="38">
        <v>17.063526930849658</v>
      </c>
      <c r="AH102" s="38">
        <v>17.792812582374136</v>
      </c>
      <c r="AI102" s="38">
        <v>18.522098233898603</v>
      </c>
      <c r="AJ102" s="38">
        <v>19.980669536947541</v>
      </c>
      <c r="AK102" s="38">
        <v>21.439240839996479</v>
      </c>
      <c r="AL102" s="38">
        <v>22.897812143045424</v>
      </c>
      <c r="AM102" s="38">
        <v>22.168526491520957</v>
      </c>
      <c r="AN102" s="38">
        <v>22.897812143045424</v>
      </c>
      <c r="AO102" s="38">
        <v>19.980669536947541</v>
      </c>
      <c r="AP102" s="38">
        <v>19.980669536947541</v>
      </c>
      <c r="AQ102" s="38">
        <v>19.980669536947541</v>
      </c>
      <c r="AR102" s="38">
        <v>19.251383885423063</v>
      </c>
      <c r="AS102" s="38">
        <v>19.251383885423063</v>
      </c>
      <c r="AT102" s="38">
        <v>19.980669536947541</v>
      </c>
      <c r="AU102" s="38">
        <v>22.168526491520957</v>
      </c>
      <c r="AV102" s="38">
        <v>22.897812143045424</v>
      </c>
      <c r="AW102" s="38">
        <v>23.627097794569892</v>
      </c>
      <c r="AX102" s="38">
        <v>22.897812143045424</v>
      </c>
      <c r="AY102" s="38">
        <v>20.709955188472009</v>
      </c>
      <c r="AZ102" s="38">
        <v>19.251383885423063</v>
      </c>
      <c r="BA102" s="38">
        <v>18.522098233898603</v>
      </c>
      <c r="BB102" s="38">
        <v>17.792812582374136</v>
      </c>
      <c r="BC102" s="38">
        <v>17.063526930849658</v>
      </c>
    </row>
    <row r="103" spans="1:55" x14ac:dyDescent="0.3">
      <c r="A103" s="40">
        <v>10</v>
      </c>
      <c r="B103" s="40">
        <v>43</v>
      </c>
      <c r="C103" s="38">
        <v>26.508199921905508</v>
      </c>
      <c r="D103" s="38">
        <v>26.948701679031629</v>
      </c>
      <c r="E103" s="38">
        <v>26.948701679031629</v>
      </c>
      <c r="F103" s="38">
        <v>26.948701679031629</v>
      </c>
      <c r="G103" s="38">
        <v>27.389203436157754</v>
      </c>
      <c r="H103" s="38">
        <v>28.27020695041</v>
      </c>
      <c r="I103" s="38">
        <v>29.591712221788363</v>
      </c>
      <c r="J103" s="38">
        <v>30.913217493166734</v>
      </c>
      <c r="K103" s="38">
        <v>31.353719250292851</v>
      </c>
      <c r="L103" s="38">
        <v>29.151210464662249</v>
      </c>
      <c r="M103" s="38">
        <v>25.186694650527141</v>
      </c>
      <c r="N103" s="38">
        <v>23.424687622022649</v>
      </c>
      <c r="O103" s="38">
        <v>21.662680593518157</v>
      </c>
      <c r="P103" s="38">
        <v>20.781677079265911</v>
      </c>
      <c r="Q103" s="38">
        <v>21.222178836392033</v>
      </c>
      <c r="R103" s="38">
        <v>21.662680593518157</v>
      </c>
      <c r="S103" s="38">
        <v>22.984185864896524</v>
      </c>
      <c r="T103" s="38">
        <v>23.86518937914877</v>
      </c>
      <c r="U103" s="38">
        <v>25.627196407653262</v>
      </c>
      <c r="V103" s="38">
        <v>27.829705193283871</v>
      </c>
      <c r="W103" s="38">
        <v>29.591712221788363</v>
      </c>
      <c r="X103" s="38">
        <v>30.032213978914491</v>
      </c>
      <c r="Y103" s="38">
        <v>29.591712221788363</v>
      </c>
      <c r="Z103" s="38">
        <v>28.710708707536121</v>
      </c>
      <c r="AA103" s="3"/>
      <c r="AB103" s="3"/>
      <c r="AD103" s="40">
        <v>10</v>
      </c>
      <c r="AE103" s="40">
        <v>43</v>
      </c>
      <c r="AF103" s="38">
        <v>16.958088041472628</v>
      </c>
      <c r="AG103" s="38">
        <v>18.451805640980581</v>
      </c>
      <c r="AH103" s="38">
        <v>19.198664440734564</v>
      </c>
      <c r="AI103" s="38">
        <v>19.945523240488537</v>
      </c>
      <c r="AJ103" s="38">
        <v>21.439240839996479</v>
      </c>
      <c r="AK103" s="38">
        <v>22.932958439504432</v>
      </c>
      <c r="AL103" s="38">
        <v>24.426676039012385</v>
      </c>
      <c r="AM103" s="38">
        <v>23.679817239258412</v>
      </c>
      <c r="AN103" s="38">
        <v>24.426676039012385</v>
      </c>
      <c r="AO103" s="38">
        <v>21.439240839996479</v>
      </c>
      <c r="AP103" s="38">
        <v>21.439240839996479</v>
      </c>
      <c r="AQ103" s="38">
        <v>21.439240839996479</v>
      </c>
      <c r="AR103" s="38">
        <v>20.692382040242506</v>
      </c>
      <c r="AS103" s="38">
        <v>20.692382040242506</v>
      </c>
      <c r="AT103" s="38">
        <v>21.439240839996479</v>
      </c>
      <c r="AU103" s="38">
        <v>23.679817239258412</v>
      </c>
      <c r="AV103" s="38">
        <v>24.426676039012385</v>
      </c>
      <c r="AW103" s="38">
        <v>25.173534838766365</v>
      </c>
      <c r="AX103" s="38">
        <v>24.426676039012385</v>
      </c>
      <c r="AY103" s="38">
        <v>22.186099639750459</v>
      </c>
      <c r="AZ103" s="38">
        <v>20.692382040242506</v>
      </c>
      <c r="BA103" s="38">
        <v>19.945523240488537</v>
      </c>
      <c r="BB103" s="38">
        <v>19.198664440734564</v>
      </c>
      <c r="BC103" s="38">
        <v>18.451805640980581</v>
      </c>
    </row>
    <row r="104" spans="1:55" x14ac:dyDescent="0.3">
      <c r="A104" s="40">
        <v>10</v>
      </c>
      <c r="B104" s="40">
        <v>44</v>
      </c>
      <c r="C104" s="38">
        <v>29.070675517376028</v>
      </c>
      <c r="D104" s="38">
        <v>29.541682936352991</v>
      </c>
      <c r="E104" s="38">
        <v>29.541682936352991</v>
      </c>
      <c r="F104" s="38">
        <v>29.541682936352991</v>
      </c>
      <c r="G104" s="38">
        <v>30.012690355329958</v>
      </c>
      <c r="H104" s="38">
        <v>30.954705193283878</v>
      </c>
      <c r="I104" s="38">
        <v>32.367727450214765</v>
      </c>
      <c r="J104" s="38">
        <v>33.780749707145652</v>
      </c>
      <c r="K104" s="38">
        <v>34.251757126122612</v>
      </c>
      <c r="L104" s="38">
        <v>31.896720031237802</v>
      </c>
      <c r="M104" s="38">
        <v>27.657653260445141</v>
      </c>
      <c r="N104" s="38">
        <v>25.773623584537297</v>
      </c>
      <c r="O104" s="38">
        <v>23.889593908629443</v>
      </c>
      <c r="P104" s="38">
        <v>22.947579070675523</v>
      </c>
      <c r="Q104" s="38">
        <v>23.418586489652483</v>
      </c>
      <c r="R104" s="38">
        <v>23.889593908629443</v>
      </c>
      <c r="S104" s="38">
        <v>25.30261616556033</v>
      </c>
      <c r="T104" s="38">
        <v>26.244631003514257</v>
      </c>
      <c r="U104" s="38">
        <v>28.128660679422101</v>
      </c>
      <c r="V104" s="38">
        <v>30.483697774306918</v>
      </c>
      <c r="W104" s="38">
        <v>32.367727450214765</v>
      </c>
      <c r="X104" s="38">
        <v>32.838734869191732</v>
      </c>
      <c r="Y104" s="38">
        <v>32.367727450214765</v>
      </c>
      <c r="Z104" s="38">
        <v>31.425712612260842</v>
      </c>
      <c r="AA104" s="3"/>
      <c r="AB104" s="3"/>
      <c r="AD104" s="40">
        <v>10</v>
      </c>
      <c r="AE104" s="40">
        <v>44</v>
      </c>
      <c r="AF104" s="38">
        <v>18.311220455144543</v>
      </c>
      <c r="AG104" s="38">
        <v>19.840084351111503</v>
      </c>
      <c r="AH104" s="38">
        <v>20.604516299094989</v>
      </c>
      <c r="AI104" s="38">
        <v>21.368948247078464</v>
      </c>
      <c r="AJ104" s="38">
        <v>22.897812143045424</v>
      </c>
      <c r="AK104" s="38">
        <v>24.426676039012385</v>
      </c>
      <c r="AL104" s="38">
        <v>25.955539934979356</v>
      </c>
      <c r="AM104" s="38">
        <v>25.191107986995871</v>
      </c>
      <c r="AN104" s="38">
        <v>25.955539934979356</v>
      </c>
      <c r="AO104" s="38">
        <v>22.897812143045424</v>
      </c>
      <c r="AP104" s="38">
        <v>22.897812143045424</v>
      </c>
      <c r="AQ104" s="38">
        <v>22.897812143045424</v>
      </c>
      <c r="AR104" s="38">
        <v>22.133380195061939</v>
      </c>
      <c r="AS104" s="38">
        <v>22.133380195061939</v>
      </c>
      <c r="AT104" s="38">
        <v>22.897812143045424</v>
      </c>
      <c r="AU104" s="38">
        <v>25.191107986995871</v>
      </c>
      <c r="AV104" s="38">
        <v>25.955539934979356</v>
      </c>
      <c r="AW104" s="38">
        <v>26.719971882962827</v>
      </c>
      <c r="AX104" s="38">
        <v>25.955539934979356</v>
      </c>
      <c r="AY104" s="38">
        <v>23.66224409102891</v>
      </c>
      <c r="AZ104" s="38">
        <v>22.133380195061939</v>
      </c>
      <c r="BA104" s="38">
        <v>21.368948247078464</v>
      </c>
      <c r="BB104" s="38">
        <v>20.604516299094989</v>
      </c>
      <c r="BC104" s="38">
        <v>19.840084351111503</v>
      </c>
    </row>
    <row r="105" spans="1:55" x14ac:dyDescent="0.3">
      <c r="A105" s="40">
        <v>11</v>
      </c>
      <c r="B105" s="40">
        <v>45</v>
      </c>
      <c r="C105" s="38">
        <v>44.170978133541595</v>
      </c>
      <c r="D105" s="38">
        <v>43.66946505271379</v>
      </c>
      <c r="E105" s="38">
        <v>43.66946505271379</v>
      </c>
      <c r="F105" s="38">
        <v>43.167951971885984</v>
      </c>
      <c r="G105" s="38">
        <v>43.167951971885984</v>
      </c>
      <c r="H105" s="38">
        <v>44.170978133541595</v>
      </c>
      <c r="I105" s="38">
        <v>45.1740042951972</v>
      </c>
      <c r="J105" s="38">
        <v>46.678543537680589</v>
      </c>
      <c r="K105" s="38">
        <v>47.681569699336194</v>
      </c>
      <c r="L105" s="38">
        <v>47.681569699336194</v>
      </c>
      <c r="M105" s="38">
        <v>45.675517376025006</v>
      </c>
      <c r="N105" s="38">
        <v>43.167951971885984</v>
      </c>
      <c r="O105" s="38">
        <v>40.660386567746983</v>
      </c>
      <c r="P105" s="38">
        <v>39.155847325263572</v>
      </c>
      <c r="Q105" s="38">
        <v>38.152821163607975</v>
      </c>
      <c r="R105" s="38">
        <v>38.654334244435773</v>
      </c>
      <c r="S105" s="38">
        <v>39.155847325263572</v>
      </c>
      <c r="T105" s="38">
        <v>40.660386567746983</v>
      </c>
      <c r="U105" s="38">
        <v>43.66946505271379</v>
      </c>
      <c r="V105" s="38">
        <v>46.177030456852798</v>
      </c>
      <c r="W105" s="38">
        <v>47.681569699336194</v>
      </c>
      <c r="X105" s="38">
        <v>48.183082780164</v>
      </c>
      <c r="Y105" s="38">
        <v>48.684595860991806</v>
      </c>
      <c r="Z105" s="38">
        <v>47.681569699336194</v>
      </c>
      <c r="AA105" s="3"/>
      <c r="AB105" s="3"/>
      <c r="AD105" s="40">
        <v>11</v>
      </c>
      <c r="AE105" s="40">
        <v>45</v>
      </c>
      <c r="AF105" s="38">
        <v>25.920393638520338</v>
      </c>
      <c r="AG105" s="38">
        <v>25.13838854230735</v>
      </c>
      <c r="AH105" s="38">
        <v>25.920393638520338</v>
      </c>
      <c r="AI105" s="38">
        <v>27.484403830946313</v>
      </c>
      <c r="AJ105" s="38">
        <v>29.830419119585276</v>
      </c>
      <c r="AK105" s="38">
        <v>31.394429312011251</v>
      </c>
      <c r="AL105" s="38">
        <v>32.958439504437223</v>
      </c>
      <c r="AM105" s="38">
        <v>34.522449696863191</v>
      </c>
      <c r="AN105" s="38">
        <v>34.522449696863191</v>
      </c>
      <c r="AO105" s="38">
        <v>33.7404446006502</v>
      </c>
      <c r="AP105" s="38">
        <v>32.176434408224239</v>
      </c>
      <c r="AQ105" s="38">
        <v>31.394429312011251</v>
      </c>
      <c r="AR105" s="38">
        <v>31.394429312011251</v>
      </c>
      <c r="AS105" s="38">
        <v>31.394429312011251</v>
      </c>
      <c r="AT105" s="38">
        <v>30.612424215798267</v>
      </c>
      <c r="AU105" s="38">
        <v>30.612424215798267</v>
      </c>
      <c r="AV105" s="38">
        <v>31.394429312011251</v>
      </c>
      <c r="AW105" s="38">
        <v>31.394429312011251</v>
      </c>
      <c r="AX105" s="38">
        <v>32.176434408224239</v>
      </c>
      <c r="AY105" s="38">
        <v>32.176434408224239</v>
      </c>
      <c r="AZ105" s="38">
        <v>32.176434408224239</v>
      </c>
      <c r="BA105" s="38">
        <v>32.176434408224239</v>
      </c>
      <c r="BB105" s="38">
        <v>31.394429312011251</v>
      </c>
      <c r="BC105" s="38">
        <v>30.612424215798267</v>
      </c>
    </row>
    <row r="106" spans="1:55" x14ac:dyDescent="0.3">
      <c r="A106" s="40">
        <v>11</v>
      </c>
      <c r="B106" s="40">
        <v>46</v>
      </c>
      <c r="C106" s="38">
        <v>47.496095275283103</v>
      </c>
      <c r="D106" s="38">
        <v>46.964076532604466</v>
      </c>
      <c r="E106" s="38">
        <v>46.964076532604466</v>
      </c>
      <c r="F106" s="38">
        <v>46.432057789925821</v>
      </c>
      <c r="G106" s="38">
        <v>46.432057789925821</v>
      </c>
      <c r="H106" s="38">
        <v>47.496095275283103</v>
      </c>
      <c r="I106" s="38">
        <v>48.560132760640393</v>
      </c>
      <c r="J106" s="38">
        <v>50.156188988676284</v>
      </c>
      <c r="K106" s="38">
        <v>51.220226474033581</v>
      </c>
      <c r="L106" s="38">
        <v>51.220226474033581</v>
      </c>
      <c r="M106" s="38">
        <v>49.092151503319023</v>
      </c>
      <c r="N106" s="38">
        <v>46.432057789925821</v>
      </c>
      <c r="O106" s="38">
        <v>43.771964076532612</v>
      </c>
      <c r="P106" s="38">
        <v>42.175907848496692</v>
      </c>
      <c r="Q106" s="38">
        <v>41.11187036313941</v>
      </c>
      <c r="R106" s="38">
        <v>41.643889105818047</v>
      </c>
      <c r="S106" s="38">
        <v>42.175907848496692</v>
      </c>
      <c r="T106" s="38">
        <v>43.771964076532612</v>
      </c>
      <c r="U106" s="38">
        <v>46.964076532604466</v>
      </c>
      <c r="V106" s="38">
        <v>49.624170245997654</v>
      </c>
      <c r="W106" s="38">
        <v>51.220226474033581</v>
      </c>
      <c r="X106" s="38">
        <v>51.752245216712225</v>
      </c>
      <c r="Y106" s="38">
        <v>52.284263959390863</v>
      </c>
      <c r="Z106" s="38">
        <v>51.220226474033581</v>
      </c>
      <c r="AA106" s="3"/>
      <c r="AB106" s="3"/>
      <c r="AD106" s="40">
        <v>11</v>
      </c>
      <c r="AE106" s="40">
        <v>46</v>
      </c>
      <c r="AF106" s="38">
        <v>27.414111238028287</v>
      </c>
      <c r="AG106" s="38">
        <v>26.614532993585797</v>
      </c>
      <c r="AH106" s="38">
        <v>27.414111238028287</v>
      </c>
      <c r="AI106" s="38">
        <v>29.013267726913284</v>
      </c>
      <c r="AJ106" s="38">
        <v>31.412002460240757</v>
      </c>
      <c r="AK106" s="38">
        <v>33.011158949125743</v>
      </c>
      <c r="AL106" s="38">
        <v>34.610315438010716</v>
      </c>
      <c r="AM106" s="38">
        <v>36.209471926895709</v>
      </c>
      <c r="AN106" s="38">
        <v>36.209471926895709</v>
      </c>
      <c r="AO106" s="38">
        <v>35.409893682453202</v>
      </c>
      <c r="AP106" s="38">
        <v>33.810737193568229</v>
      </c>
      <c r="AQ106" s="38">
        <v>33.011158949125743</v>
      </c>
      <c r="AR106" s="38">
        <v>33.011158949125743</v>
      </c>
      <c r="AS106" s="38">
        <v>33.011158949125743</v>
      </c>
      <c r="AT106" s="38">
        <v>32.21158070468325</v>
      </c>
      <c r="AU106" s="38">
        <v>32.21158070468325</v>
      </c>
      <c r="AV106" s="38">
        <v>33.011158949125743</v>
      </c>
      <c r="AW106" s="38">
        <v>33.011158949125743</v>
      </c>
      <c r="AX106" s="38">
        <v>33.810737193568229</v>
      </c>
      <c r="AY106" s="38">
        <v>33.810737193568229</v>
      </c>
      <c r="AZ106" s="38">
        <v>33.810737193568229</v>
      </c>
      <c r="BA106" s="38">
        <v>33.810737193568229</v>
      </c>
      <c r="BB106" s="38">
        <v>33.011158949125743</v>
      </c>
      <c r="BC106" s="38">
        <v>32.21158070468325</v>
      </c>
    </row>
    <row r="107" spans="1:55" x14ac:dyDescent="0.3">
      <c r="A107" s="40">
        <v>11</v>
      </c>
      <c r="B107" s="40">
        <v>47</v>
      </c>
      <c r="C107" s="38">
        <v>49.624170245997668</v>
      </c>
      <c r="D107" s="38">
        <v>49.072627879734483</v>
      </c>
      <c r="E107" s="38">
        <v>49.072627879734483</v>
      </c>
      <c r="F107" s="38">
        <v>48.52108551347132</v>
      </c>
      <c r="G107" s="38">
        <v>48.52108551347132</v>
      </c>
      <c r="H107" s="38">
        <v>49.624170245997668</v>
      </c>
      <c r="I107" s="38">
        <v>50.727254978524016</v>
      </c>
      <c r="J107" s="38">
        <v>52.381882077313549</v>
      </c>
      <c r="K107" s="38">
        <v>53.484966809839904</v>
      </c>
      <c r="L107" s="38">
        <v>53.484966809839904</v>
      </c>
      <c r="M107" s="38">
        <v>51.278797344787208</v>
      </c>
      <c r="N107" s="38">
        <v>48.52108551347132</v>
      </c>
      <c r="O107" s="38">
        <v>45.763373682155411</v>
      </c>
      <c r="P107" s="38">
        <v>44.108746583365878</v>
      </c>
      <c r="Q107" s="38">
        <v>43.005661850839523</v>
      </c>
      <c r="R107" s="38">
        <v>43.557204217102708</v>
      </c>
      <c r="S107" s="38">
        <v>44.108746583365878</v>
      </c>
      <c r="T107" s="38">
        <v>45.763373682155411</v>
      </c>
      <c r="U107" s="38">
        <v>49.072627879734483</v>
      </c>
      <c r="V107" s="38">
        <v>51.830339711050364</v>
      </c>
      <c r="W107" s="38">
        <v>53.484966809839904</v>
      </c>
      <c r="X107" s="38">
        <v>54.036509176103088</v>
      </c>
      <c r="Y107" s="38">
        <v>54.588051542366266</v>
      </c>
      <c r="Z107" s="38">
        <v>53.484966809839904</v>
      </c>
      <c r="AA107" s="3"/>
      <c r="AB107" s="3"/>
      <c r="AD107" s="40">
        <v>11</v>
      </c>
      <c r="AE107" s="40">
        <v>47</v>
      </c>
      <c r="AF107" s="38">
        <v>29.094543537474742</v>
      </c>
      <c r="AG107" s="38">
        <v>28.275195501274052</v>
      </c>
      <c r="AH107" s="38">
        <v>29.094543537474742</v>
      </c>
      <c r="AI107" s="38">
        <v>30.733239609876108</v>
      </c>
      <c r="AJ107" s="38">
        <v>33.191283718478168</v>
      </c>
      <c r="AK107" s="38">
        <v>34.829979790879534</v>
      </c>
      <c r="AL107" s="38">
        <v>36.4686758632809</v>
      </c>
      <c r="AM107" s="38">
        <v>38.107371935682281</v>
      </c>
      <c r="AN107" s="38">
        <v>38.107371935682281</v>
      </c>
      <c r="AO107" s="38">
        <v>37.288023899481587</v>
      </c>
      <c r="AP107" s="38">
        <v>35.649327827080221</v>
      </c>
      <c r="AQ107" s="38">
        <v>34.829979790879534</v>
      </c>
      <c r="AR107" s="38">
        <v>34.829979790879534</v>
      </c>
      <c r="AS107" s="38">
        <v>34.829979790879534</v>
      </c>
      <c r="AT107" s="38">
        <v>34.010631754678855</v>
      </c>
      <c r="AU107" s="38">
        <v>34.010631754678855</v>
      </c>
      <c r="AV107" s="38">
        <v>34.829979790879534</v>
      </c>
      <c r="AW107" s="38">
        <v>34.829979790879534</v>
      </c>
      <c r="AX107" s="38">
        <v>35.649327827080221</v>
      </c>
      <c r="AY107" s="38">
        <v>35.649327827080221</v>
      </c>
      <c r="AZ107" s="38">
        <v>35.649327827080221</v>
      </c>
      <c r="BA107" s="38">
        <v>35.649327827080221</v>
      </c>
      <c r="BB107" s="38">
        <v>34.829979790879534</v>
      </c>
      <c r="BC107" s="38">
        <v>34.010631754678855</v>
      </c>
    </row>
    <row r="108" spans="1:55" x14ac:dyDescent="0.3">
      <c r="A108" s="40">
        <v>11</v>
      </c>
      <c r="B108" s="40">
        <v>48</v>
      </c>
      <c r="C108" s="38">
        <v>51.752245216712225</v>
      </c>
      <c r="D108" s="38">
        <v>51.181179226864501</v>
      </c>
      <c r="E108" s="38">
        <v>51.181179226864501</v>
      </c>
      <c r="F108" s="38">
        <v>50.610113237016783</v>
      </c>
      <c r="G108" s="38">
        <v>50.610113237016783</v>
      </c>
      <c r="H108" s="38">
        <v>51.752245216712225</v>
      </c>
      <c r="I108" s="38">
        <v>52.894377196407646</v>
      </c>
      <c r="J108" s="38">
        <v>54.607575165950792</v>
      </c>
      <c r="K108" s="38">
        <v>55.749707145646219</v>
      </c>
      <c r="L108" s="38">
        <v>55.749707145646219</v>
      </c>
      <c r="M108" s="38">
        <v>53.465443186255371</v>
      </c>
      <c r="N108" s="38">
        <v>50.610113237016783</v>
      </c>
      <c r="O108" s="38">
        <v>47.75478328777821</v>
      </c>
      <c r="P108" s="38">
        <v>46.041585318235065</v>
      </c>
      <c r="Q108" s="38">
        <v>44.899453338539622</v>
      </c>
      <c r="R108" s="38">
        <v>45.47051932838734</v>
      </c>
      <c r="S108" s="38">
        <v>46.041585318235065</v>
      </c>
      <c r="T108" s="38">
        <v>47.75478328777821</v>
      </c>
      <c r="U108" s="38">
        <v>51.181179226864501</v>
      </c>
      <c r="V108" s="38">
        <v>54.036509176103074</v>
      </c>
      <c r="W108" s="38">
        <v>55.749707145646219</v>
      </c>
      <c r="X108" s="38">
        <v>56.32077313549393</v>
      </c>
      <c r="Y108" s="38">
        <v>56.891839125341647</v>
      </c>
      <c r="Z108" s="38">
        <v>55.749707145646219</v>
      </c>
      <c r="AA108" s="3"/>
      <c r="AB108" s="3"/>
      <c r="AD108" s="40">
        <v>11</v>
      </c>
      <c r="AE108" s="40">
        <v>48</v>
      </c>
      <c r="AF108" s="38">
        <v>30.774975836921193</v>
      </c>
      <c r="AG108" s="38">
        <v>29.935858008962306</v>
      </c>
      <c r="AH108" s="38">
        <v>30.774975836921193</v>
      </c>
      <c r="AI108" s="38">
        <v>32.453211492838953</v>
      </c>
      <c r="AJ108" s="38">
        <v>34.970564976715586</v>
      </c>
      <c r="AK108" s="38">
        <v>36.648800632633346</v>
      </c>
      <c r="AL108" s="38">
        <v>38.327036288551099</v>
      </c>
      <c r="AM108" s="38">
        <v>40.005271944468859</v>
      </c>
      <c r="AN108" s="38">
        <v>40.005271944468859</v>
      </c>
      <c r="AO108" s="38">
        <v>39.166154116509972</v>
      </c>
      <c r="AP108" s="38">
        <v>37.487918460592226</v>
      </c>
      <c r="AQ108" s="38">
        <v>36.648800632633346</v>
      </c>
      <c r="AR108" s="38">
        <v>36.648800632633346</v>
      </c>
      <c r="AS108" s="38">
        <v>36.648800632633346</v>
      </c>
      <c r="AT108" s="38">
        <v>35.809682804674466</v>
      </c>
      <c r="AU108" s="38">
        <v>35.809682804674466</v>
      </c>
      <c r="AV108" s="38">
        <v>36.648800632633346</v>
      </c>
      <c r="AW108" s="38">
        <v>36.648800632633346</v>
      </c>
      <c r="AX108" s="38">
        <v>37.487918460592226</v>
      </c>
      <c r="AY108" s="38">
        <v>37.487918460592226</v>
      </c>
      <c r="AZ108" s="38">
        <v>37.487918460592226</v>
      </c>
      <c r="BA108" s="38">
        <v>37.487918460592226</v>
      </c>
      <c r="BB108" s="38">
        <v>36.648800632633346</v>
      </c>
      <c r="BC108" s="38">
        <v>35.809682804674466</v>
      </c>
    </row>
    <row r="109" spans="1:55" x14ac:dyDescent="0.3">
      <c r="A109" s="40">
        <v>12</v>
      </c>
      <c r="B109" s="40">
        <v>49</v>
      </c>
      <c r="C109" s="38">
        <v>63.329754002342831</v>
      </c>
      <c r="D109" s="38">
        <v>62.739164388910574</v>
      </c>
      <c r="E109" s="38">
        <v>62.739164388910574</v>
      </c>
      <c r="F109" s="38">
        <v>62.739164388910574</v>
      </c>
      <c r="G109" s="38">
        <v>62.739164388910574</v>
      </c>
      <c r="H109" s="38">
        <v>63.329754002342831</v>
      </c>
      <c r="I109" s="38">
        <v>64.510933229207339</v>
      </c>
      <c r="J109" s="38">
        <v>65.69211245607184</v>
      </c>
      <c r="K109" s="38">
        <v>66.873291682936355</v>
      </c>
      <c r="L109" s="38">
        <v>67.463881296368598</v>
      </c>
      <c r="M109" s="38">
        <v>66.873291682936355</v>
      </c>
      <c r="N109" s="38">
        <v>63.920343615775089</v>
      </c>
      <c r="O109" s="38">
        <v>60.967395548613823</v>
      </c>
      <c r="P109" s="38">
        <v>58.605037094884807</v>
      </c>
      <c r="Q109" s="38">
        <v>57.423857868020299</v>
      </c>
      <c r="R109" s="38">
        <v>57.423857868020299</v>
      </c>
      <c r="S109" s="38">
        <v>59.195626708317064</v>
      </c>
      <c r="T109" s="38">
        <v>60.967395548613823</v>
      </c>
      <c r="U109" s="38">
        <v>63.329754002342831</v>
      </c>
      <c r="V109" s="38">
        <v>65.101522842639596</v>
      </c>
      <c r="W109" s="38">
        <v>65.69211245607184</v>
      </c>
      <c r="X109" s="38">
        <v>66.282702069504097</v>
      </c>
      <c r="Y109" s="38">
        <v>65.69211245607184</v>
      </c>
      <c r="Z109" s="38">
        <v>64.510933229207339</v>
      </c>
      <c r="AA109" s="3"/>
      <c r="AB109" s="3"/>
      <c r="AD109" s="40">
        <v>12</v>
      </c>
      <c r="AE109" s="40">
        <v>49</v>
      </c>
      <c r="AF109" s="38">
        <v>39.326509094104217</v>
      </c>
      <c r="AG109" s="38">
        <v>39.326509094104217</v>
      </c>
      <c r="AH109" s="38">
        <v>41.044284333538357</v>
      </c>
      <c r="AI109" s="38">
        <v>42.762059572972497</v>
      </c>
      <c r="AJ109" s="38">
        <v>44.479834812406651</v>
      </c>
      <c r="AK109" s="38">
        <v>45.33872243212371</v>
      </c>
      <c r="AL109" s="38">
        <v>47.056497671557871</v>
      </c>
      <c r="AM109" s="38">
        <v>48.774272910992011</v>
      </c>
      <c r="AN109" s="38">
        <v>47.91538529127493</v>
      </c>
      <c r="AO109" s="38">
        <v>47.91538529127493</v>
      </c>
      <c r="AP109" s="38">
        <v>46.19761005184079</v>
      </c>
      <c r="AQ109" s="38">
        <v>46.19761005184079</v>
      </c>
      <c r="AR109" s="38">
        <v>45.33872243212371</v>
      </c>
      <c r="AS109" s="38">
        <v>44.479834812406651</v>
      </c>
      <c r="AT109" s="38">
        <v>44.479834812406651</v>
      </c>
      <c r="AU109" s="38">
        <v>45.33872243212371</v>
      </c>
      <c r="AV109" s="38">
        <v>45.33872243212371</v>
      </c>
      <c r="AW109" s="38">
        <v>46.19761005184079</v>
      </c>
      <c r="AX109" s="38">
        <v>46.19761005184079</v>
      </c>
      <c r="AY109" s="38">
        <v>46.19761005184079</v>
      </c>
      <c r="AZ109" s="38">
        <v>46.19761005184079</v>
      </c>
      <c r="BA109" s="38">
        <v>46.19761005184079</v>
      </c>
      <c r="BB109" s="38">
        <v>45.33872243212371</v>
      </c>
      <c r="BC109" s="38">
        <v>45.33872243212371</v>
      </c>
    </row>
    <row r="110" spans="1:55" x14ac:dyDescent="0.3">
      <c r="A110" s="40">
        <v>12</v>
      </c>
      <c r="B110" s="40">
        <v>50</v>
      </c>
      <c r="C110" s="38">
        <v>65.77020695041</v>
      </c>
      <c r="D110" s="38">
        <v>65.160093713393209</v>
      </c>
      <c r="E110" s="38">
        <v>65.160093713393209</v>
      </c>
      <c r="F110" s="38">
        <v>65.160093713393209</v>
      </c>
      <c r="G110" s="38">
        <v>65.160093713393209</v>
      </c>
      <c r="H110" s="38">
        <v>65.77020695041</v>
      </c>
      <c r="I110" s="38">
        <v>66.99043342444358</v>
      </c>
      <c r="J110" s="38">
        <v>68.210659898477161</v>
      </c>
      <c r="K110" s="38">
        <v>69.430886372510741</v>
      </c>
      <c r="L110" s="38">
        <v>70.040999609527532</v>
      </c>
      <c r="M110" s="38">
        <v>69.430886372510741</v>
      </c>
      <c r="N110" s="38">
        <v>66.380320187426776</v>
      </c>
      <c r="O110" s="38">
        <v>63.329754002342831</v>
      </c>
      <c r="P110" s="38">
        <v>60.88930105427567</v>
      </c>
      <c r="Q110" s="38">
        <v>59.669074580242089</v>
      </c>
      <c r="R110" s="38">
        <v>59.669074580242089</v>
      </c>
      <c r="S110" s="38">
        <v>61.499414291292453</v>
      </c>
      <c r="T110" s="38">
        <v>63.329754002342831</v>
      </c>
      <c r="U110" s="38">
        <v>65.77020695041</v>
      </c>
      <c r="V110" s="38">
        <v>67.600546661460371</v>
      </c>
      <c r="W110" s="38">
        <v>68.210659898477161</v>
      </c>
      <c r="X110" s="38">
        <v>68.820773135493937</v>
      </c>
      <c r="Y110" s="38">
        <v>68.210659898477161</v>
      </c>
      <c r="Z110" s="38">
        <v>66.99043342444358</v>
      </c>
      <c r="AA110" s="3"/>
      <c r="AB110" s="3"/>
      <c r="AD110" s="40">
        <v>12</v>
      </c>
      <c r="AE110" s="40">
        <v>50</v>
      </c>
      <c r="AF110" s="38">
        <v>41.165099727616209</v>
      </c>
      <c r="AG110" s="38">
        <v>41.165099727616209</v>
      </c>
      <c r="AH110" s="38">
        <v>42.922414550566728</v>
      </c>
      <c r="AI110" s="38">
        <v>44.679729373517254</v>
      </c>
      <c r="AJ110" s="38">
        <v>46.437044196467795</v>
      </c>
      <c r="AK110" s="38">
        <v>47.315701607943055</v>
      </c>
      <c r="AL110" s="38">
        <v>49.073016430893588</v>
      </c>
      <c r="AM110" s="38">
        <v>50.830331253844122</v>
      </c>
      <c r="AN110" s="38">
        <v>49.951673842368855</v>
      </c>
      <c r="AO110" s="38">
        <v>49.951673842368855</v>
      </c>
      <c r="AP110" s="38">
        <v>48.194359019418322</v>
      </c>
      <c r="AQ110" s="38">
        <v>48.194359019418322</v>
      </c>
      <c r="AR110" s="38">
        <v>47.315701607943055</v>
      </c>
      <c r="AS110" s="38">
        <v>46.437044196467795</v>
      </c>
      <c r="AT110" s="38">
        <v>46.437044196467795</v>
      </c>
      <c r="AU110" s="38">
        <v>47.315701607943055</v>
      </c>
      <c r="AV110" s="38">
        <v>47.315701607943055</v>
      </c>
      <c r="AW110" s="38">
        <v>48.194359019418322</v>
      </c>
      <c r="AX110" s="38">
        <v>48.194359019418322</v>
      </c>
      <c r="AY110" s="38">
        <v>48.194359019418322</v>
      </c>
      <c r="AZ110" s="38">
        <v>48.194359019418322</v>
      </c>
      <c r="BA110" s="38">
        <v>48.194359019418322</v>
      </c>
      <c r="BB110" s="38">
        <v>47.315701607943055</v>
      </c>
      <c r="BC110" s="38">
        <v>47.315701607943055</v>
      </c>
    </row>
    <row r="111" spans="1:55" x14ac:dyDescent="0.3">
      <c r="A111" s="40">
        <v>12</v>
      </c>
      <c r="B111" s="40">
        <v>51</v>
      </c>
      <c r="C111" s="38">
        <v>67.722569308863726</v>
      </c>
      <c r="D111" s="38">
        <v>67.096837172979306</v>
      </c>
      <c r="E111" s="38">
        <v>67.096837172979306</v>
      </c>
      <c r="F111" s="38">
        <v>67.096837172979306</v>
      </c>
      <c r="G111" s="38">
        <v>67.096837172979306</v>
      </c>
      <c r="H111" s="38">
        <v>67.722569308863726</v>
      </c>
      <c r="I111" s="38">
        <v>68.974033580632565</v>
      </c>
      <c r="J111" s="38">
        <v>70.225497852401404</v>
      </c>
      <c r="K111" s="38">
        <v>71.476962124170257</v>
      </c>
      <c r="L111" s="38">
        <v>72.102694260054676</v>
      </c>
      <c r="M111" s="38">
        <v>71.476962124170257</v>
      </c>
      <c r="N111" s="38">
        <v>68.348301444748145</v>
      </c>
      <c r="O111" s="38">
        <v>65.219640765326048</v>
      </c>
      <c r="P111" s="38">
        <v>62.716712221788363</v>
      </c>
      <c r="Q111" s="38">
        <v>61.465247950019517</v>
      </c>
      <c r="R111" s="38">
        <v>61.465247950019517</v>
      </c>
      <c r="S111" s="38">
        <v>63.342444357672775</v>
      </c>
      <c r="T111" s="38">
        <v>65.219640765326048</v>
      </c>
      <c r="U111" s="38">
        <v>67.722569308863726</v>
      </c>
      <c r="V111" s="38">
        <v>69.599765716516984</v>
      </c>
      <c r="W111" s="38">
        <v>70.225497852401404</v>
      </c>
      <c r="X111" s="38">
        <v>70.851229988285823</v>
      </c>
      <c r="Y111" s="38">
        <v>70.225497852401404</v>
      </c>
      <c r="Z111" s="38">
        <v>68.974033580632565</v>
      </c>
      <c r="AA111" s="3"/>
      <c r="AB111" s="3"/>
      <c r="AD111" s="40">
        <v>12</v>
      </c>
      <c r="AE111" s="40">
        <v>51</v>
      </c>
      <c r="AF111" s="38">
        <v>42.962832791494606</v>
      </c>
      <c r="AG111" s="38">
        <v>42.962832791494606</v>
      </c>
      <c r="AH111" s="38">
        <v>44.758808540550042</v>
      </c>
      <c r="AI111" s="38">
        <v>46.554784289605486</v>
      </c>
      <c r="AJ111" s="38">
        <v>48.350760038660908</v>
      </c>
      <c r="AK111" s="38">
        <v>49.248747913188645</v>
      </c>
      <c r="AL111" s="38">
        <v>51.044723662244081</v>
      </c>
      <c r="AM111" s="38">
        <v>52.840699411299532</v>
      </c>
      <c r="AN111" s="38">
        <v>51.942711536771824</v>
      </c>
      <c r="AO111" s="38">
        <v>51.942711536771824</v>
      </c>
      <c r="AP111" s="38">
        <v>50.146735787716381</v>
      </c>
      <c r="AQ111" s="38">
        <v>50.146735787716381</v>
      </c>
      <c r="AR111" s="38">
        <v>49.248747913188645</v>
      </c>
      <c r="AS111" s="38">
        <v>48.350760038660908</v>
      </c>
      <c r="AT111" s="38">
        <v>48.350760038660908</v>
      </c>
      <c r="AU111" s="38">
        <v>49.248747913188645</v>
      </c>
      <c r="AV111" s="38">
        <v>49.248747913188645</v>
      </c>
      <c r="AW111" s="38">
        <v>50.146735787716381</v>
      </c>
      <c r="AX111" s="38">
        <v>50.146735787716381</v>
      </c>
      <c r="AY111" s="38">
        <v>50.146735787716381</v>
      </c>
      <c r="AZ111" s="38">
        <v>50.146735787716381</v>
      </c>
      <c r="BA111" s="38">
        <v>50.146735787716381</v>
      </c>
      <c r="BB111" s="38">
        <v>49.248747913188645</v>
      </c>
      <c r="BC111" s="38">
        <v>49.248747913188645</v>
      </c>
    </row>
    <row r="112" spans="1:55" x14ac:dyDescent="0.3">
      <c r="A112" s="40">
        <v>12</v>
      </c>
      <c r="B112" s="40">
        <v>52</v>
      </c>
      <c r="C112" s="38">
        <v>69.674931667317452</v>
      </c>
      <c r="D112" s="38">
        <v>69.033580632565403</v>
      </c>
      <c r="E112" s="38">
        <v>69.033580632565403</v>
      </c>
      <c r="F112" s="38">
        <v>69.033580632565403</v>
      </c>
      <c r="G112" s="38">
        <v>69.033580632565403</v>
      </c>
      <c r="H112" s="38">
        <v>69.674931667317452</v>
      </c>
      <c r="I112" s="38">
        <v>70.957633736821563</v>
      </c>
      <c r="J112" s="38">
        <v>72.240335806325646</v>
      </c>
      <c r="K112" s="38">
        <v>73.523037875829758</v>
      </c>
      <c r="L112" s="38">
        <v>74.164388910581806</v>
      </c>
      <c r="M112" s="38">
        <v>73.523037875829758</v>
      </c>
      <c r="N112" s="38">
        <v>70.3162827020695</v>
      </c>
      <c r="O112" s="38">
        <v>67.109527528309258</v>
      </c>
      <c r="P112" s="38">
        <v>64.544123389301049</v>
      </c>
      <c r="Q112" s="38">
        <v>63.261421319796952</v>
      </c>
      <c r="R112" s="38">
        <v>63.261421319796952</v>
      </c>
      <c r="S112" s="38">
        <v>65.185474424053098</v>
      </c>
      <c r="T112" s="38">
        <v>67.109527528309258</v>
      </c>
      <c r="U112" s="38">
        <v>69.674931667317452</v>
      </c>
      <c r="V112" s="38">
        <v>71.598984771573598</v>
      </c>
      <c r="W112" s="38">
        <v>72.240335806325646</v>
      </c>
      <c r="X112" s="38">
        <v>72.881686841077709</v>
      </c>
      <c r="Y112" s="38">
        <v>72.240335806325646</v>
      </c>
      <c r="Z112" s="38">
        <v>70.957633736821563</v>
      </c>
      <c r="AA112" s="3"/>
      <c r="AB112" s="3"/>
      <c r="AD112" s="40">
        <v>12</v>
      </c>
      <c r="AE112" s="40">
        <v>52</v>
      </c>
      <c r="AF112" s="38">
        <v>44.760565855373002</v>
      </c>
      <c r="AG112" s="38">
        <v>44.760565855373002</v>
      </c>
      <c r="AH112" s="38">
        <v>46.595202530533342</v>
      </c>
      <c r="AI112" s="38">
        <v>48.429839205693696</v>
      </c>
      <c r="AJ112" s="38">
        <v>50.26447588085405</v>
      </c>
      <c r="AK112" s="38">
        <v>51.181794218434227</v>
      </c>
      <c r="AL112" s="38">
        <v>53.016430893594581</v>
      </c>
      <c r="AM112" s="38">
        <v>54.851067568754942</v>
      </c>
      <c r="AN112" s="38">
        <v>53.933749231174765</v>
      </c>
      <c r="AO112" s="38">
        <v>53.933749231174765</v>
      </c>
      <c r="AP112" s="38">
        <v>52.099112556014404</v>
      </c>
      <c r="AQ112" s="38">
        <v>52.099112556014404</v>
      </c>
      <c r="AR112" s="38">
        <v>51.181794218434227</v>
      </c>
      <c r="AS112" s="38">
        <v>50.26447588085405</v>
      </c>
      <c r="AT112" s="38">
        <v>50.26447588085405</v>
      </c>
      <c r="AU112" s="38">
        <v>51.181794218434227</v>
      </c>
      <c r="AV112" s="38">
        <v>51.181794218434227</v>
      </c>
      <c r="AW112" s="38">
        <v>52.099112556014404</v>
      </c>
      <c r="AX112" s="38">
        <v>52.099112556014404</v>
      </c>
      <c r="AY112" s="38">
        <v>52.099112556014404</v>
      </c>
      <c r="AZ112" s="38">
        <v>52.099112556014404</v>
      </c>
      <c r="BA112" s="38">
        <v>52.099112556014404</v>
      </c>
      <c r="BB112" s="38">
        <v>51.181794218434227</v>
      </c>
      <c r="BC112" s="38">
        <v>51.181794218434227</v>
      </c>
    </row>
    <row r="113" spans="1:28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</sheetData>
  <mergeCells count="8">
    <mergeCell ref="A2:B2"/>
    <mergeCell ref="C2:Z2"/>
    <mergeCell ref="AD2:AE2"/>
    <mergeCell ref="AF2:BC2"/>
    <mergeCell ref="A59:B59"/>
    <mergeCell ref="C59:Z59"/>
    <mergeCell ref="AD59:AE59"/>
    <mergeCell ref="AF59:BC59"/>
  </mergeCells>
  <conditionalFormatting sqref="C4:Z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:BC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Z1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:BC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6" sqref="H6"/>
    </sheetView>
  </sheetViews>
  <sheetFormatPr defaultRowHeight="14.4" x14ac:dyDescent="0.3"/>
  <cols>
    <col min="3" max="3" width="15.109375" bestFit="1" customWidth="1"/>
    <col min="4" max="4" width="12.109375" bestFit="1" customWidth="1"/>
    <col min="5" max="5" width="13.88671875" bestFit="1" customWidth="1"/>
    <col min="6" max="6" width="15.44140625" bestFit="1" customWidth="1"/>
    <col min="7" max="7" width="11.44140625" bestFit="1" customWidth="1"/>
    <col min="8" max="8" width="11.88671875" bestFit="1" customWidth="1"/>
    <col min="9" max="9" width="12.109375" bestFit="1" customWidth="1"/>
  </cols>
  <sheetData>
    <row r="1" spans="1:9" x14ac:dyDescent="0.3">
      <c r="A1" s="16" t="s">
        <v>37</v>
      </c>
      <c r="B1" s="16" t="s">
        <v>20</v>
      </c>
      <c r="C1" s="16" t="s">
        <v>97</v>
      </c>
      <c r="D1" s="16" t="s">
        <v>98</v>
      </c>
      <c r="E1" s="18" t="s">
        <v>220</v>
      </c>
      <c r="F1" s="18" t="s">
        <v>221</v>
      </c>
      <c r="G1" s="18" t="s">
        <v>222</v>
      </c>
      <c r="H1" s="18" t="s">
        <v>223</v>
      </c>
      <c r="I1" s="18" t="s">
        <v>224</v>
      </c>
    </row>
    <row r="2" spans="1:9" x14ac:dyDescent="0.3">
      <c r="A2" s="5">
        <v>11</v>
      </c>
      <c r="B2" s="5" t="s">
        <v>95</v>
      </c>
      <c r="C2" s="5">
        <v>20</v>
      </c>
      <c r="D2" s="5">
        <v>12</v>
      </c>
      <c r="E2" s="22">
        <v>0.9</v>
      </c>
      <c r="F2" s="22">
        <v>0.88</v>
      </c>
      <c r="G2" s="22">
        <v>50</v>
      </c>
      <c r="H2" s="22">
        <v>20</v>
      </c>
      <c r="I2" s="22">
        <v>80</v>
      </c>
    </row>
    <row r="3" spans="1:9" x14ac:dyDescent="0.3">
      <c r="A3" s="5">
        <v>56</v>
      </c>
      <c r="B3" s="5" t="s">
        <v>95</v>
      </c>
      <c r="C3" s="5">
        <v>15</v>
      </c>
      <c r="D3" s="5">
        <v>10</v>
      </c>
      <c r="E3" s="77">
        <v>0.92</v>
      </c>
      <c r="F3" s="77">
        <v>0.9</v>
      </c>
      <c r="G3" s="22">
        <v>50</v>
      </c>
      <c r="H3" s="77">
        <v>25</v>
      </c>
      <c r="I3" s="77">
        <v>75</v>
      </c>
    </row>
    <row r="4" spans="1:9" x14ac:dyDescent="0.3">
      <c r="A4" s="5">
        <v>35</v>
      </c>
      <c r="B4" s="5" t="s">
        <v>96</v>
      </c>
      <c r="C4" s="5">
        <v>30</v>
      </c>
      <c r="D4" s="5">
        <v>10</v>
      </c>
      <c r="E4" s="22">
        <v>0.5</v>
      </c>
      <c r="F4" s="76" t="s">
        <v>178</v>
      </c>
      <c r="G4" s="22">
        <v>50</v>
      </c>
      <c r="H4" s="22">
        <v>0</v>
      </c>
      <c r="I4" s="22">
        <v>100</v>
      </c>
    </row>
    <row r="5" spans="1:9" x14ac:dyDescent="0.3">
      <c r="A5" s="5">
        <v>74</v>
      </c>
      <c r="B5" s="22" t="s">
        <v>95</v>
      </c>
      <c r="C5" s="5">
        <v>5</v>
      </c>
      <c r="D5" s="5">
        <v>3</v>
      </c>
      <c r="E5" s="77">
        <v>0.89</v>
      </c>
      <c r="F5" s="77">
        <v>0.88</v>
      </c>
      <c r="G5" s="22">
        <v>50</v>
      </c>
      <c r="H5" s="77">
        <v>10</v>
      </c>
      <c r="I5" s="77">
        <v>90</v>
      </c>
    </row>
    <row r="6" spans="1:9" x14ac:dyDescent="0.3">
      <c r="A6" s="5">
        <v>104</v>
      </c>
      <c r="B6" s="22" t="s">
        <v>96</v>
      </c>
      <c r="C6" s="5">
        <v>20</v>
      </c>
      <c r="D6" s="5">
        <v>10</v>
      </c>
      <c r="E6" s="22">
        <v>0.5</v>
      </c>
      <c r="F6" s="76" t="s">
        <v>178</v>
      </c>
      <c r="G6" s="22">
        <v>50</v>
      </c>
      <c r="H6" s="22">
        <v>0</v>
      </c>
      <c r="I6" s="22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H25" sqref="H25"/>
    </sheetView>
  </sheetViews>
  <sheetFormatPr defaultRowHeight="14.4" x14ac:dyDescent="0.3"/>
  <cols>
    <col min="1" max="1" width="11.33203125" customWidth="1"/>
    <col min="9" max="9" width="18.33203125" customWidth="1"/>
    <col min="10" max="10" width="11.5546875" customWidth="1"/>
  </cols>
  <sheetData>
    <row r="1" spans="1:16" x14ac:dyDescent="0.3">
      <c r="B1" s="96" t="s">
        <v>37</v>
      </c>
      <c r="C1" s="97"/>
      <c r="D1" s="97"/>
      <c r="E1" s="97"/>
      <c r="F1" s="97"/>
      <c r="G1" s="97"/>
      <c r="H1" s="98"/>
      <c r="I1" s="89" t="s">
        <v>163</v>
      </c>
      <c r="J1" s="89"/>
      <c r="K1" s="54"/>
      <c r="L1" s="57"/>
      <c r="M1" s="57"/>
      <c r="N1" s="57"/>
      <c r="O1" s="57"/>
      <c r="P1" s="57"/>
    </row>
    <row r="2" spans="1:16" x14ac:dyDescent="0.3">
      <c r="A2" s="18" t="s">
        <v>164</v>
      </c>
      <c r="B2" s="5">
        <v>3</v>
      </c>
      <c r="C2" s="5">
        <v>7</v>
      </c>
      <c r="D2" s="5">
        <v>8</v>
      </c>
      <c r="E2" s="22">
        <v>9</v>
      </c>
      <c r="F2" s="22">
        <v>10</v>
      </c>
      <c r="G2" s="22">
        <v>96</v>
      </c>
      <c r="H2" s="22">
        <v>97</v>
      </c>
      <c r="I2" s="18" t="s">
        <v>165</v>
      </c>
      <c r="J2" s="18" t="s">
        <v>166</v>
      </c>
      <c r="K2" s="28"/>
    </row>
    <row r="3" spans="1:16" x14ac:dyDescent="0.3">
      <c r="A3" s="18" t="s">
        <v>167</v>
      </c>
      <c r="B3" s="2">
        <v>1.365</v>
      </c>
      <c r="C3" s="2">
        <v>1.5</v>
      </c>
      <c r="D3" s="2">
        <v>1.28</v>
      </c>
      <c r="E3" s="2">
        <v>1.9139999999999999</v>
      </c>
      <c r="F3" s="2">
        <v>1.9139999999999999</v>
      </c>
      <c r="G3" s="2">
        <v>1.365</v>
      </c>
      <c r="H3" s="2">
        <v>1.365</v>
      </c>
      <c r="I3" s="2" t="s">
        <v>168</v>
      </c>
      <c r="J3" s="2" t="s">
        <v>169</v>
      </c>
    </row>
    <row r="4" spans="1:16" x14ac:dyDescent="0.3">
      <c r="A4" s="18" t="s">
        <v>170</v>
      </c>
      <c r="B4" s="5">
        <v>0.68500000000000005</v>
      </c>
      <c r="C4" s="5">
        <v>0.8</v>
      </c>
      <c r="D4" s="5">
        <v>0.64</v>
      </c>
      <c r="E4" s="5">
        <v>0.98</v>
      </c>
      <c r="F4" s="5">
        <v>0.98</v>
      </c>
      <c r="G4" s="5">
        <v>0.68500000000000005</v>
      </c>
      <c r="H4" s="5">
        <v>0.68500000000000005</v>
      </c>
      <c r="I4" s="2" t="s">
        <v>171</v>
      </c>
      <c r="J4" s="2" t="s">
        <v>172</v>
      </c>
    </row>
    <row r="5" spans="1:16" x14ac:dyDescent="0.3">
      <c r="A5" s="18" t="s">
        <v>173</v>
      </c>
      <c r="B5" s="5">
        <v>0.19</v>
      </c>
      <c r="C5" s="5">
        <v>0.22</v>
      </c>
      <c r="D5" s="5">
        <v>0.18</v>
      </c>
      <c r="E5" s="5">
        <v>0.40165000000000001</v>
      </c>
      <c r="F5" s="5">
        <v>0.40165000000000001</v>
      </c>
      <c r="G5" s="5">
        <v>0.26</v>
      </c>
      <c r="H5" s="5">
        <v>0.26</v>
      </c>
      <c r="I5" s="2" t="s">
        <v>174</v>
      </c>
      <c r="J5" s="2" t="s">
        <v>175</v>
      </c>
    </row>
    <row r="6" spans="1:16" x14ac:dyDescent="0.3">
      <c r="A6" s="18" t="s">
        <v>176</v>
      </c>
      <c r="B6" s="5">
        <v>0.68500000000000005</v>
      </c>
      <c r="C6" s="5">
        <v>0.68500000000000005</v>
      </c>
      <c r="D6" s="5">
        <v>0.61650000000000005</v>
      </c>
      <c r="E6" s="5">
        <v>0.98</v>
      </c>
      <c r="F6" s="5">
        <v>0.98</v>
      </c>
      <c r="G6" s="5">
        <v>0.68500000000000005</v>
      </c>
      <c r="H6" s="5">
        <v>0.68500000000000005</v>
      </c>
      <c r="I6" s="2" t="s">
        <v>177</v>
      </c>
      <c r="J6" s="2" t="s">
        <v>178</v>
      </c>
      <c r="K6" s="55" t="s">
        <v>179</v>
      </c>
    </row>
    <row r="7" spans="1:16" x14ac:dyDescent="0.3">
      <c r="A7" s="18" t="s">
        <v>180</v>
      </c>
      <c r="B7" s="5">
        <v>0.107</v>
      </c>
      <c r="C7" s="5">
        <v>0.14000000000000001</v>
      </c>
      <c r="D7" s="5">
        <v>0.14000000000000001</v>
      </c>
      <c r="E7" s="5">
        <v>0.27560000000000001</v>
      </c>
      <c r="F7" s="5">
        <v>0.27560000000000001</v>
      </c>
      <c r="G7" s="5">
        <v>0.16</v>
      </c>
      <c r="H7" s="5">
        <v>0.16</v>
      </c>
      <c r="I7" s="2" t="s">
        <v>181</v>
      </c>
      <c r="J7" s="2" t="s">
        <v>182</v>
      </c>
    </row>
    <row r="8" spans="1:16" x14ac:dyDescent="0.3">
      <c r="A8" s="18" t="s">
        <v>183</v>
      </c>
      <c r="B8" s="5">
        <v>0.17</v>
      </c>
      <c r="C8" s="5">
        <v>0.15</v>
      </c>
      <c r="D8" s="5">
        <v>0.15</v>
      </c>
      <c r="E8" s="5">
        <v>0.30576999999999999</v>
      </c>
      <c r="F8" s="5">
        <v>0.30576999999999999</v>
      </c>
      <c r="G8" s="5">
        <v>0.17</v>
      </c>
      <c r="H8" s="5">
        <v>0.17</v>
      </c>
      <c r="I8" s="2" t="s">
        <v>181</v>
      </c>
      <c r="J8" s="2" t="s">
        <v>184</v>
      </c>
    </row>
    <row r="9" spans="1:16" x14ac:dyDescent="0.3">
      <c r="A9" s="18" t="s">
        <v>185</v>
      </c>
      <c r="B9" s="5">
        <v>0.1231</v>
      </c>
      <c r="C9" s="5">
        <v>0.53</v>
      </c>
      <c r="D9" s="5">
        <v>0.5</v>
      </c>
      <c r="E9" s="5">
        <v>1.6950000000000001</v>
      </c>
      <c r="F9" s="5">
        <v>1.6950000000000001</v>
      </c>
      <c r="G9" s="5">
        <v>1.45</v>
      </c>
      <c r="H9" s="5">
        <v>1.45</v>
      </c>
      <c r="I9" s="2" t="s">
        <v>186</v>
      </c>
      <c r="J9" s="2" t="s">
        <v>187</v>
      </c>
    </row>
    <row r="10" spans="1:16" x14ac:dyDescent="0.3">
      <c r="A10" s="18" t="s">
        <v>188</v>
      </c>
      <c r="B10" s="5">
        <v>1.25</v>
      </c>
      <c r="C10" s="5">
        <v>0.5</v>
      </c>
      <c r="D10" s="5">
        <v>0.52</v>
      </c>
      <c r="E10" s="5">
        <v>1.25</v>
      </c>
      <c r="F10" s="5">
        <v>1.25</v>
      </c>
      <c r="G10" s="5">
        <v>1.25</v>
      </c>
      <c r="H10" s="5">
        <v>1.25</v>
      </c>
      <c r="I10" s="2" t="s">
        <v>189</v>
      </c>
      <c r="J10" s="2" t="s">
        <v>178</v>
      </c>
      <c r="K10" s="55" t="s">
        <v>179</v>
      </c>
    </row>
    <row r="11" spans="1:16" x14ac:dyDescent="0.3">
      <c r="A11" s="18" t="s">
        <v>190</v>
      </c>
      <c r="B11" s="5">
        <v>5.1000000000000004E-3</v>
      </c>
      <c r="C11" s="5">
        <v>2.5000000000000001E-2</v>
      </c>
      <c r="D11" s="5">
        <v>0.03</v>
      </c>
      <c r="E11" s="5">
        <v>1.575E-2</v>
      </c>
      <c r="F11" s="5">
        <v>1.575E-2</v>
      </c>
      <c r="G11" s="5">
        <v>0.05</v>
      </c>
      <c r="H11" s="5">
        <v>0.05</v>
      </c>
      <c r="I11" s="2" t="s">
        <v>191</v>
      </c>
      <c r="J11" s="2" t="s">
        <v>192</v>
      </c>
    </row>
    <row r="12" spans="1:16" x14ac:dyDescent="0.3">
      <c r="A12" s="18" t="s">
        <v>193</v>
      </c>
      <c r="B12" s="5">
        <v>3.5000000000000003E-2</v>
      </c>
      <c r="C12" s="5">
        <v>0.05</v>
      </c>
      <c r="D12" s="5">
        <v>5.1999999999999998E-2</v>
      </c>
      <c r="E12" s="5">
        <v>0.03</v>
      </c>
      <c r="F12" s="5">
        <v>0.03</v>
      </c>
      <c r="G12" s="5">
        <v>3.5000000000000003E-2</v>
      </c>
      <c r="H12" s="5">
        <v>3.5000000000000003E-2</v>
      </c>
      <c r="I12" s="2" t="s">
        <v>191</v>
      </c>
      <c r="J12" s="2" t="s">
        <v>194</v>
      </c>
    </row>
    <row r="13" spans="1:16" x14ac:dyDescent="0.3">
      <c r="A13" s="18" t="s">
        <v>195</v>
      </c>
      <c r="B13" s="5">
        <v>3.2499999999999999E-3</v>
      </c>
      <c r="C13" s="5">
        <v>6.4000000000000003E-3</v>
      </c>
      <c r="D13" s="5">
        <v>5.5999999999999999E-3</v>
      </c>
      <c r="E13" s="5">
        <v>4.8300000000000001E-3</v>
      </c>
      <c r="F13" s="5">
        <v>4.8300000000000001E-3</v>
      </c>
      <c r="G13" s="5">
        <v>3.2499999999999999E-3</v>
      </c>
      <c r="H13" s="5">
        <v>3.2499999999999999E-3</v>
      </c>
      <c r="I13" s="2" t="s">
        <v>196</v>
      </c>
      <c r="J13" s="2" t="s">
        <v>196</v>
      </c>
    </row>
    <row r="14" spans="1:16" x14ac:dyDescent="0.3">
      <c r="A14" s="18" t="s">
        <v>197</v>
      </c>
      <c r="B14" s="5">
        <v>0.15</v>
      </c>
      <c r="C14" s="5">
        <v>0.1</v>
      </c>
      <c r="D14" s="5">
        <v>0.1</v>
      </c>
      <c r="E14" s="5">
        <v>0.29399999999999998</v>
      </c>
      <c r="F14" s="5">
        <v>0.29399999999999998</v>
      </c>
      <c r="G14" s="5">
        <v>0.15</v>
      </c>
      <c r="H14" s="5">
        <v>0.15</v>
      </c>
      <c r="I14" s="2" t="s">
        <v>198</v>
      </c>
      <c r="J14" s="2" t="s">
        <v>199</v>
      </c>
    </row>
    <row r="15" spans="1:16" x14ac:dyDescent="0.3">
      <c r="A15" s="18" t="s">
        <v>200</v>
      </c>
      <c r="B15" s="5">
        <v>0.14011000000000001</v>
      </c>
      <c r="C15" s="5">
        <v>0.13228000000000001</v>
      </c>
      <c r="D15" s="5">
        <v>0.13103999999999999</v>
      </c>
      <c r="E15" s="5">
        <v>0.252</v>
      </c>
      <c r="F15" s="5">
        <v>0.252</v>
      </c>
      <c r="G15" s="5">
        <v>0.15271999999999999</v>
      </c>
      <c r="H15" s="5">
        <v>0.15271999999999999</v>
      </c>
      <c r="I15" s="2"/>
      <c r="J15" s="2"/>
    </row>
    <row r="16" spans="1:16" x14ac:dyDescent="0.3">
      <c r="A16" s="18" t="s">
        <v>201</v>
      </c>
      <c r="B16" s="5">
        <v>0.10166</v>
      </c>
      <c r="C16" s="5">
        <v>0.13</v>
      </c>
      <c r="D16" s="5">
        <v>0.13</v>
      </c>
      <c r="E16" s="5">
        <v>0.22700000000000001</v>
      </c>
      <c r="F16" s="5">
        <v>0.22700000000000001</v>
      </c>
      <c r="G16" s="5">
        <v>0.15201999999999999</v>
      </c>
      <c r="H16" s="5">
        <v>0.15201999999999999</v>
      </c>
      <c r="I16" s="2" t="s">
        <v>181</v>
      </c>
      <c r="J16" s="2" t="s">
        <v>182</v>
      </c>
      <c r="K16" t="s">
        <v>202</v>
      </c>
    </row>
    <row r="17" spans="1:10" x14ac:dyDescent="0.3">
      <c r="A17" s="18" t="s">
        <v>203</v>
      </c>
      <c r="B17" s="5">
        <v>0.60672000000000004</v>
      </c>
      <c r="C17" s="5">
        <v>0.70857999999999999</v>
      </c>
      <c r="D17" s="5">
        <v>0.56686000000000003</v>
      </c>
      <c r="E17" s="5">
        <v>0.88536999999999999</v>
      </c>
      <c r="F17" s="5">
        <v>0.88536999999999999</v>
      </c>
      <c r="G17" s="5">
        <v>0.60672000000000004</v>
      </c>
      <c r="H17" s="5">
        <v>0.60672000000000004</v>
      </c>
      <c r="I17" s="2"/>
      <c r="J17" s="2"/>
    </row>
    <row r="18" spans="1:10" x14ac:dyDescent="0.3">
      <c r="A18" s="18" t="s">
        <v>204</v>
      </c>
      <c r="B18" s="5">
        <v>0.57784000000000002</v>
      </c>
      <c r="C18" s="5">
        <v>0.60824999999999996</v>
      </c>
      <c r="D18" s="5">
        <v>0.54742000000000002</v>
      </c>
      <c r="E18" s="5">
        <v>0.87019999999999997</v>
      </c>
      <c r="F18" s="5">
        <v>0.87019999999999997</v>
      </c>
      <c r="G18" s="5">
        <v>0.60499999999999998</v>
      </c>
      <c r="H18" s="5">
        <v>0.60499999999999998</v>
      </c>
      <c r="I18" s="2"/>
      <c r="J18" s="2"/>
    </row>
    <row r="19" spans="1:10" x14ac:dyDescent="0.3">
      <c r="A19" s="18" t="s">
        <v>205</v>
      </c>
      <c r="B19" s="5">
        <v>1.24149</v>
      </c>
      <c r="C19" s="5">
        <v>1.3642700000000001</v>
      </c>
      <c r="D19" s="5">
        <v>1.16418</v>
      </c>
      <c r="E19" s="5">
        <v>1.74081</v>
      </c>
      <c r="F19" s="5">
        <v>1.74081</v>
      </c>
      <c r="G19" s="5">
        <v>1.24149</v>
      </c>
      <c r="H19" s="5">
        <v>1.24149</v>
      </c>
      <c r="I19" s="2"/>
      <c r="J19" s="2"/>
    </row>
    <row r="20" spans="1:10" x14ac:dyDescent="0.3">
      <c r="A20" s="18" t="s">
        <v>206</v>
      </c>
      <c r="B20" s="5">
        <v>0.16839999999999999</v>
      </c>
      <c r="C20" s="5">
        <v>0.19499</v>
      </c>
      <c r="D20" s="5">
        <v>0.15953999999999999</v>
      </c>
      <c r="E20" s="5">
        <v>0.35599999999999998</v>
      </c>
      <c r="F20" s="5">
        <v>0.35599999999999998</v>
      </c>
      <c r="G20" s="5">
        <v>0.23044999999999999</v>
      </c>
      <c r="H20" s="5">
        <v>0.23044999999999999</v>
      </c>
      <c r="I20" s="2"/>
      <c r="J20" s="2"/>
    </row>
    <row r="21" spans="1:10" ht="28.8" x14ac:dyDescent="0.3">
      <c r="A21" s="18" t="s">
        <v>207</v>
      </c>
      <c r="B21" s="1"/>
      <c r="C21" s="1"/>
      <c r="D21" s="1"/>
      <c r="E21" s="1"/>
      <c r="F21" s="1"/>
      <c r="G21" s="1"/>
      <c r="H21" s="1"/>
      <c r="I21" s="56" t="s">
        <v>208</v>
      </c>
      <c r="J21" s="22" t="s">
        <v>209</v>
      </c>
    </row>
    <row r="22" spans="1:10" x14ac:dyDescent="0.3">
      <c r="B22" s="57"/>
    </row>
    <row r="23" spans="1:10" x14ac:dyDescent="0.3">
      <c r="A23" s="58" t="s">
        <v>210</v>
      </c>
    </row>
    <row r="24" spans="1:10" x14ac:dyDescent="0.3">
      <c r="A24" s="59" t="s">
        <v>211</v>
      </c>
    </row>
    <row r="25" spans="1:10" x14ac:dyDescent="0.3">
      <c r="A25" t="s">
        <v>212</v>
      </c>
    </row>
    <row r="26" spans="1:10" x14ac:dyDescent="0.3">
      <c r="A26" t="s">
        <v>213</v>
      </c>
    </row>
    <row r="27" spans="1:10" x14ac:dyDescent="0.3">
      <c r="A27" t="s">
        <v>214</v>
      </c>
    </row>
    <row r="29" spans="1:10" x14ac:dyDescent="0.3">
      <c r="A29" s="60" t="s">
        <v>215</v>
      </c>
    </row>
  </sheetData>
  <mergeCells count="2">
    <mergeCell ref="I1:J1"/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22" sqref="O22"/>
    </sheetView>
  </sheetViews>
  <sheetFormatPr defaultRowHeight="14.4" x14ac:dyDescent="0.3"/>
  <cols>
    <col min="1" max="1" width="15.5546875" customWidth="1"/>
  </cols>
  <sheetData>
    <row r="1" spans="1:3" x14ac:dyDescent="0.3">
      <c r="B1" s="99" t="s">
        <v>225</v>
      </c>
      <c r="C1" s="99"/>
    </row>
    <row r="2" spans="1:3" x14ac:dyDescent="0.3">
      <c r="A2" s="78" t="s">
        <v>226</v>
      </c>
      <c r="B2" s="78" t="s">
        <v>227</v>
      </c>
      <c r="C2" s="78" t="s">
        <v>228</v>
      </c>
    </row>
    <row r="3" spans="1:3" x14ac:dyDescent="0.3">
      <c r="A3" s="78" t="s">
        <v>229</v>
      </c>
      <c r="B3" s="78">
        <v>1.4999999999999999E-2</v>
      </c>
      <c r="C3" s="78">
        <v>1.0999999999999999E-2</v>
      </c>
    </row>
    <row r="4" spans="1:3" x14ac:dyDescent="0.3">
      <c r="A4" s="78" t="s">
        <v>230</v>
      </c>
      <c r="B4" s="78">
        <v>0.1</v>
      </c>
      <c r="C4" s="78">
        <v>0.12</v>
      </c>
    </row>
    <row r="5" spans="1:3" x14ac:dyDescent="0.3">
      <c r="A5" s="78" t="s">
        <v>231</v>
      </c>
      <c r="B5" s="78">
        <v>2.72</v>
      </c>
      <c r="C5" s="78">
        <v>3.45</v>
      </c>
    </row>
    <row r="6" spans="1:3" x14ac:dyDescent="0.3">
      <c r="A6" s="78" t="s">
        <v>232</v>
      </c>
      <c r="B6" s="78">
        <v>1.7000000000000001E-2</v>
      </c>
      <c r="C6" s="78">
        <v>1.2E-2</v>
      </c>
    </row>
    <row r="7" spans="1:3" x14ac:dyDescent="0.3">
      <c r="A7" s="78" t="s">
        <v>233</v>
      </c>
      <c r="B7" s="78">
        <v>0.12</v>
      </c>
      <c r="C7" s="78">
        <v>0.12</v>
      </c>
    </row>
    <row r="11" spans="1:3" x14ac:dyDescent="0.3">
      <c r="A11" t="s">
        <v>234</v>
      </c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3" sqref="E13"/>
    </sheetView>
  </sheetViews>
  <sheetFormatPr defaultRowHeight="14.4" x14ac:dyDescent="0.3"/>
  <cols>
    <col min="1" max="1" width="5.109375" bestFit="1" customWidth="1"/>
    <col min="9" max="9" width="16.33203125" bestFit="1" customWidth="1"/>
  </cols>
  <sheetData>
    <row r="1" spans="1:9" x14ac:dyDescent="0.3">
      <c r="A1" s="44" t="s">
        <v>20</v>
      </c>
      <c r="B1" s="44" t="s">
        <v>266</v>
      </c>
      <c r="C1" s="44" t="s">
        <v>267</v>
      </c>
      <c r="D1" s="44" t="s">
        <v>268</v>
      </c>
      <c r="E1" s="44" t="s">
        <v>269</v>
      </c>
      <c r="F1" s="44" t="s">
        <v>270</v>
      </c>
      <c r="G1" s="44" t="s">
        <v>271</v>
      </c>
      <c r="H1" s="44" t="s">
        <v>272</v>
      </c>
      <c r="I1" s="44" t="s">
        <v>273</v>
      </c>
    </row>
    <row r="2" spans="1:9" x14ac:dyDescent="0.3">
      <c r="A2" s="78">
        <v>1</v>
      </c>
      <c r="B2" s="78">
        <v>0.85</v>
      </c>
      <c r="C2" s="78">
        <v>0.69</v>
      </c>
      <c r="D2" s="78">
        <v>2</v>
      </c>
      <c r="E2" s="78">
        <v>0.91</v>
      </c>
      <c r="F2" s="78">
        <v>1</v>
      </c>
      <c r="G2" s="78">
        <v>7</v>
      </c>
      <c r="H2" s="78">
        <v>0.15</v>
      </c>
      <c r="I2" s="78" t="s">
        <v>274</v>
      </c>
    </row>
    <row r="3" spans="1:9" x14ac:dyDescent="0.3">
      <c r="A3" s="78">
        <v>2</v>
      </c>
      <c r="B3" s="78">
        <v>0.3</v>
      </c>
      <c r="C3" s="78">
        <v>0.4</v>
      </c>
      <c r="D3" s="78">
        <v>2</v>
      </c>
      <c r="E3" s="78">
        <v>1</v>
      </c>
      <c r="F3" s="78">
        <v>1</v>
      </c>
      <c r="G3" s="78">
        <v>5</v>
      </c>
      <c r="H3" s="78">
        <v>0.15</v>
      </c>
      <c r="I3" s="78" t="s">
        <v>274</v>
      </c>
    </row>
    <row r="4" spans="1:9" x14ac:dyDescent="0.3">
      <c r="A4" s="4"/>
      <c r="B4" s="4"/>
      <c r="C4" s="4"/>
    </row>
    <row r="5" spans="1:9" x14ac:dyDescent="0.3">
      <c r="A5" s="4"/>
      <c r="B5" s="4"/>
      <c r="C5" s="4"/>
    </row>
    <row r="6" spans="1:9" x14ac:dyDescent="0.3">
      <c r="A6" s="4"/>
      <c r="B6" s="4"/>
      <c r="C6" s="4"/>
    </row>
    <row r="7" spans="1:9" x14ac:dyDescent="0.3">
      <c r="A7" s="4"/>
      <c r="B7" s="4"/>
      <c r="C7" s="4"/>
    </row>
    <row r="8" spans="1:9" x14ac:dyDescent="0.3">
      <c r="A8" s="3"/>
      <c r="B8" s="3"/>
      <c r="C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I8" sqref="I8"/>
    </sheetView>
  </sheetViews>
  <sheetFormatPr defaultRowHeight="14.4" x14ac:dyDescent="0.3"/>
  <sheetData>
    <row r="1" spans="1:5" x14ac:dyDescent="0.3">
      <c r="A1" s="28"/>
      <c r="B1" s="99" t="s">
        <v>235</v>
      </c>
      <c r="C1" s="99"/>
      <c r="D1" s="99" t="s">
        <v>236</v>
      </c>
      <c r="E1" s="99"/>
    </row>
    <row r="2" spans="1:5" x14ac:dyDescent="0.3">
      <c r="A2" s="2" t="s">
        <v>37</v>
      </c>
      <c r="B2" s="2" t="s">
        <v>237</v>
      </c>
      <c r="C2" s="2" t="s">
        <v>238</v>
      </c>
      <c r="D2" s="2" t="s">
        <v>237</v>
      </c>
      <c r="E2" s="2" t="s">
        <v>238</v>
      </c>
    </row>
    <row r="3" spans="1:5" x14ac:dyDescent="0.3">
      <c r="A3" s="40">
        <v>6</v>
      </c>
      <c r="B3" s="1"/>
      <c r="C3" s="1"/>
      <c r="D3" s="1"/>
      <c r="E3" s="1"/>
    </row>
    <row r="4" spans="1:5" x14ac:dyDescent="0.3">
      <c r="A4" s="40">
        <v>16</v>
      </c>
      <c r="B4" s="1"/>
      <c r="C4" s="1"/>
      <c r="D4" s="1"/>
      <c r="E4" s="1"/>
    </row>
    <row r="5" spans="1:5" x14ac:dyDescent="0.3">
      <c r="A5" s="40">
        <v>17</v>
      </c>
      <c r="B5" s="1"/>
      <c r="C5" s="1"/>
      <c r="D5" s="1"/>
      <c r="E5" s="1"/>
    </row>
    <row r="6" spans="1:5" x14ac:dyDescent="0.3">
      <c r="A6" s="40">
        <v>18</v>
      </c>
      <c r="B6" s="1"/>
      <c r="C6" s="1"/>
      <c r="D6" s="1"/>
      <c r="E6" s="1"/>
    </row>
    <row r="7" spans="1:5" x14ac:dyDescent="0.3">
      <c r="A7" s="40">
        <v>19</v>
      </c>
      <c r="B7" s="1"/>
      <c r="C7" s="1"/>
      <c r="D7" s="1"/>
      <c r="E7" s="1"/>
    </row>
    <row r="8" spans="1:5" x14ac:dyDescent="0.3">
      <c r="A8" s="40">
        <v>20</v>
      </c>
      <c r="B8" s="1"/>
      <c r="C8" s="1"/>
      <c r="D8" s="1"/>
      <c r="E8" s="1"/>
    </row>
    <row r="9" spans="1:5" x14ac:dyDescent="0.3">
      <c r="A9" s="40">
        <v>22</v>
      </c>
      <c r="B9" s="1"/>
      <c r="C9" s="1"/>
      <c r="D9" s="1"/>
      <c r="E9" s="1"/>
    </row>
    <row r="10" spans="1:5" x14ac:dyDescent="0.3">
      <c r="A10" s="40">
        <v>23</v>
      </c>
      <c r="B10" s="1"/>
      <c r="C10" s="1"/>
      <c r="D10" s="1"/>
      <c r="E10" s="1"/>
    </row>
    <row r="11" spans="1:5" x14ac:dyDescent="0.3">
      <c r="A11" s="40">
        <v>24</v>
      </c>
      <c r="B11" s="1"/>
      <c r="C11" s="1"/>
      <c r="D11" s="1"/>
      <c r="E11" s="1"/>
    </row>
    <row r="12" spans="1:5" x14ac:dyDescent="0.3">
      <c r="A12" s="40">
        <v>25</v>
      </c>
      <c r="B12" s="1"/>
      <c r="C12" s="1"/>
      <c r="D12" s="1"/>
      <c r="E12" s="1"/>
    </row>
    <row r="13" spans="1:5" x14ac:dyDescent="0.3">
      <c r="A13" s="40">
        <v>28</v>
      </c>
      <c r="B13" s="1"/>
      <c r="C13" s="1"/>
      <c r="D13" s="1"/>
      <c r="E13" s="1"/>
    </row>
    <row r="14" spans="1:5" x14ac:dyDescent="0.3">
      <c r="A14" s="40">
        <v>30</v>
      </c>
      <c r="B14" s="1"/>
      <c r="C14" s="1"/>
      <c r="D14" s="1"/>
      <c r="E14" s="1"/>
    </row>
    <row r="15" spans="1:5" x14ac:dyDescent="0.3">
      <c r="A15" s="40">
        <v>31</v>
      </c>
      <c r="B15" s="1"/>
      <c r="C15" s="1"/>
      <c r="D15" s="1"/>
      <c r="E15" s="1"/>
    </row>
    <row r="16" spans="1:5" x14ac:dyDescent="0.3">
      <c r="A16" s="40">
        <v>32</v>
      </c>
      <c r="B16" s="1"/>
      <c r="C16" s="1"/>
      <c r="D16" s="1"/>
      <c r="E16" s="1"/>
    </row>
    <row r="17" spans="1:5" x14ac:dyDescent="0.3">
      <c r="A17" s="40">
        <v>33</v>
      </c>
      <c r="B17" s="1"/>
      <c r="C17" s="1"/>
      <c r="D17" s="1"/>
      <c r="E17" s="1"/>
    </row>
    <row r="18" spans="1:5" x14ac:dyDescent="0.3">
      <c r="A18" s="40">
        <v>34</v>
      </c>
      <c r="B18" s="1"/>
      <c r="C18" s="1"/>
      <c r="D18" s="1"/>
      <c r="E18" s="1"/>
    </row>
    <row r="19" spans="1:5" x14ac:dyDescent="0.3">
      <c r="A19" s="40">
        <v>35</v>
      </c>
      <c r="B19" s="1"/>
      <c r="C19" s="1"/>
      <c r="D19" s="1"/>
      <c r="E19" s="1"/>
    </row>
    <row r="20" spans="1:5" x14ac:dyDescent="0.3">
      <c r="A20" s="40">
        <v>36</v>
      </c>
      <c r="B20" s="1"/>
      <c r="C20" s="1"/>
      <c r="D20" s="1"/>
      <c r="E20" s="1"/>
    </row>
    <row r="21" spans="1:5" x14ac:dyDescent="0.3">
      <c r="A21" s="40">
        <v>37</v>
      </c>
      <c r="B21" s="1"/>
      <c r="C21" s="1"/>
      <c r="D21" s="1"/>
      <c r="E21" s="1"/>
    </row>
    <row r="22" spans="1:5" x14ac:dyDescent="0.3">
      <c r="A22" s="40">
        <v>38</v>
      </c>
      <c r="B22" s="1"/>
      <c r="C22" s="1"/>
      <c r="D22" s="1"/>
      <c r="E22" s="1"/>
    </row>
    <row r="23" spans="1:5" x14ac:dyDescent="0.3">
      <c r="A23" s="40">
        <v>39</v>
      </c>
      <c r="B23" s="1"/>
      <c r="C23" s="1"/>
      <c r="D23" s="1"/>
      <c r="E23" s="1"/>
    </row>
    <row r="24" spans="1:5" x14ac:dyDescent="0.3">
      <c r="A24" s="40">
        <v>40</v>
      </c>
      <c r="B24" s="1"/>
      <c r="C24" s="1"/>
      <c r="D24" s="1"/>
      <c r="E24" s="1"/>
    </row>
    <row r="25" spans="1:5" x14ac:dyDescent="0.3">
      <c r="A25" s="40">
        <v>41</v>
      </c>
      <c r="B25" s="1"/>
      <c r="C25" s="1"/>
      <c r="D25" s="1"/>
      <c r="E25" s="1"/>
    </row>
    <row r="26" spans="1:5" x14ac:dyDescent="0.3">
      <c r="A26" s="40">
        <v>43</v>
      </c>
      <c r="B26" s="1"/>
      <c r="C26" s="1"/>
      <c r="D26" s="1"/>
      <c r="E26" s="1"/>
    </row>
    <row r="27" spans="1:5" x14ac:dyDescent="0.3">
      <c r="A27" s="40">
        <v>44</v>
      </c>
      <c r="B27" s="1"/>
      <c r="C27" s="1"/>
      <c r="D27" s="1"/>
      <c r="E27" s="1"/>
    </row>
    <row r="28" spans="1:5" x14ac:dyDescent="0.3">
      <c r="A28" s="40">
        <v>46</v>
      </c>
      <c r="B28" s="1"/>
      <c r="C28" s="1"/>
      <c r="D28" s="1"/>
      <c r="E28" s="1"/>
    </row>
    <row r="29" spans="1:5" x14ac:dyDescent="0.3">
      <c r="A29" s="40">
        <v>47</v>
      </c>
      <c r="B29" s="1"/>
      <c r="C29" s="1"/>
      <c r="D29" s="1"/>
      <c r="E29" s="1"/>
    </row>
    <row r="30" spans="1:5" x14ac:dyDescent="0.3">
      <c r="A30" s="40">
        <v>49</v>
      </c>
      <c r="B30" s="1"/>
      <c r="C30" s="1"/>
      <c r="D30" s="1"/>
      <c r="E30" s="1"/>
    </row>
    <row r="31" spans="1:5" x14ac:dyDescent="0.3">
      <c r="A31" s="40">
        <v>50</v>
      </c>
      <c r="B31" s="1"/>
      <c r="C31" s="1"/>
      <c r="D31" s="1"/>
      <c r="E31" s="1"/>
    </row>
    <row r="32" spans="1:5" x14ac:dyDescent="0.3">
      <c r="A32" s="40">
        <v>51</v>
      </c>
      <c r="B32" s="1"/>
      <c r="C32" s="1"/>
      <c r="D32" s="1"/>
      <c r="E32" s="1"/>
    </row>
    <row r="33" spans="1:5" x14ac:dyDescent="0.3">
      <c r="A33" s="40">
        <v>52</v>
      </c>
      <c r="B33" s="1"/>
      <c r="C33" s="1"/>
      <c r="D33" s="1"/>
      <c r="E33" s="1"/>
    </row>
    <row r="34" spans="1:5" x14ac:dyDescent="0.3">
      <c r="A34" s="40">
        <v>53</v>
      </c>
      <c r="B34" s="1"/>
      <c r="C34" s="1"/>
      <c r="D34" s="1"/>
      <c r="E34" s="1"/>
    </row>
    <row r="35" spans="1:5" x14ac:dyDescent="0.3">
      <c r="A35" s="40">
        <v>54</v>
      </c>
      <c r="B35" s="1"/>
      <c r="C35" s="1"/>
      <c r="D35" s="1"/>
      <c r="E35" s="1"/>
    </row>
    <row r="36" spans="1:5" x14ac:dyDescent="0.3">
      <c r="A36" s="40">
        <v>55</v>
      </c>
      <c r="B36" s="1"/>
      <c r="C36" s="1"/>
      <c r="D36" s="1"/>
      <c r="E36" s="1"/>
    </row>
    <row r="37" spans="1:5" x14ac:dyDescent="0.3">
      <c r="A37" s="40">
        <v>60</v>
      </c>
      <c r="B37" s="1"/>
      <c r="C37" s="1"/>
      <c r="D37" s="1"/>
      <c r="E37" s="1"/>
    </row>
    <row r="38" spans="1:5" x14ac:dyDescent="0.3">
      <c r="A38" s="40">
        <v>63</v>
      </c>
      <c r="B38" s="1"/>
      <c r="C38" s="1"/>
      <c r="D38" s="1"/>
      <c r="E38" s="1"/>
    </row>
    <row r="39" spans="1:5" x14ac:dyDescent="0.3">
      <c r="A39" s="40">
        <v>64</v>
      </c>
      <c r="B39" s="1"/>
      <c r="C39" s="1"/>
      <c r="D39" s="1"/>
      <c r="E39" s="1"/>
    </row>
    <row r="40" spans="1:5" x14ac:dyDescent="0.3">
      <c r="A40" s="40">
        <v>65</v>
      </c>
      <c r="B40" s="1"/>
      <c r="C40" s="1"/>
      <c r="D40" s="1"/>
      <c r="E40" s="1"/>
    </row>
    <row r="41" spans="1:5" x14ac:dyDescent="0.3">
      <c r="A41" s="40">
        <v>66</v>
      </c>
      <c r="B41" s="1"/>
      <c r="C41" s="1"/>
      <c r="D41" s="1"/>
      <c r="E41" s="1"/>
    </row>
    <row r="42" spans="1:5" x14ac:dyDescent="0.3">
      <c r="A42" s="40">
        <v>67</v>
      </c>
      <c r="B42" s="1"/>
      <c r="C42" s="1"/>
      <c r="D42" s="1"/>
      <c r="E42" s="1"/>
    </row>
    <row r="43" spans="1:5" x14ac:dyDescent="0.3">
      <c r="A43" s="40">
        <v>71</v>
      </c>
      <c r="B43" s="1"/>
      <c r="C43" s="1"/>
      <c r="D43" s="1"/>
      <c r="E43" s="1"/>
    </row>
    <row r="44" spans="1:5" x14ac:dyDescent="0.3">
      <c r="A44" s="40">
        <v>73</v>
      </c>
      <c r="B44" s="1"/>
      <c r="C44" s="1"/>
      <c r="D44" s="1"/>
      <c r="E44" s="1"/>
    </row>
    <row r="45" spans="1:5" x14ac:dyDescent="0.3">
      <c r="A45" s="18">
        <v>75</v>
      </c>
      <c r="B45" s="1"/>
      <c r="C45" s="1"/>
      <c r="D45" s="1"/>
      <c r="E45" s="1"/>
    </row>
    <row r="46" spans="1:5" x14ac:dyDescent="0.3">
      <c r="A46" s="18">
        <v>78</v>
      </c>
      <c r="B46" s="1"/>
      <c r="C46" s="1"/>
      <c r="D46" s="1"/>
      <c r="E46" s="1"/>
    </row>
    <row r="47" spans="1:5" x14ac:dyDescent="0.3">
      <c r="A47" s="18">
        <v>79</v>
      </c>
      <c r="B47" s="1"/>
      <c r="C47" s="1"/>
      <c r="D47" s="1"/>
      <c r="E47" s="1"/>
    </row>
    <row r="48" spans="1:5" x14ac:dyDescent="0.3">
      <c r="A48" s="18">
        <v>80</v>
      </c>
      <c r="B48" s="1"/>
      <c r="C48" s="1"/>
      <c r="D48" s="1"/>
      <c r="E48" s="1"/>
    </row>
    <row r="49" spans="1:5" x14ac:dyDescent="0.3">
      <c r="A49" s="18">
        <v>81</v>
      </c>
      <c r="B49" s="1"/>
      <c r="C49" s="1"/>
      <c r="D49" s="1"/>
      <c r="E49" s="1"/>
    </row>
    <row r="50" spans="1:5" x14ac:dyDescent="0.3">
      <c r="A50" s="18">
        <v>82</v>
      </c>
      <c r="B50" s="1"/>
      <c r="C50" s="1"/>
      <c r="D50" s="1"/>
      <c r="E50" s="1"/>
    </row>
    <row r="51" spans="1:5" x14ac:dyDescent="0.3">
      <c r="A51" s="18">
        <v>84</v>
      </c>
      <c r="B51" s="1"/>
      <c r="C51" s="1"/>
      <c r="D51" s="1"/>
      <c r="E51" s="1"/>
    </row>
    <row r="52" spans="1:5" x14ac:dyDescent="0.3">
      <c r="A52" s="18">
        <v>86</v>
      </c>
      <c r="B52" s="1"/>
      <c r="C52" s="1"/>
      <c r="D52" s="1"/>
      <c r="E52" s="1"/>
    </row>
    <row r="53" spans="1:5" x14ac:dyDescent="0.3">
      <c r="A53" s="18">
        <v>87</v>
      </c>
      <c r="B53" s="1"/>
      <c r="C53" s="1"/>
      <c r="D53" s="1"/>
      <c r="E53" s="1"/>
    </row>
    <row r="54" spans="1:5" x14ac:dyDescent="0.3">
      <c r="A54" s="18">
        <v>88</v>
      </c>
      <c r="B54" s="1"/>
      <c r="C54" s="1"/>
      <c r="D54" s="1"/>
      <c r="E54" s="1"/>
    </row>
    <row r="55" spans="1:5" x14ac:dyDescent="0.3">
      <c r="A55" s="18">
        <v>89</v>
      </c>
      <c r="B55" s="1"/>
      <c r="C55" s="1"/>
      <c r="D55" s="1"/>
      <c r="E55" s="1"/>
    </row>
    <row r="56" spans="1:5" x14ac:dyDescent="0.3">
      <c r="A56" s="18">
        <v>90</v>
      </c>
      <c r="B56" s="1"/>
      <c r="C56" s="1"/>
      <c r="D56" s="1"/>
      <c r="E56" s="1"/>
    </row>
    <row r="57" spans="1:5" x14ac:dyDescent="0.3">
      <c r="A57" s="18">
        <v>91</v>
      </c>
      <c r="B57" s="1"/>
      <c r="C57" s="1"/>
      <c r="D57" s="1"/>
      <c r="E57" s="1"/>
    </row>
    <row r="58" spans="1:5" x14ac:dyDescent="0.3">
      <c r="A58" s="18">
        <v>92</v>
      </c>
      <c r="B58" s="1"/>
      <c r="C58" s="1"/>
      <c r="D58" s="1"/>
      <c r="E58" s="1"/>
    </row>
    <row r="59" spans="1:5" x14ac:dyDescent="0.3">
      <c r="A59" s="18">
        <v>93</v>
      </c>
      <c r="B59" s="1"/>
      <c r="C59" s="1"/>
      <c r="D59" s="1"/>
      <c r="E59" s="1"/>
    </row>
    <row r="60" spans="1:5" x14ac:dyDescent="0.3">
      <c r="A60" s="18">
        <v>94</v>
      </c>
      <c r="B60" s="1"/>
      <c r="C60" s="1"/>
      <c r="D60" s="1"/>
      <c r="E60" s="1"/>
    </row>
    <row r="61" spans="1:5" x14ac:dyDescent="0.3">
      <c r="A61" s="18">
        <v>95</v>
      </c>
      <c r="B61" s="1"/>
      <c r="C61" s="1"/>
      <c r="D61" s="1"/>
      <c r="E61" s="1"/>
    </row>
    <row r="62" spans="1:5" x14ac:dyDescent="0.3">
      <c r="A62" s="18">
        <v>98</v>
      </c>
      <c r="B62" s="1"/>
      <c r="C62" s="1"/>
      <c r="D62" s="1"/>
      <c r="E62" s="1"/>
    </row>
    <row r="63" spans="1:5" x14ac:dyDescent="0.3">
      <c r="A63" s="18">
        <v>99</v>
      </c>
      <c r="B63" s="1"/>
      <c r="C63" s="1"/>
      <c r="D63" s="1"/>
      <c r="E63" s="1"/>
    </row>
    <row r="64" spans="1:5" x14ac:dyDescent="0.3">
      <c r="A64" s="18">
        <v>100</v>
      </c>
      <c r="B64" s="1"/>
      <c r="C64" s="1"/>
      <c r="D64" s="1"/>
      <c r="E64" s="1"/>
    </row>
    <row r="65" spans="1:5" x14ac:dyDescent="0.3">
      <c r="A65" s="18">
        <v>101</v>
      </c>
      <c r="B65" s="1"/>
      <c r="C65" s="1"/>
      <c r="D65" s="1"/>
      <c r="E65" s="1"/>
    </row>
    <row r="66" spans="1:5" x14ac:dyDescent="0.3">
      <c r="A66" s="18">
        <v>102</v>
      </c>
      <c r="B66" s="1"/>
      <c r="C66" s="1"/>
      <c r="D66" s="1"/>
      <c r="E66" s="1"/>
    </row>
    <row r="67" spans="1:5" x14ac:dyDescent="0.3">
      <c r="A67" s="18">
        <v>103</v>
      </c>
      <c r="B67" s="1"/>
      <c r="C67" s="1"/>
      <c r="D67" s="1"/>
      <c r="E67" s="1"/>
    </row>
    <row r="68" spans="1:5" x14ac:dyDescent="0.3">
      <c r="A68" s="18">
        <v>104</v>
      </c>
      <c r="B68" s="1"/>
      <c r="C68" s="1"/>
      <c r="D68" s="1"/>
      <c r="E68" s="1"/>
    </row>
    <row r="69" spans="1:5" x14ac:dyDescent="0.3">
      <c r="A69" s="18">
        <v>105</v>
      </c>
      <c r="B69" s="1"/>
      <c r="C69" s="1"/>
      <c r="D69" s="1"/>
      <c r="E69" s="1"/>
    </row>
  </sheetData>
  <mergeCells count="2">
    <mergeCell ref="B1:C1"/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D3" sqref="D3"/>
    </sheetView>
  </sheetViews>
  <sheetFormatPr defaultRowHeight="14.4" x14ac:dyDescent="0.3"/>
  <sheetData>
    <row r="1" spans="1:3" x14ac:dyDescent="0.3">
      <c r="A1" s="28" t="s">
        <v>0</v>
      </c>
      <c r="B1" s="2" t="s">
        <v>239</v>
      </c>
      <c r="C1" s="2" t="s">
        <v>240</v>
      </c>
    </row>
    <row r="2" spans="1:3" x14ac:dyDescent="0.3">
      <c r="A2" s="38">
        <v>1</v>
      </c>
      <c r="B2" s="5">
        <f>IF('Line Data'!D2="A",'Line Data'!E2*Conductors!$K$2,IF('Line Data'!D2="B",'Line Data'!E2*Conductors!$K$3,IF('Line Data'!D2="C",'Line Data'!E2*Conductors!$K$4,IF('Line Data'!D2="D",'Line Data'!E2*Conductors!$K$5,IF('Line Data'!D2="E",'Line Data'!E2*Conductors!$K$6,IF('Line Data'!D2="F",'Line Data'!E2*Conductors!$K$7,IF('Line Data'!D2="G",'Line Data'!E2*Conductors!$K$8,IF('Line Data'!D2="H",'Line Data'!E2*Conductors!$K$9,0.25))))))))</f>
        <v>0.02</v>
      </c>
      <c r="C2" s="5">
        <f ca="1">RANDBETWEEN(5,20)</f>
        <v>14</v>
      </c>
    </row>
    <row r="3" spans="1:3" x14ac:dyDescent="0.3">
      <c r="A3" s="38">
        <v>2</v>
      </c>
      <c r="B3" s="5">
        <f>IF('Line Data'!D3="A",'Line Data'!E3*Conductors!$K$2,IF('Line Data'!D3="B",'Line Data'!E3*Conductors!$K$3,IF('Line Data'!D3="C",'Line Data'!E3*Conductors!$K$4,IF('Line Data'!D3="D",'Line Data'!E3*Conductors!$K$5,IF('Line Data'!D3="E",'Line Data'!E3*Conductors!$K$6,IF('Line Data'!D3="F",'Line Data'!E3*Conductors!$K$7,IF('Line Data'!D3="G",'Line Data'!E3*Conductors!$K$8,IF('Line Data'!D3="H",'Line Data'!E3*Conductors!$K$9,0.25))))))))</f>
        <v>0.02</v>
      </c>
      <c r="C3" s="5">
        <f t="shared" ref="C3:C66" ca="1" si="0">RANDBETWEEN(5,20)</f>
        <v>9</v>
      </c>
    </row>
    <row r="4" spans="1:3" x14ac:dyDescent="0.3">
      <c r="A4" s="38">
        <v>3</v>
      </c>
      <c r="B4" s="5">
        <f>IF('Line Data'!D4="A",'Line Data'!E4*Conductors!$K$2,IF('Line Data'!D4="B",'Line Data'!E4*Conductors!$K$3,IF('Line Data'!D4="C",'Line Data'!E4*Conductors!$K$4,IF('Line Data'!D4="D",'Line Data'!E4*Conductors!$K$5,IF('Line Data'!D4="E",'Line Data'!E4*Conductors!$K$6,IF('Line Data'!D4="F",'Line Data'!E4*Conductors!$K$7,IF('Line Data'!D4="G",'Line Data'!E4*Conductors!$K$8,IF('Line Data'!D4="H",'Line Data'!E4*Conductors!$K$9,0.25))))))))</f>
        <v>1.7999999999999999E-2</v>
      </c>
      <c r="C4" s="5">
        <f t="shared" ca="1" si="0"/>
        <v>17</v>
      </c>
    </row>
    <row r="5" spans="1:3" x14ac:dyDescent="0.3">
      <c r="A5" s="38">
        <v>4</v>
      </c>
      <c r="B5" s="5">
        <f>IF('Line Data'!D5="A",'Line Data'!E5*Conductors!$K$2,IF('Line Data'!D5="B",'Line Data'!E5*Conductors!$K$3,IF('Line Data'!D5="C",'Line Data'!E5*Conductors!$K$4,IF('Line Data'!D5="D",'Line Data'!E5*Conductors!$K$5,IF('Line Data'!D5="E",'Line Data'!E5*Conductors!$K$6,IF('Line Data'!D5="F",'Line Data'!E5*Conductors!$K$7,IF('Line Data'!D5="G",'Line Data'!E5*Conductors!$K$8,IF('Line Data'!D5="H",'Line Data'!E5*Conductors!$K$9,0.25))))))))</f>
        <v>0.12</v>
      </c>
      <c r="C5" s="5">
        <f t="shared" ca="1" si="0"/>
        <v>19</v>
      </c>
    </row>
    <row r="6" spans="1:3" x14ac:dyDescent="0.3">
      <c r="A6" s="38">
        <v>5</v>
      </c>
      <c r="B6" s="5">
        <f>IF('Line Data'!D6="A",'Line Data'!E6*Conductors!$K$2,IF('Line Data'!D6="B",'Line Data'!E6*Conductors!$K$3,IF('Line Data'!D6="C",'Line Data'!E6*Conductors!$K$4,IF('Line Data'!D6="D",'Line Data'!E6*Conductors!$K$5,IF('Line Data'!D6="E",'Line Data'!E6*Conductors!$K$6,IF('Line Data'!D6="F",'Line Data'!E6*Conductors!$K$7,IF('Line Data'!D6="G",'Line Data'!E6*Conductors!$K$8,IF('Line Data'!D6="H",'Line Data'!E6*Conductors!$K$9,0.25))))))))</f>
        <v>0.02</v>
      </c>
      <c r="C6" s="5">
        <f t="shared" ca="1" si="0"/>
        <v>9</v>
      </c>
    </row>
    <row r="7" spans="1:3" x14ac:dyDescent="0.3">
      <c r="A7" s="38">
        <v>6</v>
      </c>
      <c r="B7" s="5">
        <f>IF('Line Data'!D7="A",'Line Data'!E7*Conductors!$K$2,IF('Line Data'!D7="B",'Line Data'!E7*Conductors!$K$3,IF('Line Data'!D7="C",'Line Data'!E7*Conductors!$K$4,IF('Line Data'!D7="D",'Line Data'!E7*Conductors!$K$5,IF('Line Data'!D7="E",'Line Data'!E7*Conductors!$K$6,IF('Line Data'!D7="F",'Line Data'!E7*Conductors!$K$7,IF('Line Data'!D7="G",'Line Data'!E7*Conductors!$K$8,IF('Line Data'!D7="H",'Line Data'!E7*Conductors!$K$9,0.25))))))))</f>
        <v>0.02</v>
      </c>
      <c r="C7" s="5">
        <f t="shared" ca="1" si="0"/>
        <v>5</v>
      </c>
    </row>
    <row r="8" spans="1:3" x14ac:dyDescent="0.3">
      <c r="A8" s="38">
        <v>7</v>
      </c>
      <c r="B8" s="5">
        <f>IF('Line Data'!D8="A",'Line Data'!E8*Conductors!$K$2,IF('Line Data'!D8="B",'Line Data'!E8*Conductors!$K$3,IF('Line Data'!D8="C",'Line Data'!E8*Conductors!$K$4,IF('Line Data'!D8="D",'Line Data'!E8*Conductors!$K$5,IF('Line Data'!D8="E",'Line Data'!E8*Conductors!$K$6,IF('Line Data'!D8="F",'Line Data'!E8*Conductors!$K$7,IF('Line Data'!D8="G",'Line Data'!E8*Conductors!$K$8,IF('Line Data'!D8="H",'Line Data'!E8*Conductors!$K$9,0.25))))))))</f>
        <v>0.02</v>
      </c>
      <c r="C8" s="5">
        <f t="shared" ca="1" si="0"/>
        <v>12</v>
      </c>
    </row>
    <row r="9" spans="1:3" x14ac:dyDescent="0.3">
      <c r="A9" s="38">
        <v>8</v>
      </c>
      <c r="B9" s="5">
        <f>IF('Line Data'!D9="A",'Line Data'!E9*Conductors!$K$2,IF('Line Data'!D9="B",'Line Data'!E9*Conductors!$K$3,IF('Line Data'!D9="C",'Line Data'!E9*Conductors!$K$4,IF('Line Data'!D9="D",'Line Data'!E9*Conductors!$K$5,IF('Line Data'!D9="E",'Line Data'!E9*Conductors!$K$6,IF('Line Data'!D9="F",'Line Data'!E9*Conductors!$K$7,IF('Line Data'!D9="G",'Line Data'!E9*Conductors!$K$8,IF('Line Data'!D9="H",'Line Data'!E9*Conductors!$K$9,0.25))))))))</f>
        <v>0.02</v>
      </c>
      <c r="C9" s="5">
        <f t="shared" ca="1" si="0"/>
        <v>6</v>
      </c>
    </row>
    <row r="10" spans="1:3" x14ac:dyDescent="0.3">
      <c r="A10" s="38">
        <v>9</v>
      </c>
      <c r="B10" s="5">
        <f>IF('Line Data'!D10="A",'Line Data'!E10*Conductors!$K$2,IF('Line Data'!D10="B",'Line Data'!E10*Conductors!$K$3,IF('Line Data'!D10="C",'Line Data'!E10*Conductors!$K$4,IF('Line Data'!D10="D",'Line Data'!E10*Conductors!$K$5,IF('Line Data'!D10="E",'Line Data'!E10*Conductors!$K$6,IF('Line Data'!D10="F",'Line Data'!E10*Conductors!$K$7,IF('Line Data'!D10="G",'Line Data'!E10*Conductors!$K$8,IF('Line Data'!D10="H",'Line Data'!E10*Conductors!$K$9,0.25))))))))</f>
        <v>0.02</v>
      </c>
      <c r="C10" s="5">
        <f t="shared" ca="1" si="0"/>
        <v>7</v>
      </c>
    </row>
    <row r="11" spans="1:3" x14ac:dyDescent="0.3">
      <c r="A11" s="38">
        <v>10</v>
      </c>
      <c r="B11" s="5">
        <f>IF('Line Data'!D11="A",'Line Data'!E11*Conductors!$K$2,IF('Line Data'!D11="B",'Line Data'!E11*Conductors!$K$3,IF('Line Data'!D11="C",'Line Data'!E11*Conductors!$K$4,IF('Line Data'!D11="D",'Line Data'!E11*Conductors!$K$5,IF('Line Data'!D11="E",'Line Data'!E11*Conductors!$K$6,IF('Line Data'!D11="F",'Line Data'!E11*Conductors!$K$7,IF('Line Data'!D11="G",'Line Data'!E11*Conductors!$K$8,IF('Line Data'!D11="H",'Line Data'!E11*Conductors!$K$9,0.25))))))))</f>
        <v>1.7999999999999999E-2</v>
      </c>
      <c r="C11" s="5">
        <f t="shared" ca="1" si="0"/>
        <v>17</v>
      </c>
    </row>
    <row r="12" spans="1:3" x14ac:dyDescent="0.3">
      <c r="A12" s="38">
        <v>11</v>
      </c>
      <c r="B12" s="5">
        <f>IF('Line Data'!D12="A",'Line Data'!E12*Conductors!$K$2,IF('Line Data'!D12="B",'Line Data'!E12*Conductors!$K$3,IF('Line Data'!D12="C",'Line Data'!E12*Conductors!$K$4,IF('Line Data'!D12="D",'Line Data'!E12*Conductors!$K$5,IF('Line Data'!D12="E",'Line Data'!E12*Conductors!$K$6,IF('Line Data'!D12="F",'Line Data'!E12*Conductors!$K$7,IF('Line Data'!D12="G",'Line Data'!E12*Conductors!$K$8,IF('Line Data'!D12="H",'Line Data'!E12*Conductors!$K$9,0.25))))))))</f>
        <v>0.02</v>
      </c>
      <c r="C12" s="5">
        <f t="shared" ca="1" si="0"/>
        <v>13</v>
      </c>
    </row>
    <row r="13" spans="1:3" x14ac:dyDescent="0.3">
      <c r="A13" s="38">
        <v>12</v>
      </c>
      <c r="B13" s="5">
        <f>IF('Line Data'!D13="A",'Line Data'!E13*Conductors!$K$2,IF('Line Data'!D13="B",'Line Data'!E13*Conductors!$K$3,IF('Line Data'!D13="C",'Line Data'!E13*Conductors!$K$4,IF('Line Data'!D13="D",'Line Data'!E13*Conductors!$K$5,IF('Line Data'!D13="E",'Line Data'!E13*Conductors!$K$6,IF('Line Data'!D13="F",'Line Data'!E13*Conductors!$K$7,IF('Line Data'!D13="G",'Line Data'!E13*Conductors!$K$8,IF('Line Data'!D13="H",'Line Data'!E13*Conductors!$K$9,0.25))))))))</f>
        <v>1.7999999999999999E-2</v>
      </c>
      <c r="C13" s="5">
        <f t="shared" ca="1" si="0"/>
        <v>16</v>
      </c>
    </row>
    <row r="14" spans="1:3" x14ac:dyDescent="0.3">
      <c r="A14" s="38">
        <v>13</v>
      </c>
      <c r="B14" s="5">
        <f>IF('Line Data'!D14="A",'Line Data'!E14*Conductors!$K$2,IF('Line Data'!D14="B",'Line Data'!E14*Conductors!$K$3,IF('Line Data'!D14="C",'Line Data'!E14*Conductors!$K$4,IF('Line Data'!D14="D",'Line Data'!E14*Conductors!$K$5,IF('Line Data'!D14="E",'Line Data'!E14*Conductors!$K$6,IF('Line Data'!D14="F",'Line Data'!E14*Conductors!$K$7,IF('Line Data'!D14="G",'Line Data'!E14*Conductors!$K$8,IF('Line Data'!D14="H",'Line Data'!E14*Conductors!$K$9,0.25))))))))</f>
        <v>1.7999999999999999E-2</v>
      </c>
      <c r="C14" s="5">
        <f t="shared" ca="1" si="0"/>
        <v>20</v>
      </c>
    </row>
    <row r="15" spans="1:3" x14ac:dyDescent="0.3">
      <c r="A15" s="38">
        <v>14</v>
      </c>
      <c r="B15" s="5">
        <f>IF('Line Data'!D15="A",'Line Data'!E15*Conductors!$K$2,IF('Line Data'!D15="B",'Line Data'!E15*Conductors!$K$3,IF('Line Data'!D15="C",'Line Data'!E15*Conductors!$K$4,IF('Line Data'!D15="D",'Line Data'!E15*Conductors!$K$5,IF('Line Data'!D15="E",'Line Data'!E15*Conductors!$K$6,IF('Line Data'!D15="F",'Line Data'!E15*Conductors!$K$7,IF('Line Data'!D15="G",'Line Data'!E15*Conductors!$K$8,IF('Line Data'!D15="H",'Line Data'!E15*Conductors!$K$9,0.25))))))))</f>
        <v>0.02</v>
      </c>
      <c r="C15" s="5">
        <f t="shared" ca="1" si="0"/>
        <v>9</v>
      </c>
    </row>
    <row r="16" spans="1:3" x14ac:dyDescent="0.3">
      <c r="A16" s="38">
        <v>15</v>
      </c>
      <c r="B16" s="5">
        <f>IF('Line Data'!D16="A",'Line Data'!E16*Conductors!$K$2,IF('Line Data'!D16="B",'Line Data'!E16*Conductors!$K$3,IF('Line Data'!D16="C",'Line Data'!E16*Conductors!$K$4,IF('Line Data'!D16="D",'Line Data'!E16*Conductors!$K$5,IF('Line Data'!D16="E",'Line Data'!E16*Conductors!$K$6,IF('Line Data'!D16="F",'Line Data'!E16*Conductors!$K$7,IF('Line Data'!D16="G",'Line Data'!E16*Conductors!$K$8,IF('Line Data'!D16="H",'Line Data'!E16*Conductors!$K$9,0.25))))))))</f>
        <v>0.02</v>
      </c>
      <c r="C16" s="5">
        <f t="shared" ca="1" si="0"/>
        <v>9</v>
      </c>
    </row>
    <row r="17" spans="1:3" x14ac:dyDescent="0.3">
      <c r="A17" s="38">
        <v>16</v>
      </c>
      <c r="B17" s="5">
        <f>IF('Line Data'!D17="A",'Line Data'!E17*Conductors!$K$2,IF('Line Data'!D17="B",'Line Data'!E17*Conductors!$K$3,IF('Line Data'!D17="C",'Line Data'!E17*Conductors!$K$4,IF('Line Data'!D17="D",'Line Data'!E17*Conductors!$K$5,IF('Line Data'!D17="E",'Line Data'!E17*Conductors!$K$6,IF('Line Data'!D17="F",'Line Data'!E17*Conductors!$K$7,IF('Line Data'!D17="G",'Line Data'!E17*Conductors!$K$8,IF('Line Data'!D17="H",'Line Data'!E17*Conductors!$K$9,0.25))))))))</f>
        <v>0.02</v>
      </c>
      <c r="C17" s="5">
        <f t="shared" ca="1" si="0"/>
        <v>15</v>
      </c>
    </row>
    <row r="18" spans="1:3" x14ac:dyDescent="0.3">
      <c r="A18" s="38">
        <v>17</v>
      </c>
      <c r="B18" s="5">
        <f>IF('Line Data'!D18="A",'Line Data'!E18*Conductors!$K$2,IF('Line Data'!D18="B",'Line Data'!E18*Conductors!$K$3,IF('Line Data'!D18="C",'Line Data'!E18*Conductors!$K$4,IF('Line Data'!D18="D",'Line Data'!E18*Conductors!$K$5,IF('Line Data'!D18="E",'Line Data'!E18*Conductors!$K$6,IF('Line Data'!D18="F",'Line Data'!E18*Conductors!$K$7,IF('Line Data'!D18="G",'Line Data'!E18*Conductors!$K$8,IF('Line Data'!D18="H",'Line Data'!E18*Conductors!$K$9,0.25))))))))</f>
        <v>0.02</v>
      </c>
      <c r="C18" s="5">
        <f t="shared" ca="1" si="0"/>
        <v>10</v>
      </c>
    </row>
    <row r="19" spans="1:3" x14ac:dyDescent="0.3">
      <c r="A19" s="38">
        <v>18</v>
      </c>
      <c r="B19" s="5">
        <f>IF('Line Data'!D19="A",'Line Data'!E19*Conductors!$K$2,IF('Line Data'!D19="B",'Line Data'!E19*Conductors!$K$3,IF('Line Data'!D19="C",'Line Data'!E19*Conductors!$K$4,IF('Line Data'!D19="D",'Line Data'!E19*Conductors!$K$5,IF('Line Data'!D19="E",'Line Data'!E19*Conductors!$K$6,IF('Line Data'!D19="F",'Line Data'!E19*Conductors!$K$7,IF('Line Data'!D19="G",'Line Data'!E19*Conductors!$K$8,IF('Line Data'!D19="H",'Line Data'!E19*Conductors!$K$9,0.25))))))))</f>
        <v>0.02</v>
      </c>
      <c r="C19" s="5">
        <f t="shared" ca="1" si="0"/>
        <v>8</v>
      </c>
    </row>
    <row r="20" spans="1:3" x14ac:dyDescent="0.3">
      <c r="A20" s="38">
        <v>19</v>
      </c>
      <c r="B20" s="5">
        <f>IF('Line Data'!D20="A",'Line Data'!E20*Conductors!$K$2,IF('Line Data'!D20="B",'Line Data'!E20*Conductors!$K$3,IF('Line Data'!D20="C",'Line Data'!E20*Conductors!$K$4,IF('Line Data'!D20="D",'Line Data'!E20*Conductors!$K$5,IF('Line Data'!D20="E",'Line Data'!E20*Conductors!$K$6,IF('Line Data'!D20="F",'Line Data'!E20*Conductors!$K$7,IF('Line Data'!D20="G",'Line Data'!E20*Conductors!$K$8,IF('Line Data'!D20="H",'Line Data'!E20*Conductors!$K$9,0.25))))))))</f>
        <v>1.7999999999999999E-2</v>
      </c>
      <c r="C20" s="5">
        <f t="shared" ca="1" si="0"/>
        <v>17</v>
      </c>
    </row>
    <row r="21" spans="1:3" x14ac:dyDescent="0.3">
      <c r="A21" s="38">
        <v>20</v>
      </c>
      <c r="B21" s="5">
        <f>IF('Line Data'!D21="A",'Line Data'!E21*Conductors!$K$2,IF('Line Data'!D21="B",'Line Data'!E21*Conductors!$K$3,IF('Line Data'!D21="C",'Line Data'!E21*Conductors!$K$4,IF('Line Data'!D21="D",'Line Data'!E21*Conductors!$K$5,IF('Line Data'!D21="E",'Line Data'!E21*Conductors!$K$6,IF('Line Data'!D21="F",'Line Data'!E21*Conductors!$K$7,IF('Line Data'!D21="G",'Line Data'!E21*Conductors!$K$8,IF('Line Data'!D21="H",'Line Data'!E21*Conductors!$K$9,0.25))))))))</f>
        <v>1.7999999999999999E-2</v>
      </c>
      <c r="C21" s="5">
        <f t="shared" ca="1" si="0"/>
        <v>16</v>
      </c>
    </row>
    <row r="22" spans="1:3" x14ac:dyDescent="0.3">
      <c r="A22" s="38">
        <v>21</v>
      </c>
      <c r="B22" s="5">
        <f>IF('Line Data'!D22="A",'Line Data'!E22*Conductors!$K$2,IF('Line Data'!D22="B",'Line Data'!E22*Conductors!$K$3,IF('Line Data'!D22="C",'Line Data'!E22*Conductors!$K$4,IF('Line Data'!D22="D",'Line Data'!E22*Conductors!$K$5,IF('Line Data'!D22="E",'Line Data'!E22*Conductors!$K$6,IF('Line Data'!D22="F",'Line Data'!E22*Conductors!$K$7,IF('Line Data'!D22="G",'Line Data'!E22*Conductors!$K$8,IF('Line Data'!D22="H",'Line Data'!E22*Conductors!$K$9,0.25))))))))</f>
        <v>1.7999999999999999E-2</v>
      </c>
      <c r="C22" s="5">
        <f t="shared" ca="1" si="0"/>
        <v>6</v>
      </c>
    </row>
    <row r="23" spans="1:3" x14ac:dyDescent="0.3">
      <c r="A23" s="38">
        <v>22</v>
      </c>
      <c r="B23" s="5">
        <f>IF('Line Data'!D23="A",'Line Data'!E23*Conductors!$K$2,IF('Line Data'!D23="B",'Line Data'!E23*Conductors!$K$3,IF('Line Data'!D23="C",'Line Data'!E23*Conductors!$K$4,IF('Line Data'!D23="D",'Line Data'!E23*Conductors!$K$5,IF('Line Data'!D23="E",'Line Data'!E23*Conductors!$K$6,IF('Line Data'!D23="F",'Line Data'!E23*Conductors!$K$7,IF('Line Data'!D23="G",'Line Data'!E23*Conductors!$K$8,IF('Line Data'!D23="H",'Line Data'!E23*Conductors!$K$9,0.25))))))))</f>
        <v>0.02</v>
      </c>
      <c r="C23" s="5">
        <f t="shared" ca="1" si="0"/>
        <v>19</v>
      </c>
    </row>
    <row r="24" spans="1:3" x14ac:dyDescent="0.3">
      <c r="A24" s="38">
        <v>23</v>
      </c>
      <c r="B24" s="5">
        <f>IF('Line Data'!D24="A",'Line Data'!E24*Conductors!$K$2,IF('Line Data'!D24="B",'Line Data'!E24*Conductors!$K$3,IF('Line Data'!D24="C",'Line Data'!E24*Conductors!$K$4,IF('Line Data'!D24="D",'Line Data'!E24*Conductors!$K$5,IF('Line Data'!D24="E",'Line Data'!E24*Conductors!$K$6,IF('Line Data'!D24="F",'Line Data'!E24*Conductors!$K$7,IF('Line Data'!D24="G",'Line Data'!E24*Conductors!$K$8,IF('Line Data'!D24="H",'Line Data'!E24*Conductors!$K$9,0.25))))))))</f>
        <v>0.02</v>
      </c>
      <c r="C24" s="5">
        <f t="shared" ca="1" si="0"/>
        <v>18</v>
      </c>
    </row>
    <row r="25" spans="1:3" x14ac:dyDescent="0.3">
      <c r="A25" s="38">
        <v>24</v>
      </c>
      <c r="B25" s="5">
        <f>IF('Line Data'!D25="A",'Line Data'!E25*Conductors!$K$2,IF('Line Data'!D25="B",'Line Data'!E25*Conductors!$K$3,IF('Line Data'!D25="C",'Line Data'!E25*Conductors!$K$4,IF('Line Data'!D25="D",'Line Data'!E25*Conductors!$K$5,IF('Line Data'!D25="E",'Line Data'!E25*Conductors!$K$6,IF('Line Data'!D25="F",'Line Data'!E25*Conductors!$K$7,IF('Line Data'!D25="G",'Line Data'!E25*Conductors!$K$8,IF('Line Data'!D25="H",'Line Data'!E25*Conductors!$K$9,0.25))))))))</f>
        <v>1.7999999999999999E-2</v>
      </c>
      <c r="C25" s="5">
        <f t="shared" ca="1" si="0"/>
        <v>13</v>
      </c>
    </row>
    <row r="26" spans="1:3" x14ac:dyDescent="0.3">
      <c r="A26" s="38">
        <v>25</v>
      </c>
      <c r="B26" s="5">
        <f>IF('Line Data'!D26="A",'Line Data'!E26*Conductors!$K$2,IF('Line Data'!D26="B",'Line Data'!E26*Conductors!$K$3,IF('Line Data'!D26="C",'Line Data'!E26*Conductors!$K$4,IF('Line Data'!D26="D",'Line Data'!E26*Conductors!$K$5,IF('Line Data'!D26="E",'Line Data'!E26*Conductors!$K$6,IF('Line Data'!D26="F",'Line Data'!E26*Conductors!$K$7,IF('Line Data'!D26="G",'Line Data'!E26*Conductors!$K$8,IF('Line Data'!D26="H",'Line Data'!E26*Conductors!$K$9,0.25))))))))</f>
        <v>1.7999999999999999E-2</v>
      </c>
      <c r="C26" s="5">
        <f t="shared" ca="1" si="0"/>
        <v>16</v>
      </c>
    </row>
    <row r="27" spans="1:3" x14ac:dyDescent="0.3">
      <c r="A27" s="38">
        <v>26</v>
      </c>
      <c r="B27" s="5">
        <f>IF('Line Data'!D27="A",'Line Data'!E27*Conductors!$K$2,IF('Line Data'!D27="B",'Line Data'!E27*Conductors!$K$3,IF('Line Data'!D27="C",'Line Data'!E27*Conductors!$K$4,IF('Line Data'!D27="D",'Line Data'!E27*Conductors!$K$5,IF('Line Data'!D27="E",'Line Data'!E27*Conductors!$K$6,IF('Line Data'!D27="F",'Line Data'!E27*Conductors!$K$7,IF('Line Data'!D27="G",'Line Data'!E27*Conductors!$K$8,IF('Line Data'!D27="H",'Line Data'!E27*Conductors!$K$9,0.25))))))))</f>
        <v>1.7999999999999999E-2</v>
      </c>
      <c r="C27" s="5">
        <f t="shared" ca="1" si="0"/>
        <v>8</v>
      </c>
    </row>
    <row r="28" spans="1:3" x14ac:dyDescent="0.3">
      <c r="A28" s="38">
        <v>27</v>
      </c>
      <c r="B28" s="5">
        <f>IF('Line Data'!D28="A",'Line Data'!E28*Conductors!$K$2,IF('Line Data'!D28="B",'Line Data'!E28*Conductors!$K$3,IF('Line Data'!D28="C",'Line Data'!E28*Conductors!$K$4,IF('Line Data'!D28="D",'Line Data'!E28*Conductors!$K$5,IF('Line Data'!D28="E",'Line Data'!E28*Conductors!$K$6,IF('Line Data'!D28="F",'Line Data'!E28*Conductors!$K$7,IF('Line Data'!D28="G",'Line Data'!E28*Conductors!$K$8,IF('Line Data'!D28="H",'Line Data'!E28*Conductors!$K$9,0.25))))))))</f>
        <v>1.7999999999999999E-2</v>
      </c>
      <c r="C28" s="5">
        <f t="shared" ca="1" si="0"/>
        <v>12</v>
      </c>
    </row>
    <row r="29" spans="1:3" x14ac:dyDescent="0.3">
      <c r="A29" s="38">
        <v>28</v>
      </c>
      <c r="B29" s="5">
        <f>IF('Line Data'!D29="A",'Line Data'!E29*Conductors!$K$2,IF('Line Data'!D29="B",'Line Data'!E29*Conductors!$K$3,IF('Line Data'!D29="C",'Line Data'!E29*Conductors!$K$4,IF('Line Data'!D29="D",'Line Data'!E29*Conductors!$K$5,IF('Line Data'!D29="E",'Line Data'!E29*Conductors!$K$6,IF('Line Data'!D29="F",'Line Data'!E29*Conductors!$K$7,IF('Line Data'!D29="G",'Line Data'!E29*Conductors!$K$8,IF('Line Data'!D29="H",'Line Data'!E29*Conductors!$K$9,0.25))))))))</f>
        <v>1.7000000000000001E-2</v>
      </c>
      <c r="C29" s="5">
        <f t="shared" ca="1" si="0"/>
        <v>10</v>
      </c>
    </row>
    <row r="30" spans="1:3" x14ac:dyDescent="0.3">
      <c r="A30" s="38">
        <v>29</v>
      </c>
      <c r="B30" s="5">
        <f>IF('Line Data'!D30="A",'Line Data'!E30*Conductors!$K$2,IF('Line Data'!D30="B",'Line Data'!E30*Conductors!$K$3,IF('Line Data'!D30="C",'Line Data'!E30*Conductors!$K$4,IF('Line Data'!D30="D",'Line Data'!E30*Conductors!$K$5,IF('Line Data'!D30="E",'Line Data'!E30*Conductors!$K$6,IF('Line Data'!D30="F",'Line Data'!E30*Conductors!$K$7,IF('Line Data'!D30="G",'Line Data'!E30*Conductors!$K$8,IF('Line Data'!D30="H",'Line Data'!E30*Conductors!$K$9,0.25))))))))</f>
        <v>1.7999999999999999E-2</v>
      </c>
      <c r="C30" s="5">
        <f t="shared" ca="1" si="0"/>
        <v>10</v>
      </c>
    </row>
    <row r="31" spans="1:3" x14ac:dyDescent="0.3">
      <c r="A31" s="38">
        <v>30</v>
      </c>
      <c r="B31" s="5">
        <f>IF('Line Data'!D31="A",'Line Data'!E31*Conductors!$K$2,IF('Line Data'!D31="B",'Line Data'!E31*Conductors!$K$3,IF('Line Data'!D31="C",'Line Data'!E31*Conductors!$K$4,IF('Line Data'!D31="D",'Line Data'!E31*Conductors!$K$5,IF('Line Data'!D31="E",'Line Data'!E31*Conductors!$K$6,IF('Line Data'!D31="F",'Line Data'!E31*Conductors!$K$7,IF('Line Data'!D31="G",'Line Data'!E31*Conductors!$K$8,IF('Line Data'!D31="H",'Line Data'!E31*Conductors!$K$9,0.25))))))))</f>
        <v>1.7999999999999999E-2</v>
      </c>
      <c r="C31" s="5">
        <f t="shared" ca="1" si="0"/>
        <v>6</v>
      </c>
    </row>
    <row r="32" spans="1:3" x14ac:dyDescent="0.3">
      <c r="A32" s="38">
        <v>31</v>
      </c>
      <c r="B32" s="5">
        <f>IF('Line Data'!D32="A",'Line Data'!E32*Conductors!$K$2,IF('Line Data'!D32="B",'Line Data'!E32*Conductors!$K$3,IF('Line Data'!D32="C",'Line Data'!E32*Conductors!$K$4,IF('Line Data'!D32="D",'Line Data'!E32*Conductors!$K$5,IF('Line Data'!D32="E",'Line Data'!E32*Conductors!$K$6,IF('Line Data'!D32="F",'Line Data'!E32*Conductors!$K$7,IF('Line Data'!D32="G",'Line Data'!E32*Conductors!$K$8,IF('Line Data'!D32="H",'Line Data'!E32*Conductors!$K$9,0.25))))))))</f>
        <v>1.7999999999999999E-2</v>
      </c>
      <c r="C32" s="5">
        <f t="shared" ca="1" si="0"/>
        <v>5</v>
      </c>
    </row>
    <row r="33" spans="1:3" x14ac:dyDescent="0.3">
      <c r="A33" s="38">
        <v>32</v>
      </c>
      <c r="B33" s="5">
        <f>IF('Line Data'!D33="A",'Line Data'!E33*Conductors!$K$2,IF('Line Data'!D33="B",'Line Data'!E33*Conductors!$K$3,IF('Line Data'!D33="C",'Line Data'!E33*Conductors!$K$4,IF('Line Data'!D33="D",'Line Data'!E33*Conductors!$K$5,IF('Line Data'!D33="E",'Line Data'!E33*Conductors!$K$6,IF('Line Data'!D33="F",'Line Data'!E33*Conductors!$K$7,IF('Line Data'!D33="G",'Line Data'!E33*Conductors!$K$8,IF('Line Data'!D33="H",'Line Data'!E33*Conductors!$K$9,0.25))))))))</f>
        <v>0.02</v>
      </c>
      <c r="C33" s="5">
        <f t="shared" ca="1" si="0"/>
        <v>17</v>
      </c>
    </row>
    <row r="34" spans="1:3" x14ac:dyDescent="0.3">
      <c r="A34" s="38">
        <v>33</v>
      </c>
      <c r="B34" s="5">
        <f>IF('Line Data'!D34="A",'Line Data'!E34*Conductors!$K$2,IF('Line Data'!D34="B",'Line Data'!E34*Conductors!$K$3,IF('Line Data'!D34="C",'Line Data'!E34*Conductors!$K$4,IF('Line Data'!D34="D",'Line Data'!E34*Conductors!$K$5,IF('Line Data'!D34="E",'Line Data'!E34*Conductors!$K$6,IF('Line Data'!D34="F",'Line Data'!E34*Conductors!$K$7,IF('Line Data'!D34="G",'Line Data'!E34*Conductors!$K$8,IF('Line Data'!D34="H",'Line Data'!E34*Conductors!$K$9,0.25))))))))</f>
        <v>1.7999999999999999E-2</v>
      </c>
      <c r="C34" s="5">
        <f t="shared" ca="1" si="0"/>
        <v>6</v>
      </c>
    </row>
    <row r="35" spans="1:3" x14ac:dyDescent="0.3">
      <c r="A35" s="38">
        <v>34</v>
      </c>
      <c r="B35" s="5">
        <f>IF('Line Data'!D35="A",'Line Data'!E35*Conductors!$K$2,IF('Line Data'!D35="B",'Line Data'!E35*Conductors!$K$3,IF('Line Data'!D35="C",'Line Data'!E35*Conductors!$K$4,IF('Line Data'!D35="D",'Line Data'!E35*Conductors!$K$5,IF('Line Data'!D35="E",'Line Data'!E35*Conductors!$K$6,IF('Line Data'!D35="F",'Line Data'!E35*Conductors!$K$7,IF('Line Data'!D35="G",'Line Data'!E35*Conductors!$K$8,IF('Line Data'!D35="H",'Line Data'!E35*Conductors!$K$9,0.25))))))))</f>
        <v>1.7999999999999999E-2</v>
      </c>
      <c r="C35" s="5">
        <f t="shared" ca="1" si="0"/>
        <v>17</v>
      </c>
    </row>
    <row r="36" spans="1:3" x14ac:dyDescent="0.3">
      <c r="A36" s="38">
        <v>35</v>
      </c>
      <c r="B36" s="5">
        <f>IF('Line Data'!D36="A",'Line Data'!E36*Conductors!$K$2,IF('Line Data'!D36="B",'Line Data'!E36*Conductors!$K$3,IF('Line Data'!D36="C",'Line Data'!E36*Conductors!$K$4,IF('Line Data'!D36="D",'Line Data'!E36*Conductors!$K$5,IF('Line Data'!D36="E",'Line Data'!E36*Conductors!$K$6,IF('Line Data'!D36="F",'Line Data'!E36*Conductors!$K$7,IF('Line Data'!D36="G",'Line Data'!E36*Conductors!$K$8,IF('Line Data'!D36="H",'Line Data'!E36*Conductors!$K$9,0.25))))))))</f>
        <v>1.7999999999999999E-2</v>
      </c>
      <c r="C36" s="5">
        <f t="shared" ca="1" si="0"/>
        <v>18</v>
      </c>
    </row>
    <row r="37" spans="1:3" x14ac:dyDescent="0.3">
      <c r="A37" s="38">
        <v>36</v>
      </c>
      <c r="B37" s="5">
        <f>IF('Line Data'!D37="A",'Line Data'!E37*Conductors!$K$2,IF('Line Data'!D37="B",'Line Data'!E37*Conductors!$K$3,IF('Line Data'!D37="C",'Line Data'!E37*Conductors!$K$4,IF('Line Data'!D37="D",'Line Data'!E37*Conductors!$K$5,IF('Line Data'!D37="E",'Line Data'!E37*Conductors!$K$6,IF('Line Data'!D37="F",'Line Data'!E37*Conductors!$K$7,IF('Line Data'!D37="G",'Line Data'!E37*Conductors!$K$8,IF('Line Data'!D37="H",'Line Data'!E37*Conductors!$K$9,0.25))))))))</f>
        <v>1.7000000000000001E-2</v>
      </c>
      <c r="C37" s="5">
        <f t="shared" ca="1" si="0"/>
        <v>17</v>
      </c>
    </row>
    <row r="38" spans="1:3" x14ac:dyDescent="0.3">
      <c r="A38" s="38">
        <v>37</v>
      </c>
      <c r="B38" s="5">
        <f>IF('Line Data'!D38="A",'Line Data'!E38*Conductors!$K$2,IF('Line Data'!D38="B",'Line Data'!E38*Conductors!$K$3,IF('Line Data'!D38="C",'Line Data'!E38*Conductors!$K$4,IF('Line Data'!D38="D",'Line Data'!E38*Conductors!$K$5,IF('Line Data'!D38="E",'Line Data'!E38*Conductors!$K$6,IF('Line Data'!D38="F",'Line Data'!E38*Conductors!$K$7,IF('Line Data'!D38="G",'Line Data'!E38*Conductors!$K$8,IF('Line Data'!D38="H",'Line Data'!E38*Conductors!$K$9,0.25))))))))</f>
        <v>1.7999999999999999E-2</v>
      </c>
      <c r="C38" s="5">
        <f t="shared" ca="1" si="0"/>
        <v>17</v>
      </c>
    </row>
    <row r="39" spans="1:3" x14ac:dyDescent="0.3">
      <c r="A39" s="38">
        <v>38</v>
      </c>
      <c r="B39" s="5">
        <f>IF('Line Data'!D39="A",'Line Data'!E39*Conductors!$K$2,IF('Line Data'!D39="B",'Line Data'!E39*Conductors!$K$3,IF('Line Data'!D39="C",'Line Data'!E39*Conductors!$K$4,IF('Line Data'!D39="D",'Line Data'!E39*Conductors!$K$5,IF('Line Data'!D39="E",'Line Data'!E39*Conductors!$K$6,IF('Line Data'!D39="F",'Line Data'!E39*Conductors!$K$7,IF('Line Data'!D39="G",'Line Data'!E39*Conductors!$K$8,IF('Line Data'!D39="H",'Line Data'!E39*Conductors!$K$9,0.25))))))))</f>
        <v>1.7999999999999999E-2</v>
      </c>
      <c r="C39" s="5">
        <f t="shared" ca="1" si="0"/>
        <v>7</v>
      </c>
    </row>
    <row r="40" spans="1:3" x14ac:dyDescent="0.3">
      <c r="A40" s="38">
        <v>39</v>
      </c>
      <c r="B40" s="5">
        <f>IF('Line Data'!D40="A",'Line Data'!E40*Conductors!$K$2,IF('Line Data'!D40="B",'Line Data'!E40*Conductors!$K$3,IF('Line Data'!D40="C",'Line Data'!E40*Conductors!$K$4,IF('Line Data'!D40="D",'Line Data'!E40*Conductors!$K$5,IF('Line Data'!D40="E",'Line Data'!E40*Conductors!$K$6,IF('Line Data'!D40="F",'Line Data'!E40*Conductors!$K$7,IF('Line Data'!D40="G",'Line Data'!E40*Conductors!$K$8,IF('Line Data'!D40="H",'Line Data'!E40*Conductors!$K$9,0.25))))))))</f>
        <v>1.7999999999999999E-2</v>
      </c>
      <c r="C40" s="5">
        <f t="shared" ca="1" si="0"/>
        <v>20</v>
      </c>
    </row>
    <row r="41" spans="1:3" x14ac:dyDescent="0.3">
      <c r="A41" s="38">
        <v>40</v>
      </c>
      <c r="B41" s="5">
        <f>IF('Line Data'!D41="A",'Line Data'!E41*Conductors!$K$2,IF('Line Data'!D41="B",'Line Data'!E41*Conductors!$K$3,IF('Line Data'!D41="C",'Line Data'!E41*Conductors!$K$4,IF('Line Data'!D41="D",'Line Data'!E41*Conductors!$K$5,IF('Line Data'!D41="E",'Line Data'!E41*Conductors!$K$6,IF('Line Data'!D41="F",'Line Data'!E41*Conductors!$K$7,IF('Line Data'!D41="G",'Line Data'!E41*Conductors!$K$8,IF('Line Data'!D41="H",'Line Data'!E41*Conductors!$K$9,0.25))))))))</f>
        <v>0.02</v>
      </c>
      <c r="C41" s="5">
        <f t="shared" ca="1" si="0"/>
        <v>5</v>
      </c>
    </row>
    <row r="42" spans="1:3" x14ac:dyDescent="0.3">
      <c r="A42" s="38">
        <v>41</v>
      </c>
      <c r="B42" s="5">
        <f>IF('Line Data'!D42="A",'Line Data'!E42*Conductors!$K$2,IF('Line Data'!D42="B",'Line Data'!E42*Conductors!$K$3,IF('Line Data'!D42="C",'Line Data'!E42*Conductors!$K$4,IF('Line Data'!D42="D",'Line Data'!E42*Conductors!$K$5,IF('Line Data'!D42="E",'Line Data'!E42*Conductors!$K$6,IF('Line Data'!D42="F",'Line Data'!E42*Conductors!$K$7,IF('Line Data'!D42="G",'Line Data'!E42*Conductors!$K$8,IF('Line Data'!D42="H",'Line Data'!E42*Conductors!$K$9,0.25))))))))</f>
        <v>1.7999999999999999E-2</v>
      </c>
      <c r="C42" s="5">
        <f t="shared" ca="1" si="0"/>
        <v>6</v>
      </c>
    </row>
    <row r="43" spans="1:3" x14ac:dyDescent="0.3">
      <c r="A43" s="38">
        <v>42</v>
      </c>
      <c r="B43" s="5">
        <f>IF('Line Data'!D43="A",'Line Data'!E43*Conductors!$K$2,IF('Line Data'!D43="B",'Line Data'!E43*Conductors!$K$3,IF('Line Data'!D43="C",'Line Data'!E43*Conductors!$K$4,IF('Line Data'!D43="D",'Line Data'!E43*Conductors!$K$5,IF('Line Data'!D43="E",'Line Data'!E43*Conductors!$K$6,IF('Line Data'!D43="F",'Line Data'!E43*Conductors!$K$7,IF('Line Data'!D43="G",'Line Data'!E43*Conductors!$K$8,IF('Line Data'!D43="H",'Line Data'!E43*Conductors!$K$9,0.25))))))))</f>
        <v>1.7999999999999999E-2</v>
      </c>
      <c r="C43" s="5">
        <f t="shared" ca="1" si="0"/>
        <v>15</v>
      </c>
    </row>
    <row r="44" spans="1:3" x14ac:dyDescent="0.3">
      <c r="A44" s="38">
        <v>43</v>
      </c>
      <c r="B44" s="5">
        <f>IF('Line Data'!D44="A",'Line Data'!E44*Conductors!$K$2,IF('Line Data'!D44="B",'Line Data'!E44*Conductors!$K$3,IF('Line Data'!D44="C",'Line Data'!E44*Conductors!$K$4,IF('Line Data'!D44="D",'Line Data'!E44*Conductors!$K$5,IF('Line Data'!D44="E",'Line Data'!E44*Conductors!$K$6,IF('Line Data'!D44="F",'Line Data'!E44*Conductors!$K$7,IF('Line Data'!D44="G",'Line Data'!E44*Conductors!$K$8,IF('Line Data'!D44="H",'Line Data'!E44*Conductors!$K$9,0.25))))))))</f>
        <v>1.7999999999999999E-2</v>
      </c>
      <c r="C44" s="5">
        <f t="shared" ca="1" si="0"/>
        <v>10</v>
      </c>
    </row>
    <row r="45" spans="1:3" x14ac:dyDescent="0.3">
      <c r="A45" s="38">
        <v>44</v>
      </c>
      <c r="B45" s="5">
        <f>IF('Line Data'!D45="A",'Line Data'!E45*Conductors!$K$2,IF('Line Data'!D45="B",'Line Data'!E45*Conductors!$K$3,IF('Line Data'!D45="C",'Line Data'!E45*Conductors!$K$4,IF('Line Data'!D45="D",'Line Data'!E45*Conductors!$K$5,IF('Line Data'!D45="E",'Line Data'!E45*Conductors!$K$6,IF('Line Data'!D45="F",'Line Data'!E45*Conductors!$K$7,IF('Line Data'!D45="G",'Line Data'!E45*Conductors!$K$8,IF('Line Data'!D45="H",'Line Data'!E45*Conductors!$K$9,0.25))))))))</f>
        <v>1.7999999999999999E-2</v>
      </c>
      <c r="C45" s="5">
        <f t="shared" ca="1" si="0"/>
        <v>5</v>
      </c>
    </row>
    <row r="46" spans="1:3" x14ac:dyDescent="0.3">
      <c r="A46" s="38">
        <v>45</v>
      </c>
      <c r="B46" s="5">
        <f>IF('Line Data'!D46="A",'Line Data'!E46*Conductors!$K$2,IF('Line Data'!D46="B",'Line Data'!E46*Conductors!$K$3,IF('Line Data'!D46="C",'Line Data'!E46*Conductors!$K$4,IF('Line Data'!D46="D",'Line Data'!E46*Conductors!$K$5,IF('Line Data'!D46="E",'Line Data'!E46*Conductors!$K$6,IF('Line Data'!D46="F",'Line Data'!E46*Conductors!$K$7,IF('Line Data'!D46="G",'Line Data'!E46*Conductors!$K$8,IF('Line Data'!D46="H",'Line Data'!E46*Conductors!$K$9,0.25))))))))</f>
        <v>1.7999999999999999E-2</v>
      </c>
      <c r="C46" s="5">
        <f t="shared" ca="1" si="0"/>
        <v>18</v>
      </c>
    </row>
    <row r="47" spans="1:3" x14ac:dyDescent="0.3">
      <c r="A47" s="38">
        <v>48</v>
      </c>
      <c r="B47" s="5">
        <f>IF('Line Data'!D47="A",'Line Data'!E47*Conductors!$K$2,IF('Line Data'!D47="B",'Line Data'!E47*Conductors!$K$3,IF('Line Data'!D47="C",'Line Data'!E47*Conductors!$K$4,IF('Line Data'!D47="D",'Line Data'!E47*Conductors!$K$5,IF('Line Data'!D47="E",'Line Data'!E47*Conductors!$K$6,IF('Line Data'!D47="F",'Line Data'!E47*Conductors!$K$7,IF('Line Data'!D47="G",'Line Data'!E47*Conductors!$K$8,IF('Line Data'!D47="H",'Line Data'!E47*Conductors!$K$9,0.25))))))))</f>
        <v>1.7999999999999999E-2</v>
      </c>
      <c r="C47" s="5">
        <f t="shared" ca="1" si="0"/>
        <v>14</v>
      </c>
    </row>
    <row r="48" spans="1:3" x14ac:dyDescent="0.3">
      <c r="A48" s="38">
        <v>49</v>
      </c>
      <c r="B48" s="5">
        <f>IF('Line Data'!D48="A",'Line Data'!E48*Conductors!$K$2,IF('Line Data'!D48="B",'Line Data'!E48*Conductors!$K$3,IF('Line Data'!D48="C",'Line Data'!E48*Conductors!$K$4,IF('Line Data'!D48="D",'Line Data'!E48*Conductors!$K$5,IF('Line Data'!D48="E",'Line Data'!E48*Conductors!$K$6,IF('Line Data'!D48="F",'Line Data'!E48*Conductors!$K$7,IF('Line Data'!D48="G",'Line Data'!E48*Conductors!$K$8,IF('Line Data'!D48="H",'Line Data'!E48*Conductors!$K$9,0.25))))))))</f>
        <v>1.7999999999999999E-2</v>
      </c>
      <c r="C48" s="5">
        <f t="shared" ca="1" si="0"/>
        <v>17</v>
      </c>
    </row>
    <row r="49" spans="1:3" x14ac:dyDescent="0.3">
      <c r="A49" s="38">
        <v>50</v>
      </c>
      <c r="B49" s="5">
        <f>IF('Line Data'!D49="A",'Line Data'!E49*Conductors!$K$2,IF('Line Data'!D49="B",'Line Data'!E49*Conductors!$K$3,IF('Line Data'!D49="C",'Line Data'!E49*Conductors!$K$4,IF('Line Data'!D49="D",'Line Data'!E49*Conductors!$K$5,IF('Line Data'!D49="E",'Line Data'!E49*Conductors!$K$6,IF('Line Data'!D49="F",'Line Data'!E49*Conductors!$K$7,IF('Line Data'!D49="G",'Line Data'!E49*Conductors!$K$8,IF('Line Data'!D49="H",'Line Data'!E49*Conductors!$K$9,0.25))))))))</f>
        <v>1.7999999999999999E-2</v>
      </c>
      <c r="C49" s="5">
        <f t="shared" ca="1" si="0"/>
        <v>8</v>
      </c>
    </row>
    <row r="50" spans="1:3" x14ac:dyDescent="0.3">
      <c r="A50" s="38">
        <v>51</v>
      </c>
      <c r="B50" s="5">
        <f>IF('Line Data'!D50="A",'Line Data'!E50*Conductors!$K$2,IF('Line Data'!D50="B",'Line Data'!E50*Conductors!$K$3,IF('Line Data'!D50="C",'Line Data'!E50*Conductors!$K$4,IF('Line Data'!D50="D",'Line Data'!E50*Conductors!$K$5,IF('Line Data'!D50="E",'Line Data'!E50*Conductors!$K$6,IF('Line Data'!D50="F",'Line Data'!E50*Conductors!$K$7,IF('Line Data'!D50="G",'Line Data'!E50*Conductors!$K$8,IF('Line Data'!D50="H",'Line Data'!E50*Conductors!$K$9,0.25))))))))</f>
        <v>0.02</v>
      </c>
      <c r="C50" s="5">
        <f t="shared" ca="1" si="0"/>
        <v>14</v>
      </c>
    </row>
    <row r="51" spans="1:3" x14ac:dyDescent="0.3">
      <c r="A51" s="38">
        <v>52</v>
      </c>
      <c r="B51" s="5">
        <f>IF('Line Data'!D51="A",'Line Data'!E51*Conductors!$K$2,IF('Line Data'!D51="B",'Line Data'!E51*Conductors!$K$3,IF('Line Data'!D51="C",'Line Data'!E51*Conductors!$K$4,IF('Line Data'!D51="D",'Line Data'!E51*Conductors!$K$5,IF('Line Data'!D51="E",'Line Data'!E51*Conductors!$K$6,IF('Line Data'!D51="F",'Line Data'!E51*Conductors!$K$7,IF('Line Data'!D51="G",'Line Data'!E51*Conductors!$K$8,IF('Line Data'!D51="H",'Line Data'!E51*Conductors!$K$9,0.25))))))))</f>
        <v>0.02</v>
      </c>
      <c r="C51" s="5">
        <f t="shared" ca="1" si="0"/>
        <v>12</v>
      </c>
    </row>
    <row r="52" spans="1:3" x14ac:dyDescent="0.3">
      <c r="A52" s="38">
        <v>53</v>
      </c>
      <c r="B52" s="5">
        <f>IF('Line Data'!D52="A",'Line Data'!E52*Conductors!$K$2,IF('Line Data'!D52="B",'Line Data'!E52*Conductors!$K$3,IF('Line Data'!D52="C",'Line Data'!E52*Conductors!$K$4,IF('Line Data'!D52="D",'Line Data'!E52*Conductors!$K$5,IF('Line Data'!D52="E",'Line Data'!E52*Conductors!$K$6,IF('Line Data'!D52="F",'Line Data'!E52*Conductors!$K$7,IF('Line Data'!D52="G",'Line Data'!E52*Conductors!$K$8,IF('Line Data'!D52="H",'Line Data'!E52*Conductors!$K$9,0.25))))))))</f>
        <v>0.02</v>
      </c>
      <c r="C52" s="5">
        <f t="shared" ca="1" si="0"/>
        <v>14</v>
      </c>
    </row>
    <row r="53" spans="1:3" x14ac:dyDescent="0.3">
      <c r="A53" s="38">
        <v>54</v>
      </c>
      <c r="B53" s="5">
        <f>IF('Line Data'!D53="A",'Line Data'!E53*Conductors!$K$2,IF('Line Data'!D53="B",'Line Data'!E53*Conductors!$K$3,IF('Line Data'!D53="C",'Line Data'!E53*Conductors!$K$4,IF('Line Data'!D53="D",'Line Data'!E53*Conductors!$K$5,IF('Line Data'!D53="E",'Line Data'!E53*Conductors!$K$6,IF('Line Data'!D53="F",'Line Data'!E53*Conductors!$K$7,IF('Line Data'!D53="G",'Line Data'!E53*Conductors!$K$8,IF('Line Data'!D53="H",'Line Data'!E53*Conductors!$K$9,0.25))))))))</f>
        <v>0.02</v>
      </c>
      <c r="C53" s="5">
        <f t="shared" ca="1" si="0"/>
        <v>16</v>
      </c>
    </row>
    <row r="54" spans="1:3" x14ac:dyDescent="0.3">
      <c r="A54" s="38">
        <v>55</v>
      </c>
      <c r="B54" s="5">
        <f>IF('Line Data'!D54="A",'Line Data'!E54*Conductors!$K$2,IF('Line Data'!D54="B",'Line Data'!E54*Conductors!$K$3,IF('Line Data'!D54="C",'Line Data'!E54*Conductors!$K$4,IF('Line Data'!D54="D",'Line Data'!E54*Conductors!$K$5,IF('Line Data'!D54="E",'Line Data'!E54*Conductors!$K$6,IF('Line Data'!D54="F",'Line Data'!E54*Conductors!$K$7,IF('Line Data'!D54="G",'Line Data'!E54*Conductors!$K$8,IF('Line Data'!D54="H",'Line Data'!E54*Conductors!$K$9,0.25))))))))</f>
        <v>0.02</v>
      </c>
      <c r="C54" s="5">
        <f t="shared" ca="1" si="0"/>
        <v>19</v>
      </c>
    </row>
    <row r="55" spans="1:3" x14ac:dyDescent="0.3">
      <c r="A55" s="38">
        <v>56</v>
      </c>
      <c r="B55" s="5">
        <f>IF('Line Data'!D55="A",'Line Data'!E55*Conductors!$K$2,IF('Line Data'!D55="B",'Line Data'!E55*Conductors!$K$3,IF('Line Data'!D55="C",'Line Data'!E55*Conductors!$K$4,IF('Line Data'!D55="D",'Line Data'!E55*Conductors!$K$5,IF('Line Data'!D55="E",'Line Data'!E55*Conductors!$K$6,IF('Line Data'!D55="F",'Line Data'!E55*Conductors!$K$7,IF('Line Data'!D55="G",'Line Data'!E55*Conductors!$K$8,IF('Line Data'!D55="H",'Line Data'!E55*Conductors!$K$9,0.25))))))))</f>
        <v>0.02</v>
      </c>
      <c r="C55" s="5">
        <f t="shared" ca="1" si="0"/>
        <v>9</v>
      </c>
    </row>
    <row r="56" spans="1:3" x14ac:dyDescent="0.3">
      <c r="A56" s="38">
        <v>57</v>
      </c>
      <c r="B56" s="5">
        <f>IF('Line Data'!D56="A",'Line Data'!E56*Conductors!$K$2,IF('Line Data'!D56="B",'Line Data'!E56*Conductors!$K$3,IF('Line Data'!D56="C",'Line Data'!E56*Conductors!$K$4,IF('Line Data'!D56="D",'Line Data'!E56*Conductors!$K$5,IF('Line Data'!D56="E",'Line Data'!E56*Conductors!$K$6,IF('Line Data'!D56="F",'Line Data'!E56*Conductors!$K$7,IF('Line Data'!D56="G",'Line Data'!E56*Conductors!$K$8,IF('Line Data'!D56="H",'Line Data'!E56*Conductors!$K$9,0.25))))))))</f>
        <v>0.02</v>
      </c>
      <c r="C56" s="5">
        <f t="shared" ca="1" si="0"/>
        <v>10</v>
      </c>
    </row>
    <row r="57" spans="1:3" x14ac:dyDescent="0.3">
      <c r="A57" s="38">
        <v>58</v>
      </c>
      <c r="B57" s="5">
        <f>IF('Line Data'!D57="A",'Line Data'!E57*Conductors!$K$2,IF('Line Data'!D57="B",'Line Data'!E57*Conductors!$K$3,IF('Line Data'!D57="C",'Line Data'!E57*Conductors!$K$4,IF('Line Data'!D57="D",'Line Data'!E57*Conductors!$K$5,IF('Line Data'!D57="E",'Line Data'!E57*Conductors!$K$6,IF('Line Data'!D57="F",'Line Data'!E57*Conductors!$K$7,IF('Line Data'!D57="G",'Line Data'!E57*Conductors!$K$8,IF('Line Data'!D57="H",'Line Data'!E57*Conductors!$K$9,0.25))))))))</f>
        <v>0.02</v>
      </c>
      <c r="C57" s="5">
        <f t="shared" ca="1" si="0"/>
        <v>12</v>
      </c>
    </row>
    <row r="58" spans="1:3" x14ac:dyDescent="0.3">
      <c r="A58" s="38">
        <v>59</v>
      </c>
      <c r="B58" s="5">
        <f>IF('Line Data'!D58="A",'Line Data'!E58*Conductors!$K$2,IF('Line Data'!D58="B",'Line Data'!E58*Conductors!$K$3,IF('Line Data'!D58="C",'Line Data'!E58*Conductors!$K$4,IF('Line Data'!D58="D",'Line Data'!E58*Conductors!$K$5,IF('Line Data'!D58="E",'Line Data'!E58*Conductors!$K$6,IF('Line Data'!D58="F",'Line Data'!E58*Conductors!$K$7,IF('Line Data'!D58="G",'Line Data'!E58*Conductors!$K$8,IF('Line Data'!D58="H",'Line Data'!E58*Conductors!$K$9,0.25))))))))</f>
        <v>0.02</v>
      </c>
      <c r="C58" s="5">
        <f t="shared" ca="1" si="0"/>
        <v>15</v>
      </c>
    </row>
    <row r="59" spans="1:3" x14ac:dyDescent="0.3">
      <c r="A59" s="38">
        <v>60</v>
      </c>
      <c r="B59" s="5">
        <f>IF('Line Data'!D59="A",'Line Data'!E59*Conductors!$K$2,IF('Line Data'!D59="B",'Line Data'!E59*Conductors!$K$3,IF('Line Data'!D59="C",'Line Data'!E59*Conductors!$K$4,IF('Line Data'!D59="D",'Line Data'!E59*Conductors!$K$5,IF('Line Data'!D59="E",'Line Data'!E59*Conductors!$K$6,IF('Line Data'!D59="F",'Line Data'!E59*Conductors!$K$7,IF('Line Data'!D59="G",'Line Data'!E59*Conductors!$K$8,IF('Line Data'!D59="H",'Line Data'!E59*Conductors!$K$9,0.25))))))))</f>
        <v>0.02</v>
      </c>
      <c r="C59" s="5">
        <f t="shared" ca="1" si="0"/>
        <v>6</v>
      </c>
    </row>
    <row r="60" spans="1:3" x14ac:dyDescent="0.3">
      <c r="A60" s="38">
        <v>61</v>
      </c>
      <c r="B60" s="5">
        <f>IF('Line Data'!D60="A",'Line Data'!E60*Conductors!$K$2,IF('Line Data'!D60="B",'Line Data'!E60*Conductors!$K$3,IF('Line Data'!D60="C",'Line Data'!E60*Conductors!$K$4,IF('Line Data'!D60="D",'Line Data'!E60*Conductors!$K$5,IF('Line Data'!D60="E",'Line Data'!E60*Conductors!$K$6,IF('Line Data'!D60="F",'Line Data'!E60*Conductors!$K$7,IF('Line Data'!D60="G",'Line Data'!E60*Conductors!$K$8,IF('Line Data'!D60="H",'Line Data'!E60*Conductors!$K$9,0.25))))))))</f>
        <v>1.7999999999999999E-2</v>
      </c>
      <c r="C60" s="5">
        <f t="shared" ca="1" si="0"/>
        <v>15</v>
      </c>
    </row>
    <row r="61" spans="1:3" x14ac:dyDescent="0.3">
      <c r="A61" s="38">
        <v>62</v>
      </c>
      <c r="B61" s="5">
        <f>IF('Line Data'!D61="A",'Line Data'!E61*Conductors!$K$2,IF('Line Data'!D61="B",'Line Data'!E61*Conductors!$K$3,IF('Line Data'!D61="C",'Line Data'!E61*Conductors!$K$4,IF('Line Data'!D61="D",'Line Data'!E61*Conductors!$K$5,IF('Line Data'!D61="E",'Line Data'!E61*Conductors!$K$6,IF('Line Data'!D61="F",'Line Data'!E61*Conductors!$K$7,IF('Line Data'!D61="G",'Line Data'!E61*Conductors!$K$8,IF('Line Data'!D61="H",'Line Data'!E61*Conductors!$K$9,0.25))))))))</f>
        <v>1.7999999999999999E-2</v>
      </c>
      <c r="C61" s="5">
        <f t="shared" ca="1" si="0"/>
        <v>10</v>
      </c>
    </row>
    <row r="62" spans="1:3" x14ac:dyDescent="0.3">
      <c r="A62" s="38">
        <v>63</v>
      </c>
      <c r="B62" s="5">
        <f>IF('Line Data'!D62="A",'Line Data'!E62*Conductors!$K$2,IF('Line Data'!D62="B",'Line Data'!E62*Conductors!$K$3,IF('Line Data'!D62="C",'Line Data'!E62*Conductors!$K$4,IF('Line Data'!D62="D",'Line Data'!E62*Conductors!$K$5,IF('Line Data'!D62="E",'Line Data'!E62*Conductors!$K$6,IF('Line Data'!D62="F",'Line Data'!E62*Conductors!$K$7,IF('Line Data'!D62="G",'Line Data'!E62*Conductors!$K$8,IF('Line Data'!D62="H",'Line Data'!E62*Conductors!$K$9,0.25))))))))</f>
        <v>1.7999999999999999E-2</v>
      </c>
      <c r="C62" s="5">
        <f t="shared" ca="1" si="0"/>
        <v>11</v>
      </c>
    </row>
    <row r="63" spans="1:3" x14ac:dyDescent="0.3">
      <c r="A63" s="39">
        <v>64</v>
      </c>
      <c r="B63" s="5">
        <f>IF('Line Data'!D63="A",'Line Data'!E63*Conductors!$K$2,IF('Line Data'!D63="B",'Line Data'!E63*Conductors!$K$3,IF('Line Data'!D63="C",'Line Data'!E63*Conductors!$K$4,IF('Line Data'!D63="D",'Line Data'!E63*Conductors!$K$5,IF('Line Data'!D63="E",'Line Data'!E63*Conductors!$K$6,IF('Line Data'!D63="F",'Line Data'!E63*Conductors!$K$7,IF('Line Data'!D63="G",'Line Data'!E63*Conductors!$K$8,IF('Line Data'!D63="H",'Line Data'!E63*Conductors!$K$9,0.25))))))))</f>
        <v>1.7999999999999999E-2</v>
      </c>
      <c r="C63" s="5">
        <f t="shared" ca="1" si="0"/>
        <v>14</v>
      </c>
    </row>
    <row r="64" spans="1:3" x14ac:dyDescent="0.3">
      <c r="A64" s="39">
        <v>65</v>
      </c>
      <c r="B64" s="5">
        <f>IF('Line Data'!D64="A",'Line Data'!E64*Conductors!$K$2,IF('Line Data'!D64="B",'Line Data'!E64*Conductors!$K$3,IF('Line Data'!D64="C",'Line Data'!E64*Conductors!$K$4,IF('Line Data'!D64="D",'Line Data'!E64*Conductors!$K$5,IF('Line Data'!D64="E",'Line Data'!E64*Conductors!$K$6,IF('Line Data'!D64="F",'Line Data'!E64*Conductors!$K$7,IF('Line Data'!D64="G",'Line Data'!E64*Conductors!$K$8,IF('Line Data'!D64="H",'Line Data'!E64*Conductors!$K$9,0.25))))))))</f>
        <v>0.02</v>
      </c>
      <c r="C64" s="5">
        <f t="shared" ca="1" si="0"/>
        <v>19</v>
      </c>
    </row>
    <row r="65" spans="1:3" x14ac:dyDescent="0.3">
      <c r="A65" s="39">
        <v>66</v>
      </c>
      <c r="B65" s="5">
        <f>IF('Line Data'!D65="A",'Line Data'!E65*Conductors!$K$2,IF('Line Data'!D65="B",'Line Data'!E65*Conductors!$K$3,IF('Line Data'!D65="C",'Line Data'!E65*Conductors!$K$4,IF('Line Data'!D65="D",'Line Data'!E65*Conductors!$K$5,IF('Line Data'!D65="E",'Line Data'!E65*Conductors!$K$6,IF('Line Data'!D65="F",'Line Data'!E65*Conductors!$K$7,IF('Line Data'!D65="G",'Line Data'!E65*Conductors!$K$8,IF('Line Data'!D65="H",'Line Data'!E65*Conductors!$K$9,0.25))))))))</f>
        <v>0.02</v>
      </c>
      <c r="C65" s="5">
        <f t="shared" ca="1" si="0"/>
        <v>19</v>
      </c>
    </row>
    <row r="66" spans="1:3" x14ac:dyDescent="0.3">
      <c r="A66" s="39">
        <v>67</v>
      </c>
      <c r="B66" s="5">
        <f>IF('Line Data'!D66="A",'Line Data'!E66*Conductors!$K$2,IF('Line Data'!D66="B",'Line Data'!E66*Conductors!$K$3,IF('Line Data'!D66="C",'Line Data'!E66*Conductors!$K$4,IF('Line Data'!D66="D",'Line Data'!E66*Conductors!$K$5,IF('Line Data'!D66="E",'Line Data'!E66*Conductors!$K$6,IF('Line Data'!D66="F",'Line Data'!E66*Conductors!$K$7,IF('Line Data'!D66="G",'Line Data'!E66*Conductors!$K$8,IF('Line Data'!D66="H",'Line Data'!E66*Conductors!$K$9,0.25))))))))</f>
        <v>1.7999999999999999E-2</v>
      </c>
      <c r="C66" s="5">
        <f t="shared" ca="1" si="0"/>
        <v>8</v>
      </c>
    </row>
    <row r="67" spans="1:3" x14ac:dyDescent="0.3">
      <c r="A67" s="38">
        <v>68</v>
      </c>
      <c r="B67" s="5">
        <f>IF('Line Data'!D67="A",'Line Data'!E67*Conductors!$K$2,IF('Line Data'!D67="B",'Line Data'!E67*Conductors!$K$3,IF('Line Data'!D67="C",'Line Data'!E67*Conductors!$K$4,IF('Line Data'!D67="D",'Line Data'!E67*Conductors!$K$5,IF('Line Data'!D67="E",'Line Data'!E67*Conductors!$K$6,IF('Line Data'!D67="F",'Line Data'!E67*Conductors!$K$7,IF('Line Data'!D67="G",'Line Data'!E67*Conductors!$K$8,IF('Line Data'!D67="H",'Line Data'!E67*Conductors!$K$9,0.25))))))))</f>
        <v>1.7999999999999999E-2</v>
      </c>
      <c r="C67" s="5">
        <f t="shared" ref="C67:C130" ca="1" si="1">RANDBETWEEN(5,20)</f>
        <v>18</v>
      </c>
    </row>
    <row r="68" spans="1:3" x14ac:dyDescent="0.3">
      <c r="A68" s="38">
        <v>69</v>
      </c>
      <c r="B68" s="5">
        <f>IF('Line Data'!D68="A",'Line Data'!E68*Conductors!$K$2,IF('Line Data'!D68="B",'Line Data'!E68*Conductors!$K$3,IF('Line Data'!D68="C",'Line Data'!E68*Conductors!$K$4,IF('Line Data'!D68="D",'Line Data'!E68*Conductors!$K$5,IF('Line Data'!D68="E",'Line Data'!E68*Conductors!$K$6,IF('Line Data'!D68="F",'Line Data'!E68*Conductors!$K$7,IF('Line Data'!D68="G",'Line Data'!E68*Conductors!$K$8,IF('Line Data'!D68="H",'Line Data'!E68*Conductors!$K$9,0.25))))))))</f>
        <v>1.7999999999999999E-2</v>
      </c>
      <c r="C68" s="5">
        <f t="shared" ca="1" si="1"/>
        <v>9</v>
      </c>
    </row>
    <row r="69" spans="1:3" x14ac:dyDescent="0.3">
      <c r="A69" s="38">
        <v>70</v>
      </c>
      <c r="B69" s="5">
        <f>IF('Line Data'!D69="A",'Line Data'!E69*Conductors!$K$2,IF('Line Data'!D69="B",'Line Data'!E69*Conductors!$K$3,IF('Line Data'!D69="C",'Line Data'!E69*Conductors!$K$4,IF('Line Data'!D69="D",'Line Data'!E69*Conductors!$K$5,IF('Line Data'!D69="E",'Line Data'!E69*Conductors!$K$6,IF('Line Data'!D69="F",'Line Data'!E69*Conductors!$K$7,IF('Line Data'!D69="G",'Line Data'!E69*Conductors!$K$8,IF('Line Data'!D69="H",'Line Data'!E69*Conductors!$K$9,0.25))))))))</f>
        <v>1.7999999999999999E-2</v>
      </c>
      <c r="C69" s="5">
        <f t="shared" ca="1" si="1"/>
        <v>5</v>
      </c>
    </row>
    <row r="70" spans="1:3" x14ac:dyDescent="0.3">
      <c r="A70" s="38">
        <v>71</v>
      </c>
      <c r="B70" s="5">
        <f>IF('Line Data'!D70="A",'Line Data'!E70*Conductors!$K$2,IF('Line Data'!D70="B",'Line Data'!E70*Conductors!$K$3,IF('Line Data'!D70="C",'Line Data'!E70*Conductors!$K$4,IF('Line Data'!D70="D",'Line Data'!E70*Conductors!$K$5,IF('Line Data'!D70="E",'Line Data'!E70*Conductors!$K$6,IF('Line Data'!D70="F",'Line Data'!E70*Conductors!$K$7,IF('Line Data'!D70="G",'Line Data'!E70*Conductors!$K$8,IF('Line Data'!D70="H",'Line Data'!E70*Conductors!$K$9,0.25))))))))</f>
        <v>1.7999999999999999E-2</v>
      </c>
      <c r="C70" s="5">
        <f t="shared" ca="1" si="1"/>
        <v>18</v>
      </c>
    </row>
    <row r="71" spans="1:3" x14ac:dyDescent="0.3">
      <c r="A71" s="38">
        <v>72</v>
      </c>
      <c r="B71" s="5">
        <f>IF('Line Data'!D71="A",'Line Data'!E71*Conductors!$K$2,IF('Line Data'!D71="B",'Line Data'!E71*Conductors!$K$3,IF('Line Data'!D71="C",'Line Data'!E71*Conductors!$K$4,IF('Line Data'!D71="D",'Line Data'!E71*Conductors!$K$5,IF('Line Data'!D71="E",'Line Data'!E71*Conductors!$K$6,IF('Line Data'!D71="F",'Line Data'!E71*Conductors!$K$7,IF('Line Data'!D71="G",'Line Data'!E71*Conductors!$K$8,IF('Line Data'!D71="H",'Line Data'!E71*Conductors!$K$9,0.25))))))))</f>
        <v>1.7999999999999999E-2</v>
      </c>
      <c r="C71" s="5">
        <f t="shared" ca="1" si="1"/>
        <v>14</v>
      </c>
    </row>
    <row r="72" spans="1:3" x14ac:dyDescent="0.3">
      <c r="A72" s="38">
        <v>73</v>
      </c>
      <c r="B72" s="5">
        <f>IF('Line Data'!D72="A",'Line Data'!E72*Conductors!$K$2,IF('Line Data'!D72="B",'Line Data'!E72*Conductors!$K$3,IF('Line Data'!D72="C",'Line Data'!E72*Conductors!$K$4,IF('Line Data'!D72="D",'Line Data'!E72*Conductors!$K$5,IF('Line Data'!D72="E",'Line Data'!E72*Conductors!$K$6,IF('Line Data'!D72="F",'Line Data'!E72*Conductors!$K$7,IF('Line Data'!D72="G",'Line Data'!E72*Conductors!$K$8,IF('Line Data'!D72="H",'Line Data'!E72*Conductors!$K$9,0.25))))))))</f>
        <v>2.1999999999999999E-2</v>
      </c>
      <c r="C72" s="5">
        <f t="shared" ca="1" si="1"/>
        <v>14</v>
      </c>
    </row>
    <row r="73" spans="1:3" x14ac:dyDescent="0.3">
      <c r="A73" s="38">
        <v>74</v>
      </c>
      <c r="B73" s="5">
        <f>IF('Line Data'!D73="A",'Line Data'!E73*Conductors!$K$2,IF('Line Data'!D73="B",'Line Data'!E73*Conductors!$K$3,IF('Line Data'!D73="C",'Line Data'!E73*Conductors!$K$4,IF('Line Data'!D73="D",'Line Data'!E73*Conductors!$K$5,IF('Line Data'!D73="E",'Line Data'!E73*Conductors!$K$6,IF('Line Data'!D73="F",'Line Data'!E73*Conductors!$K$7,IF('Line Data'!D73="G",'Line Data'!E73*Conductors!$K$8,IF('Line Data'!D73="H",'Line Data'!E73*Conductors!$K$9,0.25))))))))</f>
        <v>2.1999999999999999E-2</v>
      </c>
      <c r="C73" s="5">
        <f t="shared" ca="1" si="1"/>
        <v>5</v>
      </c>
    </row>
    <row r="74" spans="1:3" x14ac:dyDescent="0.3">
      <c r="A74" s="39">
        <v>75</v>
      </c>
      <c r="B74" s="5">
        <f>IF('Line Data'!D74="A",'Line Data'!E74*Conductors!$K$2,IF('Line Data'!D74="B",'Line Data'!E74*Conductors!$K$3,IF('Line Data'!D74="C",'Line Data'!E74*Conductors!$K$4,IF('Line Data'!D74="D",'Line Data'!E74*Conductors!$K$5,IF('Line Data'!D74="E",'Line Data'!E74*Conductors!$K$6,IF('Line Data'!D74="F",'Line Data'!E74*Conductors!$K$7,IF('Line Data'!D74="G",'Line Data'!E74*Conductors!$K$8,IF('Line Data'!D74="H",'Line Data'!E74*Conductors!$K$9,0.25))))))))</f>
        <v>2.1999999999999999E-2</v>
      </c>
      <c r="C74" s="5">
        <f t="shared" ca="1" si="1"/>
        <v>5</v>
      </c>
    </row>
    <row r="75" spans="1:3" x14ac:dyDescent="0.3">
      <c r="A75" s="39">
        <v>76</v>
      </c>
      <c r="B75" s="5">
        <f>IF('Line Data'!D75="A",'Line Data'!E75*Conductors!$K$2,IF('Line Data'!D75="B",'Line Data'!E75*Conductors!$K$3,IF('Line Data'!D75="C",'Line Data'!E75*Conductors!$K$4,IF('Line Data'!D75="D",'Line Data'!E75*Conductors!$K$5,IF('Line Data'!D75="E",'Line Data'!E75*Conductors!$K$6,IF('Line Data'!D75="F",'Line Data'!E75*Conductors!$K$7,IF('Line Data'!D75="G",'Line Data'!E75*Conductors!$K$8,IF('Line Data'!D75="H",'Line Data'!E75*Conductors!$K$9,0.25))))))))</f>
        <v>0.02</v>
      </c>
      <c r="C75" s="5">
        <f t="shared" ca="1" si="1"/>
        <v>12</v>
      </c>
    </row>
    <row r="76" spans="1:3" x14ac:dyDescent="0.3">
      <c r="A76" s="39">
        <v>77</v>
      </c>
      <c r="B76" s="5">
        <f>IF('Line Data'!D76="A",'Line Data'!E76*Conductors!$K$2,IF('Line Data'!D76="B",'Line Data'!E76*Conductors!$K$3,IF('Line Data'!D76="C",'Line Data'!E76*Conductors!$K$4,IF('Line Data'!D76="D",'Line Data'!E76*Conductors!$K$5,IF('Line Data'!D76="E",'Line Data'!E76*Conductors!$K$6,IF('Line Data'!D76="F",'Line Data'!E76*Conductors!$K$7,IF('Line Data'!D76="G",'Line Data'!E76*Conductors!$K$8,IF('Line Data'!D76="H",'Line Data'!E76*Conductors!$K$9,0.25))))))))</f>
        <v>0.02</v>
      </c>
      <c r="C76" s="5">
        <f t="shared" ca="1" si="1"/>
        <v>16</v>
      </c>
    </row>
    <row r="77" spans="1:3" x14ac:dyDescent="0.3">
      <c r="A77" s="39">
        <v>78</v>
      </c>
      <c r="B77" s="5">
        <f>IF('Line Data'!D77="A",'Line Data'!E77*Conductors!$K$2,IF('Line Data'!D77="B",'Line Data'!E77*Conductors!$K$3,IF('Line Data'!D77="C",'Line Data'!E77*Conductors!$K$4,IF('Line Data'!D77="D",'Line Data'!E77*Conductors!$K$5,IF('Line Data'!D77="E",'Line Data'!E77*Conductors!$K$6,IF('Line Data'!D77="F",'Line Data'!E77*Conductors!$K$7,IF('Line Data'!D77="G",'Line Data'!E77*Conductors!$K$8,IF('Line Data'!D77="H",'Line Data'!E77*Conductors!$K$9,0.25))))))))</f>
        <v>0.02</v>
      </c>
      <c r="C77" s="5">
        <f t="shared" ca="1" si="1"/>
        <v>14</v>
      </c>
    </row>
    <row r="78" spans="1:3" x14ac:dyDescent="0.3">
      <c r="A78" s="38">
        <v>79</v>
      </c>
      <c r="B78" s="5">
        <f>IF('Line Data'!D78="A",'Line Data'!E78*Conductors!$K$2,IF('Line Data'!D78="B",'Line Data'!E78*Conductors!$K$3,IF('Line Data'!D78="C",'Line Data'!E78*Conductors!$K$4,IF('Line Data'!D78="D",'Line Data'!E78*Conductors!$K$5,IF('Line Data'!D78="E",'Line Data'!E78*Conductors!$K$6,IF('Line Data'!D78="F",'Line Data'!E78*Conductors!$K$7,IF('Line Data'!D78="G",'Line Data'!E78*Conductors!$K$8,IF('Line Data'!D78="H",'Line Data'!E78*Conductors!$K$9,0.25))))))))</f>
        <v>0.02</v>
      </c>
      <c r="C78" s="5">
        <f t="shared" ca="1" si="1"/>
        <v>7</v>
      </c>
    </row>
    <row r="79" spans="1:3" x14ac:dyDescent="0.3">
      <c r="A79" s="38">
        <v>80</v>
      </c>
      <c r="B79" s="5">
        <f>IF('Line Data'!D79="A",'Line Data'!E79*Conductors!$K$2,IF('Line Data'!D79="B",'Line Data'!E79*Conductors!$K$3,IF('Line Data'!D79="C",'Line Data'!E79*Conductors!$K$4,IF('Line Data'!D79="D",'Line Data'!E79*Conductors!$K$5,IF('Line Data'!D79="E",'Line Data'!E79*Conductors!$K$6,IF('Line Data'!D79="F",'Line Data'!E79*Conductors!$K$7,IF('Line Data'!D79="G",'Line Data'!E79*Conductors!$K$8,IF('Line Data'!D79="H",'Line Data'!E79*Conductors!$K$9,0.25))))))))</f>
        <v>0.02</v>
      </c>
      <c r="C79" s="5">
        <f t="shared" ca="1" si="1"/>
        <v>16</v>
      </c>
    </row>
    <row r="80" spans="1:3" x14ac:dyDescent="0.3">
      <c r="A80" s="38">
        <v>81</v>
      </c>
      <c r="B80" s="5">
        <f>IF('Line Data'!D80="A",'Line Data'!E80*Conductors!$K$2,IF('Line Data'!D80="B",'Line Data'!E80*Conductors!$K$3,IF('Line Data'!D80="C",'Line Data'!E80*Conductors!$K$4,IF('Line Data'!D80="D",'Line Data'!E80*Conductors!$K$5,IF('Line Data'!D80="E",'Line Data'!E80*Conductors!$K$6,IF('Line Data'!D80="F",'Line Data'!E80*Conductors!$K$7,IF('Line Data'!D80="G",'Line Data'!E80*Conductors!$K$8,IF('Line Data'!D80="H",'Line Data'!E80*Conductors!$K$9,0.25))))))))</f>
        <v>0.02</v>
      </c>
      <c r="C80" s="5">
        <f t="shared" ca="1" si="1"/>
        <v>10</v>
      </c>
    </row>
    <row r="81" spans="1:3" x14ac:dyDescent="0.3">
      <c r="A81" s="38">
        <v>82</v>
      </c>
      <c r="B81" s="5">
        <f>IF('Line Data'!D81="A",'Line Data'!E81*Conductors!$K$2,IF('Line Data'!D81="B",'Line Data'!E81*Conductors!$K$3,IF('Line Data'!D81="C",'Line Data'!E81*Conductors!$K$4,IF('Line Data'!D81="D",'Line Data'!E81*Conductors!$K$5,IF('Line Data'!D81="E",'Line Data'!E81*Conductors!$K$6,IF('Line Data'!D81="F",'Line Data'!E81*Conductors!$K$7,IF('Line Data'!D81="G",'Line Data'!E81*Conductors!$K$8,IF('Line Data'!D81="H",'Line Data'!E81*Conductors!$K$9,0.25))))))))</f>
        <v>0.02</v>
      </c>
      <c r="C81" s="5">
        <f t="shared" ca="1" si="1"/>
        <v>13</v>
      </c>
    </row>
    <row r="82" spans="1:3" x14ac:dyDescent="0.3">
      <c r="A82" s="38">
        <v>83</v>
      </c>
      <c r="B82" s="5">
        <f>IF('Line Data'!D82="A",'Line Data'!E82*Conductors!$K$2,IF('Line Data'!D82="B",'Line Data'!E82*Conductors!$K$3,IF('Line Data'!D82="C",'Line Data'!E82*Conductors!$K$4,IF('Line Data'!D82="D",'Line Data'!E82*Conductors!$K$5,IF('Line Data'!D82="E",'Line Data'!E82*Conductors!$K$6,IF('Line Data'!D82="F",'Line Data'!E82*Conductors!$K$7,IF('Line Data'!D82="G",'Line Data'!E82*Conductors!$K$8,IF('Line Data'!D82="H",'Line Data'!E82*Conductors!$K$9,0.25))))))))</f>
        <v>0.02</v>
      </c>
      <c r="C82" s="5">
        <f t="shared" ca="1" si="1"/>
        <v>6</v>
      </c>
    </row>
    <row r="83" spans="1:3" x14ac:dyDescent="0.3">
      <c r="A83" s="38">
        <v>84</v>
      </c>
      <c r="B83" s="5">
        <f>IF('Line Data'!D83="A",'Line Data'!E83*Conductors!$K$2,IF('Line Data'!D83="B",'Line Data'!E83*Conductors!$K$3,IF('Line Data'!D83="C",'Line Data'!E83*Conductors!$K$4,IF('Line Data'!D83="D",'Line Data'!E83*Conductors!$K$5,IF('Line Data'!D83="E",'Line Data'!E83*Conductors!$K$6,IF('Line Data'!D83="F",'Line Data'!E83*Conductors!$K$7,IF('Line Data'!D83="G",'Line Data'!E83*Conductors!$K$8,IF('Line Data'!D83="H",'Line Data'!E83*Conductors!$K$9,0.25))))))))</f>
        <v>0.02</v>
      </c>
      <c r="C83" s="5">
        <f t="shared" ca="1" si="1"/>
        <v>7</v>
      </c>
    </row>
    <row r="84" spans="1:3" x14ac:dyDescent="0.3">
      <c r="A84" s="38">
        <v>85</v>
      </c>
      <c r="B84" s="5">
        <f>IF('Line Data'!D84="A",'Line Data'!E84*Conductors!$K$2,IF('Line Data'!D84="B",'Line Data'!E84*Conductors!$K$3,IF('Line Data'!D84="C",'Line Data'!E84*Conductors!$K$4,IF('Line Data'!D84="D",'Line Data'!E84*Conductors!$K$5,IF('Line Data'!D84="E",'Line Data'!E84*Conductors!$K$6,IF('Line Data'!D84="F",'Line Data'!E84*Conductors!$K$7,IF('Line Data'!D84="G",'Line Data'!E84*Conductors!$K$8,IF('Line Data'!D84="H",'Line Data'!E84*Conductors!$K$9,0.25))))))))</f>
        <v>0.02</v>
      </c>
      <c r="C84" s="5">
        <f t="shared" ca="1" si="1"/>
        <v>6</v>
      </c>
    </row>
    <row r="85" spans="1:3" x14ac:dyDescent="0.3">
      <c r="A85" s="39">
        <v>86</v>
      </c>
      <c r="B85" s="5">
        <f>IF('Line Data'!D85="A",'Line Data'!E85*Conductors!$K$2,IF('Line Data'!D85="B",'Line Data'!E85*Conductors!$K$3,IF('Line Data'!D85="C",'Line Data'!E85*Conductors!$K$4,IF('Line Data'!D85="D",'Line Data'!E85*Conductors!$K$5,IF('Line Data'!D85="E",'Line Data'!E85*Conductors!$K$6,IF('Line Data'!D85="F",'Line Data'!E85*Conductors!$K$7,IF('Line Data'!D85="G",'Line Data'!E85*Conductors!$K$8,IF('Line Data'!D85="H",'Line Data'!E85*Conductors!$K$9,0.25))))))))</f>
        <v>0.02</v>
      </c>
      <c r="C85" s="5">
        <f t="shared" ca="1" si="1"/>
        <v>15</v>
      </c>
    </row>
    <row r="86" spans="1:3" x14ac:dyDescent="0.3">
      <c r="A86" s="39">
        <v>87</v>
      </c>
      <c r="B86" s="5">
        <f>IF('Line Data'!D86="A",'Line Data'!E86*Conductors!$K$2,IF('Line Data'!D86="B",'Line Data'!E86*Conductors!$K$3,IF('Line Data'!D86="C",'Line Data'!E86*Conductors!$K$4,IF('Line Data'!D86="D",'Line Data'!E86*Conductors!$K$5,IF('Line Data'!D86="E",'Line Data'!E86*Conductors!$K$6,IF('Line Data'!D86="F",'Line Data'!E86*Conductors!$K$7,IF('Line Data'!D86="G",'Line Data'!E86*Conductors!$K$8,IF('Line Data'!D86="H",'Line Data'!E86*Conductors!$K$9,0.25))))))))</f>
        <v>0.02</v>
      </c>
      <c r="C86" s="5">
        <f t="shared" ca="1" si="1"/>
        <v>20</v>
      </c>
    </row>
    <row r="87" spans="1:3" x14ac:dyDescent="0.3">
      <c r="A87" s="39">
        <v>88</v>
      </c>
      <c r="B87" s="5">
        <f>IF('Line Data'!D87="A",'Line Data'!E87*Conductors!$K$2,IF('Line Data'!D87="B",'Line Data'!E87*Conductors!$K$3,IF('Line Data'!D87="C",'Line Data'!E87*Conductors!$K$4,IF('Line Data'!D87="D",'Line Data'!E87*Conductors!$K$5,IF('Line Data'!D87="E",'Line Data'!E87*Conductors!$K$6,IF('Line Data'!D87="F",'Line Data'!E87*Conductors!$K$7,IF('Line Data'!D87="G",'Line Data'!E87*Conductors!$K$8,IF('Line Data'!D87="H",'Line Data'!E87*Conductors!$K$9,0.25))))))))</f>
        <v>0.02</v>
      </c>
      <c r="C87" s="5">
        <f t="shared" ca="1" si="1"/>
        <v>8</v>
      </c>
    </row>
    <row r="88" spans="1:3" x14ac:dyDescent="0.3">
      <c r="A88" s="39">
        <v>89</v>
      </c>
      <c r="B88" s="5">
        <f>IF('Line Data'!D88="A",'Line Data'!E88*Conductors!$K$2,IF('Line Data'!D88="B",'Line Data'!E88*Conductors!$K$3,IF('Line Data'!D88="C",'Line Data'!E88*Conductors!$K$4,IF('Line Data'!D88="D",'Line Data'!E88*Conductors!$K$5,IF('Line Data'!D88="E",'Line Data'!E88*Conductors!$K$6,IF('Line Data'!D88="F",'Line Data'!E88*Conductors!$K$7,IF('Line Data'!D88="G",'Line Data'!E88*Conductors!$K$8,IF('Line Data'!D88="H",'Line Data'!E88*Conductors!$K$9,0.25))))))))</f>
        <v>0.02</v>
      </c>
      <c r="C88" s="5">
        <f t="shared" ca="1" si="1"/>
        <v>7</v>
      </c>
    </row>
    <row r="89" spans="1:3" x14ac:dyDescent="0.3">
      <c r="A89" s="38">
        <v>90</v>
      </c>
      <c r="B89" s="5">
        <f>IF('Line Data'!D89="A",'Line Data'!E89*Conductors!$K$2,IF('Line Data'!D89="B",'Line Data'!E89*Conductors!$K$3,IF('Line Data'!D89="C",'Line Data'!E89*Conductors!$K$4,IF('Line Data'!D89="D",'Line Data'!E89*Conductors!$K$5,IF('Line Data'!D89="E",'Line Data'!E89*Conductors!$K$6,IF('Line Data'!D89="F",'Line Data'!E89*Conductors!$K$7,IF('Line Data'!D89="G",'Line Data'!E89*Conductors!$K$8,IF('Line Data'!D89="H",'Line Data'!E89*Conductors!$K$9,0.25))))))))</f>
        <v>0.02</v>
      </c>
      <c r="C89" s="5">
        <f t="shared" ca="1" si="1"/>
        <v>5</v>
      </c>
    </row>
    <row r="90" spans="1:3" x14ac:dyDescent="0.3">
      <c r="A90" s="38">
        <v>91</v>
      </c>
      <c r="B90" s="5">
        <f>IF('Line Data'!D90="A",'Line Data'!E90*Conductors!$K$2,IF('Line Data'!D90="B",'Line Data'!E90*Conductors!$K$3,IF('Line Data'!D90="C",'Line Data'!E90*Conductors!$K$4,IF('Line Data'!D90="D",'Line Data'!E90*Conductors!$K$5,IF('Line Data'!D90="E",'Line Data'!E90*Conductors!$K$6,IF('Line Data'!D90="F",'Line Data'!E90*Conductors!$K$7,IF('Line Data'!D90="G",'Line Data'!E90*Conductors!$K$8,IF('Line Data'!D90="H",'Line Data'!E90*Conductors!$K$9,0.25))))))))</f>
        <v>0.02</v>
      </c>
      <c r="C90" s="5">
        <f t="shared" ca="1" si="1"/>
        <v>6</v>
      </c>
    </row>
    <row r="91" spans="1:3" x14ac:dyDescent="0.3">
      <c r="A91" s="38">
        <v>92</v>
      </c>
      <c r="B91" s="5">
        <f>IF('Line Data'!D91="A",'Line Data'!E91*Conductors!$K$2,IF('Line Data'!D91="B",'Line Data'!E91*Conductors!$K$3,IF('Line Data'!D91="C",'Line Data'!E91*Conductors!$K$4,IF('Line Data'!D91="D",'Line Data'!E91*Conductors!$K$5,IF('Line Data'!D91="E",'Line Data'!E91*Conductors!$K$6,IF('Line Data'!D91="F",'Line Data'!E91*Conductors!$K$7,IF('Line Data'!D91="G",'Line Data'!E91*Conductors!$K$8,IF('Line Data'!D91="H",'Line Data'!E91*Conductors!$K$9,0.25))))))))</f>
        <v>0.02</v>
      </c>
      <c r="C91" s="5">
        <f t="shared" ca="1" si="1"/>
        <v>6</v>
      </c>
    </row>
    <row r="92" spans="1:3" x14ac:dyDescent="0.3">
      <c r="A92" s="38">
        <v>93</v>
      </c>
      <c r="B92" s="5">
        <f>IF('Line Data'!D92="A",'Line Data'!E92*Conductors!$K$2,IF('Line Data'!D92="B",'Line Data'!E92*Conductors!$K$3,IF('Line Data'!D92="C",'Line Data'!E92*Conductors!$K$4,IF('Line Data'!D92="D",'Line Data'!E92*Conductors!$K$5,IF('Line Data'!D92="E",'Line Data'!E92*Conductors!$K$6,IF('Line Data'!D92="F",'Line Data'!E92*Conductors!$K$7,IF('Line Data'!D92="G",'Line Data'!E92*Conductors!$K$8,IF('Line Data'!D92="H",'Line Data'!E92*Conductors!$K$9,0.25))))))))</f>
        <v>1.7999999999999999E-2</v>
      </c>
      <c r="C92" s="5">
        <f t="shared" ca="1" si="1"/>
        <v>18</v>
      </c>
    </row>
    <row r="93" spans="1:3" x14ac:dyDescent="0.3">
      <c r="A93" s="38">
        <v>94</v>
      </c>
      <c r="B93" s="5">
        <f>IF('Line Data'!D93="A",'Line Data'!E93*Conductors!$K$2,IF('Line Data'!D93="B",'Line Data'!E93*Conductors!$K$3,IF('Line Data'!D93="C",'Line Data'!E93*Conductors!$K$4,IF('Line Data'!D93="D",'Line Data'!E93*Conductors!$K$5,IF('Line Data'!D93="E",'Line Data'!E93*Conductors!$K$6,IF('Line Data'!D93="F",'Line Data'!E93*Conductors!$K$7,IF('Line Data'!D93="G",'Line Data'!E93*Conductors!$K$8,IF('Line Data'!D93="H",'Line Data'!E93*Conductors!$K$9,0.25))))))))</f>
        <v>0.02</v>
      </c>
      <c r="C93" s="5">
        <f t="shared" ca="1" si="1"/>
        <v>15</v>
      </c>
    </row>
    <row r="94" spans="1:3" x14ac:dyDescent="0.3">
      <c r="A94" s="38">
        <v>95</v>
      </c>
      <c r="B94" s="5">
        <f>IF('Line Data'!D94="A",'Line Data'!E94*Conductors!$K$2,IF('Line Data'!D94="B",'Line Data'!E94*Conductors!$K$3,IF('Line Data'!D94="C",'Line Data'!E94*Conductors!$K$4,IF('Line Data'!D94="D",'Line Data'!E94*Conductors!$K$5,IF('Line Data'!D94="E",'Line Data'!E94*Conductors!$K$6,IF('Line Data'!D94="F",'Line Data'!E94*Conductors!$K$7,IF('Line Data'!D94="G",'Line Data'!E94*Conductors!$K$8,IF('Line Data'!D94="H",'Line Data'!E94*Conductors!$K$9,0.25))))))))</f>
        <v>0.02</v>
      </c>
      <c r="C94" s="5">
        <f t="shared" ca="1" si="1"/>
        <v>11</v>
      </c>
    </row>
    <row r="95" spans="1:3" x14ac:dyDescent="0.3">
      <c r="A95" s="38">
        <v>96</v>
      </c>
      <c r="B95" s="5">
        <f>IF('Line Data'!D95="A",'Line Data'!E95*Conductors!$K$2,IF('Line Data'!D95="B",'Line Data'!E95*Conductors!$K$3,IF('Line Data'!D95="C",'Line Data'!E95*Conductors!$K$4,IF('Line Data'!D95="D",'Line Data'!E95*Conductors!$K$5,IF('Line Data'!D95="E",'Line Data'!E95*Conductors!$K$6,IF('Line Data'!D95="F",'Line Data'!E95*Conductors!$K$7,IF('Line Data'!D95="G",'Line Data'!E95*Conductors!$K$8,IF('Line Data'!D95="H",'Line Data'!E95*Conductors!$K$9,0.25))))))))</f>
        <v>0.02</v>
      </c>
      <c r="C95" s="5">
        <f t="shared" ca="1" si="1"/>
        <v>14</v>
      </c>
    </row>
    <row r="96" spans="1:3" x14ac:dyDescent="0.3">
      <c r="A96" s="39">
        <v>97</v>
      </c>
      <c r="B96" s="5">
        <f>IF('Line Data'!D96="A",'Line Data'!E96*Conductors!$K$2,IF('Line Data'!D96="B",'Line Data'!E96*Conductors!$K$3,IF('Line Data'!D96="C",'Line Data'!E96*Conductors!$K$4,IF('Line Data'!D96="D",'Line Data'!E96*Conductors!$K$5,IF('Line Data'!D96="E",'Line Data'!E96*Conductors!$K$6,IF('Line Data'!D96="F",'Line Data'!E96*Conductors!$K$7,IF('Line Data'!D96="G",'Line Data'!E96*Conductors!$K$8,IF('Line Data'!D96="H",'Line Data'!E96*Conductors!$K$9,0.25))))))))</f>
        <v>0.02</v>
      </c>
      <c r="C96" s="5">
        <f t="shared" ca="1" si="1"/>
        <v>11</v>
      </c>
    </row>
    <row r="97" spans="1:3" x14ac:dyDescent="0.3">
      <c r="A97" s="39">
        <v>98</v>
      </c>
      <c r="B97" s="5">
        <f>IF('Line Data'!D97="A",'Line Data'!E97*Conductors!$K$2,IF('Line Data'!D97="B",'Line Data'!E97*Conductors!$K$3,IF('Line Data'!D97="C",'Line Data'!E97*Conductors!$K$4,IF('Line Data'!D97="D",'Line Data'!E97*Conductors!$K$5,IF('Line Data'!D97="E",'Line Data'!E97*Conductors!$K$6,IF('Line Data'!D97="F",'Line Data'!E97*Conductors!$K$7,IF('Line Data'!D97="G",'Line Data'!E97*Conductors!$K$8,IF('Line Data'!D97="H",'Line Data'!E97*Conductors!$K$9,0.25))))))))</f>
        <v>0.02</v>
      </c>
      <c r="C97" s="5">
        <f t="shared" ca="1" si="1"/>
        <v>8</v>
      </c>
    </row>
    <row r="98" spans="1:3" x14ac:dyDescent="0.3">
      <c r="A98" s="39">
        <v>99</v>
      </c>
      <c r="B98" s="5">
        <f>IF('Line Data'!D98="A",'Line Data'!E98*Conductors!$K$2,IF('Line Data'!D98="B",'Line Data'!E98*Conductors!$K$3,IF('Line Data'!D98="C",'Line Data'!E98*Conductors!$K$4,IF('Line Data'!D98="D",'Line Data'!E98*Conductors!$K$5,IF('Line Data'!D98="E",'Line Data'!E98*Conductors!$K$6,IF('Line Data'!D98="F",'Line Data'!E98*Conductors!$K$7,IF('Line Data'!D98="G",'Line Data'!E98*Conductors!$K$8,IF('Line Data'!D98="H",'Line Data'!E98*Conductors!$K$9,0.25))))))))</f>
        <v>0.02</v>
      </c>
      <c r="C98" s="5">
        <f t="shared" ca="1" si="1"/>
        <v>18</v>
      </c>
    </row>
    <row r="99" spans="1:3" x14ac:dyDescent="0.3">
      <c r="A99" s="39">
        <v>100</v>
      </c>
      <c r="B99" s="5">
        <f>IF('Line Data'!D99="A",'Line Data'!E99*Conductors!$K$2,IF('Line Data'!D99="B",'Line Data'!E99*Conductors!$K$3,IF('Line Data'!D99="C",'Line Data'!E99*Conductors!$K$4,IF('Line Data'!D99="D",'Line Data'!E99*Conductors!$K$5,IF('Line Data'!D99="E",'Line Data'!E99*Conductors!$K$6,IF('Line Data'!D99="F",'Line Data'!E99*Conductors!$K$7,IF('Line Data'!D99="G",'Line Data'!E99*Conductors!$K$8,IF('Line Data'!D99="H",'Line Data'!E99*Conductors!$K$9,0.25))))))))</f>
        <v>0.02</v>
      </c>
      <c r="C99" s="5">
        <f t="shared" ca="1" si="1"/>
        <v>20</v>
      </c>
    </row>
    <row r="100" spans="1:3" x14ac:dyDescent="0.3">
      <c r="A100" s="38">
        <v>101</v>
      </c>
      <c r="B100" s="5">
        <f>IF('Line Data'!D100="A",'Line Data'!E100*Conductors!$K$2,IF('Line Data'!D100="B",'Line Data'!E100*Conductors!$K$3,IF('Line Data'!D100="C",'Line Data'!E100*Conductors!$K$4,IF('Line Data'!D100="D",'Line Data'!E100*Conductors!$K$5,IF('Line Data'!D100="E",'Line Data'!E100*Conductors!$K$6,IF('Line Data'!D100="F",'Line Data'!E100*Conductors!$K$7,IF('Line Data'!D100="G",'Line Data'!E100*Conductors!$K$8,IF('Line Data'!D100="H",'Line Data'!E100*Conductors!$K$9,0.25))))))))</f>
        <v>0.02</v>
      </c>
      <c r="C100" s="5">
        <f t="shared" ca="1" si="1"/>
        <v>9</v>
      </c>
    </row>
    <row r="101" spans="1:3" x14ac:dyDescent="0.3">
      <c r="A101" s="38">
        <v>102</v>
      </c>
      <c r="B101" s="5">
        <f>IF('Line Data'!D101="A",'Line Data'!E101*Conductors!$K$2,IF('Line Data'!D101="B",'Line Data'!E101*Conductors!$K$3,IF('Line Data'!D101="C",'Line Data'!E101*Conductors!$K$4,IF('Line Data'!D101="D",'Line Data'!E101*Conductors!$K$5,IF('Line Data'!D101="E",'Line Data'!E101*Conductors!$K$6,IF('Line Data'!D101="F",'Line Data'!E101*Conductors!$K$7,IF('Line Data'!D101="G",'Line Data'!E101*Conductors!$K$8,IF('Line Data'!D101="H",'Line Data'!E101*Conductors!$K$9,0.25))))))))</f>
        <v>0.02</v>
      </c>
      <c r="C101" s="5">
        <f t="shared" ca="1" si="1"/>
        <v>5</v>
      </c>
    </row>
    <row r="102" spans="1:3" x14ac:dyDescent="0.3">
      <c r="A102" s="38">
        <v>103</v>
      </c>
      <c r="B102" s="5">
        <f>IF('Line Data'!D102="A",'Line Data'!E102*Conductors!$K$2,IF('Line Data'!D102="B",'Line Data'!E102*Conductors!$K$3,IF('Line Data'!D102="C",'Line Data'!E102*Conductors!$K$4,IF('Line Data'!D102="D",'Line Data'!E102*Conductors!$K$5,IF('Line Data'!D102="E",'Line Data'!E102*Conductors!$K$6,IF('Line Data'!D102="F",'Line Data'!E102*Conductors!$K$7,IF('Line Data'!D102="G",'Line Data'!E102*Conductors!$K$8,IF('Line Data'!D102="H",'Line Data'!E102*Conductors!$K$9,0.25))))))))</f>
        <v>0.02</v>
      </c>
      <c r="C102" s="5">
        <f t="shared" ca="1" si="1"/>
        <v>12</v>
      </c>
    </row>
    <row r="103" spans="1:3" x14ac:dyDescent="0.3">
      <c r="A103" s="38">
        <v>104</v>
      </c>
      <c r="B103" s="5">
        <f>IF('Line Data'!D103="A",'Line Data'!E103*Conductors!$K$2,IF('Line Data'!D103="B",'Line Data'!E103*Conductors!$K$3,IF('Line Data'!D103="C",'Line Data'!E103*Conductors!$K$4,IF('Line Data'!D103="D",'Line Data'!E103*Conductors!$K$5,IF('Line Data'!D103="E",'Line Data'!E103*Conductors!$K$6,IF('Line Data'!D103="F",'Line Data'!E103*Conductors!$K$7,IF('Line Data'!D103="G",'Line Data'!E103*Conductors!$K$8,IF('Line Data'!D103="H",'Line Data'!E103*Conductors!$K$9,0.25))))))))</f>
        <v>0.02</v>
      </c>
      <c r="C103" s="5">
        <f t="shared" ca="1" si="1"/>
        <v>19</v>
      </c>
    </row>
    <row r="104" spans="1:3" x14ac:dyDescent="0.3">
      <c r="A104" s="38">
        <v>105</v>
      </c>
      <c r="B104" s="5">
        <f>IF('Line Data'!D104="A",'Line Data'!E104*Conductors!$K$2,IF('Line Data'!D104="B",'Line Data'!E104*Conductors!$K$3,IF('Line Data'!D104="C",'Line Data'!E104*Conductors!$K$4,IF('Line Data'!D104="D",'Line Data'!E104*Conductors!$K$5,IF('Line Data'!D104="E",'Line Data'!E104*Conductors!$K$6,IF('Line Data'!D104="F",'Line Data'!E104*Conductors!$K$7,IF('Line Data'!D104="G",'Line Data'!E104*Conductors!$K$8,IF('Line Data'!D104="H",'Line Data'!E104*Conductors!$K$9,0.25))))))))</f>
        <v>0.02</v>
      </c>
      <c r="C104" s="5">
        <f t="shared" ca="1" si="1"/>
        <v>14</v>
      </c>
    </row>
    <row r="105" spans="1:3" x14ac:dyDescent="0.3">
      <c r="A105" s="38">
        <v>106</v>
      </c>
      <c r="B105" s="5">
        <f>IF('Line Data'!D105="A",'Line Data'!E105*Conductors!$K$2,IF('Line Data'!D105="B",'Line Data'!E105*Conductors!$K$3,IF('Line Data'!D105="C",'Line Data'!E105*Conductors!$K$4,IF('Line Data'!D105="D",'Line Data'!E105*Conductors!$K$5,IF('Line Data'!D105="E",'Line Data'!E105*Conductors!$K$6,IF('Line Data'!D105="F",'Line Data'!E105*Conductors!$K$7,IF('Line Data'!D105="G",'Line Data'!E105*Conductors!$K$8,IF('Line Data'!D105="H",'Line Data'!E105*Conductors!$K$9,0.25))))))))</f>
        <v>0.02</v>
      </c>
      <c r="C105" s="5">
        <f t="shared" ca="1" si="1"/>
        <v>7</v>
      </c>
    </row>
    <row r="106" spans="1:3" x14ac:dyDescent="0.3">
      <c r="A106" s="38">
        <v>107</v>
      </c>
      <c r="B106" s="5">
        <f>IF('Line Data'!D106="A",'Line Data'!E106*Conductors!$K$2,IF('Line Data'!D106="B",'Line Data'!E106*Conductors!$K$3,IF('Line Data'!D106="C",'Line Data'!E106*Conductors!$K$4,IF('Line Data'!D106="D",'Line Data'!E106*Conductors!$K$5,IF('Line Data'!D106="E",'Line Data'!E106*Conductors!$K$6,IF('Line Data'!D106="F",'Line Data'!E106*Conductors!$K$7,IF('Line Data'!D106="G",'Line Data'!E106*Conductors!$K$8,IF('Line Data'!D106="H",'Line Data'!E106*Conductors!$K$9,0.25))))))))</f>
        <v>0.02</v>
      </c>
      <c r="C106" s="5">
        <f t="shared" ca="1" si="1"/>
        <v>6</v>
      </c>
    </row>
    <row r="107" spans="1:3" x14ac:dyDescent="0.3">
      <c r="A107" s="39">
        <v>108</v>
      </c>
      <c r="B107" s="5">
        <f>IF('Line Data'!D107="A",'Line Data'!E107*Conductors!$K$2,IF('Line Data'!D107="B",'Line Data'!E107*Conductors!$K$3,IF('Line Data'!D107="C",'Line Data'!E107*Conductors!$K$4,IF('Line Data'!D107="D",'Line Data'!E107*Conductors!$K$5,IF('Line Data'!D107="E",'Line Data'!E107*Conductors!$K$6,IF('Line Data'!D107="F",'Line Data'!E107*Conductors!$K$7,IF('Line Data'!D107="G",'Line Data'!E107*Conductors!$K$8,IF('Line Data'!D107="H",'Line Data'!E107*Conductors!$K$9,0.25))))))))</f>
        <v>0.02</v>
      </c>
      <c r="C107" s="5">
        <f t="shared" ca="1" si="1"/>
        <v>17</v>
      </c>
    </row>
    <row r="108" spans="1:3" x14ac:dyDescent="0.3">
      <c r="A108" s="39">
        <v>109</v>
      </c>
      <c r="B108" s="5">
        <f>IF('Line Data'!D108="A",'Line Data'!E108*Conductors!$K$2,IF('Line Data'!D108="B",'Line Data'!E108*Conductors!$K$3,IF('Line Data'!D108="C",'Line Data'!E108*Conductors!$K$4,IF('Line Data'!D108="D",'Line Data'!E108*Conductors!$K$5,IF('Line Data'!D108="E",'Line Data'!E108*Conductors!$K$6,IF('Line Data'!D108="F",'Line Data'!E108*Conductors!$K$7,IF('Line Data'!D108="G",'Line Data'!E108*Conductors!$K$8,IF('Line Data'!D108="H",'Line Data'!E108*Conductors!$K$9,0.25))))))))</f>
        <v>0.02</v>
      </c>
      <c r="C108" s="5">
        <f t="shared" ca="1" si="1"/>
        <v>16</v>
      </c>
    </row>
    <row r="109" spans="1:3" x14ac:dyDescent="0.3">
      <c r="A109" s="39">
        <v>110</v>
      </c>
      <c r="B109" s="5">
        <f>IF('Line Data'!D109="A",'Line Data'!E109*Conductors!$K$2,IF('Line Data'!D109="B",'Line Data'!E109*Conductors!$K$3,IF('Line Data'!D109="C",'Line Data'!E109*Conductors!$K$4,IF('Line Data'!D109="D",'Line Data'!E109*Conductors!$K$5,IF('Line Data'!D109="E",'Line Data'!E109*Conductors!$K$6,IF('Line Data'!D109="F",'Line Data'!E109*Conductors!$K$7,IF('Line Data'!D109="G",'Line Data'!E109*Conductors!$K$8,IF('Line Data'!D109="H",'Line Data'!E109*Conductors!$K$9,0.25))))))))</f>
        <v>1.7999999999999999E-2</v>
      </c>
      <c r="C109" s="5">
        <f t="shared" ca="1" si="1"/>
        <v>11</v>
      </c>
    </row>
    <row r="110" spans="1:3" x14ac:dyDescent="0.3">
      <c r="A110" s="39">
        <v>111</v>
      </c>
      <c r="B110" s="5">
        <f>IF('Line Data'!D110="A",'Line Data'!E110*Conductors!$K$2,IF('Line Data'!D110="B",'Line Data'!E110*Conductors!$K$3,IF('Line Data'!D110="C",'Line Data'!E110*Conductors!$K$4,IF('Line Data'!D110="D",'Line Data'!E110*Conductors!$K$5,IF('Line Data'!D110="E",'Line Data'!E110*Conductors!$K$6,IF('Line Data'!D110="F",'Line Data'!E110*Conductors!$K$7,IF('Line Data'!D110="G",'Line Data'!E110*Conductors!$K$8,IF('Line Data'!D110="H",'Line Data'!E110*Conductors!$K$9,0.25))))))))</f>
        <v>1.7999999999999999E-2</v>
      </c>
      <c r="C110" s="5">
        <f t="shared" ca="1" si="1"/>
        <v>15</v>
      </c>
    </row>
    <row r="111" spans="1:3" x14ac:dyDescent="0.3">
      <c r="A111" s="38">
        <v>112</v>
      </c>
      <c r="B111" s="5">
        <f>IF('Line Data'!D111="A",'Line Data'!E111*Conductors!$K$2,IF('Line Data'!D111="B",'Line Data'!E111*Conductors!$K$3,IF('Line Data'!D111="C",'Line Data'!E111*Conductors!$K$4,IF('Line Data'!D111="D",'Line Data'!E111*Conductors!$K$5,IF('Line Data'!D111="E",'Line Data'!E111*Conductors!$K$6,IF('Line Data'!D111="F",'Line Data'!E111*Conductors!$K$7,IF('Line Data'!D111="G",'Line Data'!E111*Conductors!$K$8,IF('Line Data'!D111="H",'Line Data'!E111*Conductors!$K$9,0.25))))))))</f>
        <v>1.7999999999999999E-2</v>
      </c>
      <c r="C111" s="5">
        <f t="shared" ca="1" si="1"/>
        <v>14</v>
      </c>
    </row>
    <row r="112" spans="1:3" x14ac:dyDescent="0.3">
      <c r="A112" s="38">
        <v>113</v>
      </c>
      <c r="B112" s="5">
        <f>IF('Line Data'!D112="A",'Line Data'!E112*Conductors!$K$2,IF('Line Data'!D112="B",'Line Data'!E112*Conductors!$K$3,IF('Line Data'!D112="C",'Line Data'!E112*Conductors!$K$4,IF('Line Data'!D112="D",'Line Data'!E112*Conductors!$K$5,IF('Line Data'!D112="E",'Line Data'!E112*Conductors!$K$6,IF('Line Data'!D112="F",'Line Data'!E112*Conductors!$K$7,IF('Line Data'!D112="G",'Line Data'!E112*Conductors!$K$8,IF('Line Data'!D112="H",'Line Data'!E112*Conductors!$K$9,0.25))))))))</f>
        <v>1.7999999999999999E-2</v>
      </c>
      <c r="C112" s="5">
        <f t="shared" ca="1" si="1"/>
        <v>6</v>
      </c>
    </row>
    <row r="113" spans="1:3" x14ac:dyDescent="0.3">
      <c r="A113" s="38">
        <v>114</v>
      </c>
      <c r="B113" s="5">
        <f>IF('Line Data'!D113="A",'Line Data'!E113*Conductors!$K$2,IF('Line Data'!D113="B",'Line Data'!E113*Conductors!$K$3,IF('Line Data'!D113="C",'Line Data'!E113*Conductors!$K$4,IF('Line Data'!D113="D",'Line Data'!E113*Conductors!$K$5,IF('Line Data'!D113="E",'Line Data'!E113*Conductors!$K$6,IF('Line Data'!D113="F",'Line Data'!E113*Conductors!$K$7,IF('Line Data'!D113="G",'Line Data'!E113*Conductors!$K$8,IF('Line Data'!D113="H",'Line Data'!E113*Conductors!$K$9,0.25))))))))</f>
        <v>1.7999999999999999E-2</v>
      </c>
      <c r="C113" s="5">
        <f t="shared" ca="1" si="1"/>
        <v>16</v>
      </c>
    </row>
    <row r="114" spans="1:3" x14ac:dyDescent="0.3">
      <c r="A114" s="38">
        <v>115</v>
      </c>
      <c r="B114" s="5">
        <f>IF('Line Data'!D114="A",'Line Data'!E114*Conductors!$K$2,IF('Line Data'!D114="B",'Line Data'!E114*Conductors!$K$3,IF('Line Data'!D114="C",'Line Data'!E114*Conductors!$K$4,IF('Line Data'!D114="D",'Line Data'!E114*Conductors!$K$5,IF('Line Data'!D114="E",'Line Data'!E114*Conductors!$K$6,IF('Line Data'!D114="F",'Line Data'!E114*Conductors!$K$7,IF('Line Data'!D114="G",'Line Data'!E114*Conductors!$K$8,IF('Line Data'!D114="H",'Line Data'!E114*Conductors!$K$9,0.25))))))))</f>
        <v>0.02</v>
      </c>
      <c r="C114" s="5">
        <f t="shared" ca="1" si="1"/>
        <v>14</v>
      </c>
    </row>
    <row r="115" spans="1:3" x14ac:dyDescent="0.3">
      <c r="A115" s="38">
        <v>116</v>
      </c>
      <c r="B115" s="5">
        <f>IF('Line Data'!D115="A",'Line Data'!E115*Conductors!$K$2,IF('Line Data'!D115="B",'Line Data'!E115*Conductors!$K$3,IF('Line Data'!D115="C",'Line Data'!E115*Conductors!$K$4,IF('Line Data'!D115="D",'Line Data'!E115*Conductors!$K$5,IF('Line Data'!D115="E",'Line Data'!E115*Conductors!$K$6,IF('Line Data'!D115="F",'Line Data'!E115*Conductors!$K$7,IF('Line Data'!D115="G",'Line Data'!E115*Conductors!$K$8,IF('Line Data'!D115="H",'Line Data'!E115*Conductors!$K$9,0.25))))))))</f>
        <v>0.02</v>
      </c>
      <c r="C115" s="5">
        <f t="shared" ca="1" si="1"/>
        <v>8</v>
      </c>
    </row>
    <row r="116" spans="1:3" x14ac:dyDescent="0.3">
      <c r="A116" s="38">
        <v>117</v>
      </c>
      <c r="B116" s="5">
        <f>IF('Line Data'!D116="A",'Line Data'!E116*Conductors!$K$2,IF('Line Data'!D116="B",'Line Data'!E116*Conductors!$K$3,IF('Line Data'!D116="C",'Line Data'!E116*Conductors!$K$4,IF('Line Data'!D116="D",'Line Data'!E116*Conductors!$K$5,IF('Line Data'!D116="E",'Line Data'!E116*Conductors!$K$6,IF('Line Data'!D116="F",'Line Data'!E116*Conductors!$K$7,IF('Line Data'!D116="G",'Line Data'!E116*Conductors!$K$8,IF('Line Data'!D116="H",'Line Data'!E116*Conductors!$K$9,0.25))))))))</f>
        <v>0.02</v>
      </c>
      <c r="C116" s="5">
        <f t="shared" ca="1" si="1"/>
        <v>20</v>
      </c>
    </row>
    <row r="117" spans="1:3" x14ac:dyDescent="0.3">
      <c r="A117" s="38">
        <v>118</v>
      </c>
      <c r="B117" s="5">
        <f>IF('Line Data'!D117="A",'Line Data'!E117*Conductors!$K$2,IF('Line Data'!D117="B",'Line Data'!E117*Conductors!$K$3,IF('Line Data'!D117="C",'Line Data'!E117*Conductors!$K$4,IF('Line Data'!D117="D",'Line Data'!E117*Conductors!$K$5,IF('Line Data'!D117="E",'Line Data'!E117*Conductors!$K$6,IF('Line Data'!D117="F",'Line Data'!E117*Conductors!$K$7,IF('Line Data'!D117="G",'Line Data'!E117*Conductors!$K$8,IF('Line Data'!D117="H",'Line Data'!E117*Conductors!$K$9,0.25))))))))</f>
        <v>0.25</v>
      </c>
      <c r="C117" s="5">
        <f t="shared" ca="1" si="1"/>
        <v>10</v>
      </c>
    </row>
    <row r="118" spans="1:3" x14ac:dyDescent="0.3">
      <c r="A118" s="38">
        <v>119</v>
      </c>
      <c r="B118" s="5">
        <f>IF('Line Data'!D118="A",'Line Data'!E118*Conductors!$K$2,IF('Line Data'!D118="B",'Line Data'!E118*Conductors!$K$3,IF('Line Data'!D118="C",'Line Data'!E118*Conductors!$K$4,IF('Line Data'!D118="D",'Line Data'!E118*Conductors!$K$5,IF('Line Data'!D118="E",'Line Data'!E118*Conductors!$K$6,IF('Line Data'!D118="F",'Line Data'!E118*Conductors!$K$7,IF('Line Data'!D118="G",'Line Data'!E118*Conductors!$K$8,IF('Line Data'!D118="H",'Line Data'!E118*Conductors!$K$9,0.25))))))))</f>
        <v>0.25</v>
      </c>
      <c r="C118" s="5">
        <f t="shared" ca="1" si="1"/>
        <v>16</v>
      </c>
    </row>
    <row r="119" spans="1:3" x14ac:dyDescent="0.3">
      <c r="A119" s="38">
        <v>120</v>
      </c>
      <c r="B119" s="5">
        <f>IF('Line Data'!D119="A",'Line Data'!E119*Conductors!$K$2,IF('Line Data'!D119="B",'Line Data'!E119*Conductors!$K$3,IF('Line Data'!D119="C",'Line Data'!E119*Conductors!$K$4,IF('Line Data'!D119="D",'Line Data'!E119*Conductors!$K$5,IF('Line Data'!D119="E",'Line Data'!E119*Conductors!$K$6,IF('Line Data'!D119="F",'Line Data'!E119*Conductors!$K$7,IF('Line Data'!D119="G",'Line Data'!E119*Conductors!$K$8,IF('Line Data'!D119="H",'Line Data'!E119*Conductors!$K$9,0.25))))))))</f>
        <v>0.25</v>
      </c>
      <c r="C119" s="5">
        <f t="shared" ca="1" si="1"/>
        <v>16</v>
      </c>
    </row>
    <row r="120" spans="1:3" x14ac:dyDescent="0.3">
      <c r="A120" s="38">
        <v>121</v>
      </c>
      <c r="B120" s="5">
        <f>IF('Line Data'!D120="A",'Line Data'!E120*Conductors!$K$2,IF('Line Data'!D120="B",'Line Data'!E120*Conductors!$K$3,IF('Line Data'!D120="C",'Line Data'!E120*Conductors!$K$4,IF('Line Data'!D120="D",'Line Data'!E120*Conductors!$K$5,IF('Line Data'!D120="E",'Line Data'!E120*Conductors!$K$6,IF('Line Data'!D120="F",'Line Data'!E120*Conductors!$K$7,IF('Line Data'!D120="G",'Line Data'!E120*Conductors!$K$8,IF('Line Data'!D120="H",'Line Data'!E120*Conductors!$K$9,0.25))))))))</f>
        <v>0.25</v>
      </c>
      <c r="C120" s="5">
        <f t="shared" ca="1" si="1"/>
        <v>6</v>
      </c>
    </row>
    <row r="121" spans="1:3" x14ac:dyDescent="0.3">
      <c r="A121" s="38">
        <v>122</v>
      </c>
      <c r="B121" s="5">
        <f>IF('Line Data'!D121="A",'Line Data'!E121*Conductors!$K$2,IF('Line Data'!D121="B",'Line Data'!E121*Conductors!$K$3,IF('Line Data'!D121="C",'Line Data'!E121*Conductors!$K$4,IF('Line Data'!D121="D",'Line Data'!E121*Conductors!$K$5,IF('Line Data'!D121="E",'Line Data'!E121*Conductors!$K$6,IF('Line Data'!D121="F",'Line Data'!E121*Conductors!$K$7,IF('Line Data'!D121="G",'Line Data'!E121*Conductors!$K$8,IF('Line Data'!D121="H",'Line Data'!E121*Conductors!$K$9,0.25))))))))</f>
        <v>0.25</v>
      </c>
      <c r="C121" s="5">
        <f t="shared" ca="1" si="1"/>
        <v>5</v>
      </c>
    </row>
    <row r="122" spans="1:3" x14ac:dyDescent="0.3">
      <c r="A122" s="38">
        <v>123</v>
      </c>
      <c r="B122" s="5">
        <f>IF('Line Data'!D122="A",'Line Data'!E122*Conductors!$K$2,IF('Line Data'!D122="B",'Line Data'!E122*Conductors!$K$3,IF('Line Data'!D122="C",'Line Data'!E122*Conductors!$K$4,IF('Line Data'!D122="D",'Line Data'!E122*Conductors!$K$5,IF('Line Data'!D122="E",'Line Data'!E122*Conductors!$K$6,IF('Line Data'!D122="F",'Line Data'!E122*Conductors!$K$7,IF('Line Data'!D122="G",'Line Data'!E122*Conductors!$K$8,IF('Line Data'!D122="H",'Line Data'!E122*Conductors!$K$9,0.25))))))))</f>
        <v>0.25</v>
      </c>
      <c r="C122" s="5">
        <f t="shared" ca="1" si="1"/>
        <v>15</v>
      </c>
    </row>
    <row r="123" spans="1:3" x14ac:dyDescent="0.3">
      <c r="A123" s="38">
        <v>124</v>
      </c>
      <c r="B123" s="5">
        <f>IF('Line Data'!D123="A",'Line Data'!E123*Conductors!$K$2,IF('Line Data'!D123="B",'Line Data'!E123*Conductors!$K$3,IF('Line Data'!D123="C",'Line Data'!E123*Conductors!$K$4,IF('Line Data'!D123="D",'Line Data'!E123*Conductors!$K$5,IF('Line Data'!D123="E",'Line Data'!E123*Conductors!$K$6,IF('Line Data'!D123="F",'Line Data'!E123*Conductors!$K$7,IF('Line Data'!D123="G",'Line Data'!E123*Conductors!$K$8,IF('Line Data'!D123="H",'Line Data'!E123*Conductors!$K$9,0.25))))))))</f>
        <v>0.25</v>
      </c>
      <c r="C123" s="5">
        <f t="shared" ca="1" si="1"/>
        <v>6</v>
      </c>
    </row>
    <row r="124" spans="1:3" x14ac:dyDescent="0.3">
      <c r="A124" s="38">
        <v>125</v>
      </c>
      <c r="B124" s="5">
        <f>IF('Line Data'!D124="A",'Line Data'!E124*Conductors!$K$2,IF('Line Data'!D124="B",'Line Data'!E124*Conductors!$K$3,IF('Line Data'!D124="C",'Line Data'!E124*Conductors!$K$4,IF('Line Data'!D124="D",'Line Data'!E124*Conductors!$K$5,IF('Line Data'!D124="E",'Line Data'!E124*Conductors!$K$6,IF('Line Data'!D124="F",'Line Data'!E124*Conductors!$K$7,IF('Line Data'!D124="G",'Line Data'!E124*Conductors!$K$8,IF('Line Data'!D124="H",'Line Data'!E124*Conductors!$K$9,0.25))))))))</f>
        <v>0.25</v>
      </c>
      <c r="C124" s="5">
        <f t="shared" ca="1" si="1"/>
        <v>20</v>
      </c>
    </row>
    <row r="125" spans="1:3" x14ac:dyDescent="0.3">
      <c r="A125" s="38">
        <v>126</v>
      </c>
      <c r="B125" s="5">
        <f>IF('Line Data'!D125="A",'Line Data'!E125*Conductors!$K$2,IF('Line Data'!D125="B",'Line Data'!E125*Conductors!$K$3,IF('Line Data'!D125="C",'Line Data'!E125*Conductors!$K$4,IF('Line Data'!D125="D",'Line Data'!E125*Conductors!$K$5,IF('Line Data'!D125="E",'Line Data'!E125*Conductors!$K$6,IF('Line Data'!D125="F",'Line Data'!E125*Conductors!$K$7,IF('Line Data'!D125="G",'Line Data'!E125*Conductors!$K$8,IF('Line Data'!D125="H",'Line Data'!E125*Conductors!$K$9,0.25))))))))</f>
        <v>0.25</v>
      </c>
      <c r="C125" s="5">
        <f t="shared" ca="1" si="1"/>
        <v>19</v>
      </c>
    </row>
    <row r="126" spans="1:3" x14ac:dyDescent="0.3">
      <c r="A126" s="38">
        <v>127</v>
      </c>
      <c r="B126" s="5">
        <f>IF('Line Data'!D126="A",'Line Data'!E126*Conductors!$K$2,IF('Line Data'!D126="B",'Line Data'!E126*Conductors!$K$3,IF('Line Data'!D126="C",'Line Data'!E126*Conductors!$K$4,IF('Line Data'!D126="D",'Line Data'!E126*Conductors!$K$5,IF('Line Data'!D126="E",'Line Data'!E126*Conductors!$K$6,IF('Line Data'!D126="F",'Line Data'!E126*Conductors!$K$7,IF('Line Data'!D126="G",'Line Data'!E126*Conductors!$K$8,IF('Line Data'!D126="H",'Line Data'!E126*Conductors!$K$9,0.25))))))))</f>
        <v>0.25</v>
      </c>
      <c r="C126" s="5">
        <f t="shared" ca="1" si="1"/>
        <v>12</v>
      </c>
    </row>
    <row r="127" spans="1:3" x14ac:dyDescent="0.3">
      <c r="A127" s="38">
        <v>128</v>
      </c>
      <c r="B127" s="5">
        <f>IF('Line Data'!D127="A",'Line Data'!E127*Conductors!$K$2,IF('Line Data'!D127="B",'Line Data'!E127*Conductors!$K$3,IF('Line Data'!D127="C",'Line Data'!E127*Conductors!$K$4,IF('Line Data'!D127="D",'Line Data'!E127*Conductors!$K$5,IF('Line Data'!D127="E",'Line Data'!E127*Conductors!$K$6,IF('Line Data'!D127="F",'Line Data'!E127*Conductors!$K$7,IF('Line Data'!D127="G",'Line Data'!E127*Conductors!$K$8,IF('Line Data'!D127="H",'Line Data'!E127*Conductors!$K$9,0.25))))))))</f>
        <v>0.25</v>
      </c>
      <c r="C127" s="5">
        <f t="shared" ca="1" si="1"/>
        <v>16</v>
      </c>
    </row>
    <row r="128" spans="1:3" x14ac:dyDescent="0.3">
      <c r="A128" s="38">
        <v>129</v>
      </c>
      <c r="B128" s="5">
        <f>IF('Line Data'!D128="A",'Line Data'!E128*Conductors!$K$2,IF('Line Data'!D128="B",'Line Data'!E128*Conductors!$K$3,IF('Line Data'!D128="C",'Line Data'!E128*Conductors!$K$4,IF('Line Data'!D128="D",'Line Data'!E128*Conductors!$K$5,IF('Line Data'!D128="E",'Line Data'!E128*Conductors!$K$6,IF('Line Data'!D128="F",'Line Data'!E128*Conductors!$K$7,IF('Line Data'!D128="G",'Line Data'!E128*Conductors!$K$8,IF('Line Data'!D128="H",'Line Data'!E128*Conductors!$K$9,0.25))))))))</f>
        <v>0.25</v>
      </c>
      <c r="C128" s="5">
        <f t="shared" ca="1" si="1"/>
        <v>19</v>
      </c>
    </row>
    <row r="129" spans="1:3" x14ac:dyDescent="0.3">
      <c r="A129" s="38">
        <v>130</v>
      </c>
      <c r="B129" s="5">
        <f>IF('Line Data'!D129="A",'Line Data'!E129*Conductors!$K$2,IF('Line Data'!D129="B",'Line Data'!E129*Conductors!$K$3,IF('Line Data'!D129="C",'Line Data'!E129*Conductors!$K$4,IF('Line Data'!D129="D",'Line Data'!E129*Conductors!$K$5,IF('Line Data'!D129="E",'Line Data'!E129*Conductors!$K$6,IF('Line Data'!D129="F",'Line Data'!E129*Conductors!$K$7,IF('Line Data'!D129="G",'Line Data'!E129*Conductors!$K$8,IF('Line Data'!D129="H",'Line Data'!E129*Conductors!$K$9,0.25))))))))</f>
        <v>0.25</v>
      </c>
      <c r="C129" s="5">
        <f t="shared" ca="1" si="1"/>
        <v>13</v>
      </c>
    </row>
    <row r="130" spans="1:3" x14ac:dyDescent="0.3">
      <c r="A130" s="38">
        <v>131</v>
      </c>
      <c r="B130" s="5">
        <f>IF('Line Data'!D130="A",'Line Data'!E130*Conductors!$K$2,IF('Line Data'!D130="B",'Line Data'!E130*Conductors!$K$3,IF('Line Data'!D130="C",'Line Data'!E130*Conductors!$K$4,IF('Line Data'!D130="D",'Line Data'!E130*Conductors!$K$5,IF('Line Data'!D130="E",'Line Data'!E130*Conductors!$K$6,IF('Line Data'!D130="F",'Line Data'!E130*Conductors!$K$7,IF('Line Data'!D130="G",'Line Data'!E130*Conductors!$K$8,IF('Line Data'!D130="H",'Line Data'!E130*Conductors!$K$9,0.25))))))))</f>
        <v>0.25</v>
      </c>
      <c r="C130" s="5">
        <f t="shared" ca="1" si="1"/>
        <v>12</v>
      </c>
    </row>
    <row r="131" spans="1:3" x14ac:dyDescent="0.3">
      <c r="A131" s="38">
        <v>132</v>
      </c>
      <c r="B131" s="5">
        <f>IF('Line Data'!D131="A",'Line Data'!E131*Conductors!$K$2,IF('Line Data'!D131="B",'Line Data'!E131*Conductors!$K$3,IF('Line Data'!D131="C",'Line Data'!E131*Conductors!$K$4,IF('Line Data'!D131="D",'Line Data'!E131*Conductors!$K$5,IF('Line Data'!D131="E",'Line Data'!E131*Conductors!$K$6,IF('Line Data'!D131="F",'Line Data'!E131*Conductors!$K$7,IF('Line Data'!D131="G",'Line Data'!E131*Conductors!$K$8,IF('Line Data'!D131="H",'Line Data'!E131*Conductors!$K$9,0.25))))))))</f>
        <v>0.25</v>
      </c>
      <c r="C131" s="5">
        <f t="shared" ref="C131" ca="1" si="2">RANDBETWEEN(5,20)</f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s="40" t="s">
        <v>241</v>
      </c>
      <c r="B1" s="40" t="s">
        <v>239</v>
      </c>
      <c r="C1" s="40" t="s">
        <v>240</v>
      </c>
    </row>
    <row r="2" spans="1:3" x14ac:dyDescent="0.3">
      <c r="A2" s="79" t="s">
        <v>242</v>
      </c>
      <c r="B2" s="79">
        <v>6.6E-3</v>
      </c>
      <c r="C2" s="79">
        <v>36</v>
      </c>
    </row>
    <row r="3" spans="1:3" x14ac:dyDescent="0.3">
      <c r="A3" s="79" t="s">
        <v>243</v>
      </c>
      <c r="B3" s="79">
        <v>0.02</v>
      </c>
      <c r="C3" s="79">
        <v>192</v>
      </c>
    </row>
    <row r="4" spans="1:3" x14ac:dyDescent="0.3">
      <c r="A4" s="79" t="s">
        <v>244</v>
      </c>
      <c r="B4" s="79">
        <v>0.22</v>
      </c>
      <c r="C4" s="7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13" sqref="J13"/>
    </sheetView>
  </sheetViews>
  <sheetFormatPr defaultRowHeight="14.4" x14ac:dyDescent="0.3"/>
  <cols>
    <col min="4" max="4" width="10.5546875" bestFit="1" customWidth="1"/>
    <col min="5" max="5" width="11.33203125" customWidth="1"/>
    <col min="6" max="6" width="12.5546875" customWidth="1"/>
  </cols>
  <sheetData>
    <row r="1" spans="1:7" x14ac:dyDescent="0.3">
      <c r="A1" s="100" t="s">
        <v>245</v>
      </c>
      <c r="B1" s="100" t="s">
        <v>246</v>
      </c>
      <c r="C1" s="101" t="s">
        <v>247</v>
      </c>
      <c r="D1" s="101"/>
      <c r="E1" s="101"/>
      <c r="F1" s="5"/>
    </row>
    <row r="2" spans="1:7" x14ac:dyDescent="0.3">
      <c r="A2" s="100"/>
      <c r="B2" s="100"/>
      <c r="C2" s="5" t="s">
        <v>244</v>
      </c>
      <c r="D2" s="5" t="s">
        <v>259</v>
      </c>
      <c r="E2" s="5" t="s">
        <v>235</v>
      </c>
      <c r="F2" s="5" t="s">
        <v>248</v>
      </c>
    </row>
    <row r="3" spans="1:7" x14ac:dyDescent="0.3">
      <c r="A3" s="5" t="s">
        <v>253</v>
      </c>
      <c r="B3" s="5" t="s">
        <v>242</v>
      </c>
      <c r="C3" s="5" t="s">
        <v>258</v>
      </c>
      <c r="D3" s="6">
        <f>SQRT('Load Data'!B44^2+'Load Data'!C44^2)</f>
        <v>0.55555555555555558</v>
      </c>
      <c r="E3" s="5"/>
      <c r="F3" s="5">
        <f ca="1">Failures!C104</f>
        <v>14</v>
      </c>
    </row>
    <row r="4" spans="1:7" x14ac:dyDescent="0.3">
      <c r="A4" s="28" t="s">
        <v>254</v>
      </c>
      <c r="B4" s="5" t="s">
        <v>261</v>
      </c>
      <c r="C4" s="5" t="s">
        <v>260</v>
      </c>
      <c r="D4" s="6">
        <f>SQRT(SUM('Load Data'!B36:B41)^2+SUM('Load Data'!C36:C41)^2)</f>
        <v>4.8888888888888893</v>
      </c>
      <c r="E4" s="5"/>
      <c r="F4" s="5">
        <f ca="1">Failures!C64</f>
        <v>19</v>
      </c>
    </row>
    <row r="5" spans="1:7" x14ac:dyDescent="0.3">
      <c r="A5" s="5" t="s">
        <v>255</v>
      </c>
      <c r="B5" s="5" t="s">
        <v>242</v>
      </c>
      <c r="C5" s="5" t="s">
        <v>262</v>
      </c>
      <c r="D5" s="6">
        <f>SQRT(SUM('Load Data'!B62:B63)^2+SUM('Load Data'!C62:C63)^2)</f>
        <v>3.5555555555555558</v>
      </c>
      <c r="E5" s="5"/>
      <c r="F5" s="5">
        <f ca="1">Failures!C109</f>
        <v>11</v>
      </c>
    </row>
    <row r="6" spans="1:7" x14ac:dyDescent="0.3">
      <c r="A6" s="5" t="s">
        <v>249</v>
      </c>
      <c r="B6" s="5" t="s">
        <v>252</v>
      </c>
      <c r="C6" s="5" t="s">
        <v>250</v>
      </c>
      <c r="D6" s="81">
        <f>SQRT(SUM('Load Data'!B42:B68)^2+SUM('Load Data'!C42:C68)^2)</f>
        <v>21.611111111111107</v>
      </c>
      <c r="E6" s="5"/>
      <c r="F6" s="5">
        <v>16</v>
      </c>
      <c r="G6" t="s">
        <v>251</v>
      </c>
    </row>
    <row r="7" spans="1:7" x14ac:dyDescent="0.3">
      <c r="A7" s="5" t="s">
        <v>256</v>
      </c>
      <c r="B7" s="5" t="s">
        <v>264</v>
      </c>
      <c r="C7" s="80" t="s">
        <v>263</v>
      </c>
      <c r="D7" s="6">
        <f>SQRT('Load Data'!B46^2+'Load Data'!C46^2)</f>
        <v>0.55555555555555558</v>
      </c>
      <c r="E7" s="5"/>
      <c r="F7" s="5">
        <f ca="1">Failures!C81</f>
        <v>13</v>
      </c>
    </row>
    <row r="8" spans="1:7" x14ac:dyDescent="0.3">
      <c r="A8" s="5" t="s">
        <v>257</v>
      </c>
      <c r="B8" s="5" t="s">
        <v>242</v>
      </c>
      <c r="C8" s="5" t="s">
        <v>265</v>
      </c>
      <c r="D8" s="6">
        <f>SQRT(SUM('Load Data'!B25:B26)^2+SUM('Load Data'!C25:C26)^2)</f>
        <v>5.7777777777777777</v>
      </c>
      <c r="E8" s="5"/>
      <c r="F8" s="5">
        <f>'Substation Reliability'!C2</f>
        <v>36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Normal="100" workbookViewId="0">
      <selection activeCell="B21" sqref="B21"/>
    </sheetView>
  </sheetViews>
  <sheetFormatPr defaultRowHeight="14.4" x14ac:dyDescent="0.3"/>
  <cols>
    <col min="3" max="3" width="19.33203125" customWidth="1"/>
    <col min="4" max="5" width="10.5546875" bestFit="1" customWidth="1"/>
    <col min="6" max="6" width="13.6640625" bestFit="1" customWidth="1"/>
    <col min="7" max="7" width="11.33203125" customWidth="1"/>
    <col min="8" max="8" width="19" bestFit="1" customWidth="1"/>
    <col min="9" max="9" width="9.5546875" bestFit="1" customWidth="1"/>
    <col min="11" max="11" width="21.6640625" bestFit="1" customWidth="1"/>
    <col min="12" max="12" width="10.109375" customWidth="1"/>
  </cols>
  <sheetData>
    <row r="1" spans="1:19" x14ac:dyDescent="0.3">
      <c r="A1" s="40" t="s">
        <v>6</v>
      </c>
      <c r="B1" s="40" t="s">
        <v>13</v>
      </c>
      <c r="C1" s="21" t="s">
        <v>14</v>
      </c>
      <c r="D1" s="40" t="s">
        <v>17</v>
      </c>
      <c r="E1" s="40" t="s">
        <v>124</v>
      </c>
      <c r="F1" s="40" t="s">
        <v>125</v>
      </c>
      <c r="G1" s="40" t="s">
        <v>126</v>
      </c>
      <c r="H1" s="40" t="s">
        <v>127</v>
      </c>
      <c r="I1" s="40" t="s">
        <v>5</v>
      </c>
      <c r="J1" s="18" t="s">
        <v>20</v>
      </c>
      <c r="K1" s="18" t="s">
        <v>128</v>
      </c>
    </row>
    <row r="2" spans="1:19" x14ac:dyDescent="0.3">
      <c r="A2" s="5" t="s">
        <v>7</v>
      </c>
      <c r="B2" s="5" t="s">
        <v>16</v>
      </c>
      <c r="C2" s="5">
        <v>50</v>
      </c>
      <c r="D2" s="5" t="s">
        <v>19</v>
      </c>
      <c r="E2" s="5">
        <v>0.60419999999999996</v>
      </c>
      <c r="F2" s="5">
        <v>0.11700000000000001</v>
      </c>
      <c r="G2" s="5">
        <v>9.9</v>
      </c>
      <c r="H2" s="5">
        <v>0.22500000000000001</v>
      </c>
      <c r="I2" s="7">
        <v>3.5</v>
      </c>
      <c r="J2" s="2" t="s">
        <v>129</v>
      </c>
      <c r="K2" s="22">
        <v>2.1999999999999999E-2</v>
      </c>
    </row>
    <row r="3" spans="1:19" x14ac:dyDescent="0.3">
      <c r="A3" s="5" t="s">
        <v>8</v>
      </c>
      <c r="B3" s="5" t="s">
        <v>16</v>
      </c>
      <c r="C3" s="5">
        <v>70</v>
      </c>
      <c r="D3" s="5" t="s">
        <v>19</v>
      </c>
      <c r="E3" s="5">
        <v>0.433</v>
      </c>
      <c r="F3" s="5">
        <v>0.1225</v>
      </c>
      <c r="G3" s="5">
        <v>220</v>
      </c>
      <c r="H3" s="5">
        <v>0.20399999999999999</v>
      </c>
      <c r="I3" s="7">
        <v>6.6</v>
      </c>
      <c r="J3" s="2" t="s">
        <v>130</v>
      </c>
      <c r="K3" s="22">
        <v>0.02</v>
      </c>
    </row>
    <row r="4" spans="1:19" x14ac:dyDescent="0.3">
      <c r="A4" s="5" t="s">
        <v>9</v>
      </c>
      <c r="B4" s="5" t="s">
        <v>16</v>
      </c>
      <c r="C4" s="5">
        <v>120</v>
      </c>
      <c r="D4" s="5" t="s">
        <v>19</v>
      </c>
      <c r="E4" s="5">
        <v>0.253</v>
      </c>
      <c r="F4" s="5">
        <v>0.113</v>
      </c>
      <c r="G4" s="5">
        <v>260</v>
      </c>
      <c r="H4" s="5">
        <v>0.27700000000000002</v>
      </c>
      <c r="I4" s="7">
        <v>11.3</v>
      </c>
      <c r="J4" s="2" t="s">
        <v>130</v>
      </c>
      <c r="K4" s="22">
        <v>1.7999999999999999E-2</v>
      </c>
    </row>
    <row r="5" spans="1:19" x14ac:dyDescent="0.3">
      <c r="A5" s="5" t="s">
        <v>10</v>
      </c>
      <c r="B5" s="5" t="s">
        <v>16</v>
      </c>
      <c r="C5" s="5">
        <v>185</v>
      </c>
      <c r="D5" s="5" t="s">
        <v>19</v>
      </c>
      <c r="E5" s="5">
        <v>0.16400000000000001</v>
      </c>
      <c r="F5" s="5">
        <v>0.10680000000000001</v>
      </c>
      <c r="G5" s="5">
        <v>310</v>
      </c>
      <c r="H5" s="5">
        <v>0.35199999999999998</v>
      </c>
      <c r="I5" s="7">
        <v>17.5</v>
      </c>
      <c r="J5" s="2" t="s">
        <v>130</v>
      </c>
      <c r="K5" s="22">
        <v>2.1000000000000001E-2</v>
      </c>
    </row>
    <row r="6" spans="1:19" x14ac:dyDescent="0.3">
      <c r="A6" s="5" t="s">
        <v>11</v>
      </c>
      <c r="B6" s="5" t="s">
        <v>16</v>
      </c>
      <c r="C6" s="5">
        <v>240</v>
      </c>
      <c r="D6" s="5" t="s">
        <v>19</v>
      </c>
      <c r="E6" s="5">
        <v>0.125</v>
      </c>
      <c r="F6" s="5">
        <v>9.7000000000000003E-2</v>
      </c>
      <c r="G6" s="5">
        <v>340</v>
      </c>
      <c r="H6" s="5">
        <v>0.40799999999999997</v>
      </c>
      <c r="I6" s="7">
        <v>22.7</v>
      </c>
      <c r="J6" s="2" t="s">
        <v>130</v>
      </c>
      <c r="K6" s="22">
        <v>0.02</v>
      </c>
    </row>
    <row r="7" spans="1:19" x14ac:dyDescent="0.3">
      <c r="A7" s="5" t="s">
        <v>12</v>
      </c>
      <c r="B7" s="5" t="s">
        <v>16</v>
      </c>
      <c r="C7" s="5">
        <v>400</v>
      </c>
      <c r="D7" s="5" t="s">
        <v>18</v>
      </c>
      <c r="E7" s="5">
        <v>0.14599999999999999</v>
      </c>
      <c r="F7" s="5">
        <v>0.4</v>
      </c>
      <c r="G7" s="5">
        <v>10</v>
      </c>
      <c r="H7" s="5">
        <v>0.3</v>
      </c>
      <c r="I7" s="7">
        <v>6</v>
      </c>
      <c r="J7" s="2" t="s">
        <v>129</v>
      </c>
      <c r="K7" s="22">
        <v>2.1999999999999999E-2</v>
      </c>
      <c r="Q7">
        <v>1000</v>
      </c>
      <c r="R7">
        <v>114.4</v>
      </c>
      <c r="S7">
        <f>Q7/R7</f>
        <v>8.7412587412587417</v>
      </c>
    </row>
    <row r="8" spans="1:19" x14ac:dyDescent="0.3">
      <c r="A8" s="5" t="s">
        <v>106</v>
      </c>
      <c r="B8" s="5" t="s">
        <v>15</v>
      </c>
      <c r="C8" s="5">
        <v>50</v>
      </c>
      <c r="D8" s="5" t="s">
        <v>19</v>
      </c>
      <c r="E8" s="5">
        <v>0.38700000000000001</v>
      </c>
      <c r="F8" s="5">
        <v>0.13200000000000001</v>
      </c>
      <c r="G8" s="5">
        <v>190</v>
      </c>
      <c r="H8" s="5">
        <v>0.214</v>
      </c>
      <c r="I8" s="7">
        <v>7.2</v>
      </c>
      <c r="J8" s="2" t="s">
        <v>130</v>
      </c>
      <c r="K8" s="22">
        <v>1.7999999999999999E-2</v>
      </c>
      <c r="Q8">
        <v>890</v>
      </c>
      <c r="R8">
        <v>83.8</v>
      </c>
      <c r="S8">
        <f t="shared" ref="S8:S10" si="0">Q8/R8</f>
        <v>10.620525059665871</v>
      </c>
    </row>
    <row r="9" spans="1:19" x14ac:dyDescent="0.3">
      <c r="A9" s="5" t="s">
        <v>107</v>
      </c>
      <c r="B9" s="5" t="s">
        <v>15</v>
      </c>
      <c r="C9" s="5">
        <v>95</v>
      </c>
      <c r="D9" s="5" t="s">
        <v>19</v>
      </c>
      <c r="E9" s="5">
        <v>0.193</v>
      </c>
      <c r="F9" s="5">
        <v>0.11899999999999999</v>
      </c>
      <c r="G9" s="5">
        <v>230</v>
      </c>
      <c r="H9" s="5">
        <v>0.313</v>
      </c>
      <c r="I9" s="7">
        <v>13.6</v>
      </c>
      <c r="J9" s="2" t="s">
        <v>130</v>
      </c>
      <c r="K9" s="22">
        <v>1.7000000000000001E-2</v>
      </c>
      <c r="Q9">
        <v>310</v>
      </c>
      <c r="R9">
        <v>21.4</v>
      </c>
      <c r="S9">
        <f t="shared" si="0"/>
        <v>14.485981308411215</v>
      </c>
    </row>
    <row r="10" spans="1:19" x14ac:dyDescent="0.3">
      <c r="Q10">
        <v>700</v>
      </c>
      <c r="R10">
        <v>52.9</v>
      </c>
      <c r="S10">
        <f t="shared" si="0"/>
        <v>13.232514177693762</v>
      </c>
    </row>
    <row r="11" spans="1:19" x14ac:dyDescent="0.3">
      <c r="S11">
        <f>AVERAGE(S8:S10)</f>
        <v>12.779673515256951</v>
      </c>
    </row>
    <row r="12" spans="1:19" x14ac:dyDescent="0.3">
      <c r="A12" s="45" t="s">
        <v>131</v>
      </c>
      <c r="B12" s="3"/>
    </row>
    <row r="13" spans="1:19" x14ac:dyDescent="0.3">
      <c r="A13" s="45" t="s">
        <v>132</v>
      </c>
      <c r="B13" s="3"/>
    </row>
    <row r="14" spans="1:19" x14ac:dyDescent="0.3">
      <c r="A14" s="45" t="s">
        <v>133</v>
      </c>
      <c r="B14" s="3"/>
    </row>
    <row r="15" spans="1:19" x14ac:dyDescent="0.3">
      <c r="A15" s="46" t="s">
        <v>134</v>
      </c>
      <c r="B15" s="3"/>
    </row>
    <row r="16" spans="1:19" x14ac:dyDescent="0.3">
      <c r="A16" s="46" t="s">
        <v>135</v>
      </c>
    </row>
    <row r="17" spans="1:1" x14ac:dyDescent="0.3">
      <c r="A17" s="4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8" sqref="G18"/>
    </sheetView>
  </sheetViews>
  <sheetFormatPr defaultRowHeight="14.4" x14ac:dyDescent="0.3"/>
  <cols>
    <col min="1" max="1" width="7.5546875" bestFit="1" customWidth="1"/>
    <col min="2" max="2" width="12.88671875" bestFit="1" customWidth="1"/>
    <col min="3" max="3" width="11.5546875" bestFit="1" customWidth="1"/>
    <col min="4" max="7" width="9.5546875" bestFit="1" customWidth="1"/>
    <col min="9" max="9" width="10.5546875" bestFit="1" customWidth="1"/>
    <col min="10" max="10" width="10.109375" bestFit="1" customWidth="1"/>
    <col min="11" max="11" width="9.5546875" bestFit="1" customWidth="1"/>
  </cols>
  <sheetData>
    <row r="1" spans="1:12" x14ac:dyDescent="0.3">
      <c r="A1" s="41" t="s">
        <v>6</v>
      </c>
      <c r="B1" s="41" t="s">
        <v>24</v>
      </c>
      <c r="C1" s="41" t="s">
        <v>29</v>
      </c>
      <c r="D1" s="41" t="s">
        <v>30</v>
      </c>
      <c r="E1" s="41" t="s">
        <v>31</v>
      </c>
      <c r="F1" s="41" t="s">
        <v>114</v>
      </c>
      <c r="G1" s="41" t="s">
        <v>115</v>
      </c>
      <c r="H1" s="41" t="s">
        <v>137</v>
      </c>
      <c r="J1" s="28" t="s">
        <v>101</v>
      </c>
      <c r="K1" s="28" t="s">
        <v>99</v>
      </c>
      <c r="L1" s="28" t="s">
        <v>100</v>
      </c>
    </row>
    <row r="2" spans="1:12" x14ac:dyDescent="0.3">
      <c r="A2" s="20" t="s">
        <v>21</v>
      </c>
      <c r="B2" s="5">
        <v>1</v>
      </c>
      <c r="C2" s="29" t="s">
        <v>25</v>
      </c>
      <c r="D2" s="47">
        <v>9.5999999999999992E-3</v>
      </c>
      <c r="E2" s="47">
        <v>5.9227019999999998E-2</v>
      </c>
      <c r="F2" s="47">
        <v>9.5999999999999992E-3</v>
      </c>
      <c r="G2" s="47">
        <v>5.9227019999999998E-2</v>
      </c>
      <c r="H2" s="2">
        <v>5</v>
      </c>
      <c r="J2" s="31">
        <f>(20*10^3)^2/(B2*10^6)</f>
        <v>400</v>
      </c>
      <c r="K2" s="31">
        <f>D2*J2</f>
        <v>3.84</v>
      </c>
      <c r="L2" s="31">
        <f>E2*J2</f>
        <v>23.690808000000001</v>
      </c>
    </row>
    <row r="3" spans="1:12" x14ac:dyDescent="0.3">
      <c r="A3" s="20" t="s">
        <v>22</v>
      </c>
      <c r="B3" s="5">
        <v>5</v>
      </c>
      <c r="C3" s="29" t="s">
        <v>25</v>
      </c>
      <c r="D3" s="47">
        <v>7.0000000000000001E-3</v>
      </c>
      <c r="E3" s="47">
        <v>6.9649119999999995E-2</v>
      </c>
      <c r="F3" s="47">
        <v>7.0000000000000001E-3</v>
      </c>
      <c r="G3" s="47">
        <v>6.9649119999999995E-2</v>
      </c>
      <c r="H3" s="2">
        <v>6</v>
      </c>
      <c r="J3" s="31">
        <f t="shared" ref="J3:J7" si="0">(20*10^3)^2/(B3*10^6)</f>
        <v>80</v>
      </c>
      <c r="K3" s="31">
        <f t="shared" ref="K3:K9" si="1">D3*J3</f>
        <v>0.56000000000000005</v>
      </c>
      <c r="L3" s="31">
        <f t="shared" ref="L3:L9" si="2">E3*J3</f>
        <v>5.5719295999999998</v>
      </c>
    </row>
    <row r="4" spans="1:12" x14ac:dyDescent="0.3">
      <c r="A4" s="20" t="s">
        <v>23</v>
      </c>
      <c r="B4" s="2">
        <v>7</v>
      </c>
      <c r="C4" s="8" t="s">
        <v>25</v>
      </c>
      <c r="D4" s="48">
        <v>6.4266699999999998E-3</v>
      </c>
      <c r="E4" s="48">
        <v>7.9741450000000005E-2</v>
      </c>
      <c r="F4" s="48">
        <v>6.4266699999999998E-3</v>
      </c>
      <c r="G4" s="48">
        <v>7.9741450000000005E-2</v>
      </c>
      <c r="H4" s="2">
        <v>8.06</v>
      </c>
      <c r="J4" s="31">
        <f t="shared" si="0"/>
        <v>57.142857142857146</v>
      </c>
      <c r="K4" s="31">
        <f t="shared" si="1"/>
        <v>0.36723828571428574</v>
      </c>
      <c r="L4" s="31">
        <f t="shared" si="2"/>
        <v>4.556654285714286</v>
      </c>
    </row>
    <row r="5" spans="1:12" x14ac:dyDescent="0.3">
      <c r="A5" s="20" t="s">
        <v>32</v>
      </c>
      <c r="B5" s="2">
        <v>10</v>
      </c>
      <c r="C5" s="2" t="s">
        <v>26</v>
      </c>
      <c r="D5" s="48">
        <v>6.7999999999999996E-3</v>
      </c>
      <c r="E5" s="48">
        <v>7.971048E-2</v>
      </c>
      <c r="F5" s="48">
        <v>6.7999999999999996E-3</v>
      </c>
      <c r="G5" s="48">
        <v>7.971048E-2</v>
      </c>
      <c r="H5" s="2">
        <v>9.1</v>
      </c>
      <c r="J5" s="31">
        <f t="shared" si="0"/>
        <v>40</v>
      </c>
      <c r="K5" s="31">
        <f t="shared" si="1"/>
        <v>0.27199999999999996</v>
      </c>
      <c r="L5" s="31">
        <f t="shared" si="2"/>
        <v>3.1884192000000002</v>
      </c>
    </row>
    <row r="6" spans="1:12" x14ac:dyDescent="0.3">
      <c r="A6" s="30" t="s">
        <v>103</v>
      </c>
      <c r="B6" s="2">
        <v>15</v>
      </c>
      <c r="C6" s="9" t="s">
        <v>27</v>
      </c>
      <c r="D6" s="48">
        <v>5.1999999999999998E-3</v>
      </c>
      <c r="E6" s="48">
        <v>8.9849650000000003E-2</v>
      </c>
      <c r="F6" s="48">
        <v>5.1999999999999998E-3</v>
      </c>
      <c r="G6" s="48">
        <v>8.9849650000000003E-2</v>
      </c>
      <c r="H6" s="2">
        <v>9.08</v>
      </c>
      <c r="J6" s="31">
        <f t="shared" si="0"/>
        <v>26.666666666666668</v>
      </c>
      <c r="K6" s="31">
        <f t="shared" si="1"/>
        <v>0.13866666666666666</v>
      </c>
      <c r="L6" s="31">
        <f t="shared" si="2"/>
        <v>2.395990666666667</v>
      </c>
    </row>
    <row r="7" spans="1:12" x14ac:dyDescent="0.3">
      <c r="A7" s="30" t="s">
        <v>104</v>
      </c>
      <c r="B7" s="26">
        <v>25</v>
      </c>
      <c r="C7" s="9" t="s">
        <v>27</v>
      </c>
      <c r="D7" s="49">
        <v>4.1104000000000002E-3</v>
      </c>
      <c r="E7" s="49">
        <v>0.102918</v>
      </c>
      <c r="F7" s="49">
        <v>0</v>
      </c>
      <c r="G7" s="49">
        <v>0.09</v>
      </c>
      <c r="H7" s="11">
        <v>6.99</v>
      </c>
      <c r="J7" s="31">
        <f t="shared" si="0"/>
        <v>16</v>
      </c>
      <c r="K7" s="31">
        <f t="shared" si="1"/>
        <v>6.5766400000000003E-2</v>
      </c>
      <c r="L7" s="31">
        <f t="shared" si="2"/>
        <v>1.6466879999999999</v>
      </c>
    </row>
    <row r="8" spans="1:12" x14ac:dyDescent="0.3">
      <c r="A8" s="30" t="s">
        <v>105</v>
      </c>
      <c r="B8" s="11">
        <v>12</v>
      </c>
      <c r="C8" s="2" t="s">
        <v>28</v>
      </c>
      <c r="D8" s="50">
        <v>6.1000000000000004E-3</v>
      </c>
      <c r="E8" s="50">
        <v>8.2510979999999998E-2</v>
      </c>
      <c r="F8" s="50">
        <v>6.1000000000000004E-3</v>
      </c>
      <c r="G8" s="50">
        <v>8.2510979999999998E-2</v>
      </c>
      <c r="H8" s="11">
        <v>8.4700000000000006</v>
      </c>
      <c r="J8" s="31">
        <f>(60*10^3)^2/(B8*10^6)</f>
        <v>300</v>
      </c>
      <c r="K8" s="31">
        <f t="shared" si="1"/>
        <v>1.83</v>
      </c>
      <c r="L8" s="31">
        <f t="shared" si="2"/>
        <v>24.753294</v>
      </c>
    </row>
    <row r="9" spans="1:12" x14ac:dyDescent="0.3">
      <c r="A9" s="30" t="s">
        <v>113</v>
      </c>
      <c r="B9" s="2">
        <v>22</v>
      </c>
      <c r="C9" s="9" t="s">
        <v>28</v>
      </c>
      <c r="D9" s="48">
        <v>5.3E-3</v>
      </c>
      <c r="E9" s="48">
        <v>9.9859450000000002E-2</v>
      </c>
      <c r="F9" s="48">
        <v>5.3E-3</v>
      </c>
      <c r="G9" s="48">
        <v>9.9859450000000002E-2</v>
      </c>
      <c r="H9" s="2">
        <v>7.71</v>
      </c>
      <c r="J9" s="31">
        <f>(60*10^3)^2/(B9*10^6)</f>
        <v>163.63636363636363</v>
      </c>
      <c r="K9" s="31">
        <f t="shared" si="1"/>
        <v>0.8672727272727272</v>
      </c>
      <c r="L9" s="31">
        <f t="shared" si="2"/>
        <v>16.340637272727271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="85" zoomScaleNormal="85" workbookViewId="0">
      <selection activeCell="T39" sqref="T39"/>
    </sheetView>
  </sheetViews>
  <sheetFormatPr defaultRowHeight="14.4" x14ac:dyDescent="0.3"/>
  <cols>
    <col min="2" max="2" width="11.6640625" bestFit="1" customWidth="1"/>
    <col min="3" max="3" width="13.5546875" bestFit="1" customWidth="1"/>
    <col min="4" max="4" width="18" bestFit="1" customWidth="1"/>
    <col min="5" max="5" width="13.5546875" customWidth="1"/>
    <col min="6" max="6" width="15.5546875" bestFit="1" customWidth="1"/>
    <col min="7" max="7" width="10.5546875" bestFit="1" customWidth="1"/>
    <col min="8" max="8" width="9.6640625" bestFit="1" customWidth="1"/>
    <col min="9" max="10" width="12.6640625" bestFit="1" customWidth="1"/>
  </cols>
  <sheetData>
    <row r="1" spans="1:23" x14ac:dyDescent="0.3">
      <c r="A1" s="40" t="s">
        <v>37</v>
      </c>
      <c r="B1" s="40" t="s">
        <v>33</v>
      </c>
      <c r="C1" s="40" t="s">
        <v>34</v>
      </c>
      <c r="D1" s="40" t="s">
        <v>138</v>
      </c>
      <c r="E1" s="40" t="s">
        <v>139</v>
      </c>
      <c r="F1" s="18" t="s">
        <v>35</v>
      </c>
      <c r="G1" s="18" t="s">
        <v>36</v>
      </c>
      <c r="H1" s="18" t="s">
        <v>38</v>
      </c>
      <c r="I1" s="18" t="s">
        <v>140</v>
      </c>
      <c r="J1" s="51" t="s">
        <v>141</v>
      </c>
      <c r="K1" s="10"/>
      <c r="L1">
        <v>0.9</v>
      </c>
      <c r="M1" s="10" t="s">
        <v>44</v>
      </c>
      <c r="T1" t="s">
        <v>39</v>
      </c>
      <c r="U1">
        <v>0.9</v>
      </c>
    </row>
    <row r="2" spans="1:23" x14ac:dyDescent="0.3">
      <c r="A2" s="25">
        <v>6</v>
      </c>
      <c r="B2" s="5">
        <v>2.5</v>
      </c>
      <c r="C2" s="6">
        <f>B2/$L$1*SIN(ACOS($L$1))</f>
        <v>1.2108052620946312</v>
      </c>
      <c r="D2" s="6">
        <f>B2*F2/100</f>
        <v>2.375</v>
      </c>
      <c r="E2" s="6">
        <f>B2*G2/100</f>
        <v>0.125</v>
      </c>
      <c r="F2" s="5">
        <v>95</v>
      </c>
      <c r="G2" s="5">
        <v>5</v>
      </c>
      <c r="H2" s="6">
        <f t="shared" ref="H2:H33" si="0">(B2+C2)/($B$69+$C$69)*100</f>
        <v>2.7917364600781673</v>
      </c>
      <c r="I2" s="6">
        <f>F2*H2/100</f>
        <v>2.6521496370742592</v>
      </c>
      <c r="J2" s="6">
        <f>G2*H2/100</f>
        <v>0.13958682300390837</v>
      </c>
      <c r="M2">
        <f>COS(ATAN(C2/B2))</f>
        <v>0.9</v>
      </c>
      <c r="T2" t="s">
        <v>40</v>
      </c>
      <c r="U2">
        <v>5</v>
      </c>
      <c r="V2">
        <f>U4*U5</f>
        <v>5</v>
      </c>
    </row>
    <row r="3" spans="1:23" x14ac:dyDescent="0.3">
      <c r="A3" s="25">
        <v>16</v>
      </c>
      <c r="B3" s="5">
        <v>1.6</v>
      </c>
      <c r="C3" s="6">
        <f t="shared" ref="C3:C5" si="1">B3/$L$1*SIN(ACOS($L$1))</f>
        <v>0.77491536774056413</v>
      </c>
      <c r="D3" s="6">
        <f t="shared" ref="D3:D66" si="2">B3*F3/100</f>
        <v>0</v>
      </c>
      <c r="E3" s="6">
        <f t="shared" ref="E3:E66" si="3">B3*G3/100</f>
        <v>0</v>
      </c>
      <c r="F3" s="5">
        <v>0</v>
      </c>
      <c r="G3" s="5">
        <v>0</v>
      </c>
      <c r="H3" s="6">
        <f t="shared" si="0"/>
        <v>1.7867113344500276</v>
      </c>
      <c r="I3" s="6">
        <f t="shared" ref="I3:I66" si="4">F3*H3/100</f>
        <v>0</v>
      </c>
      <c r="J3" s="6">
        <f t="shared" ref="J3:J66" si="5">G3*H3/100</f>
        <v>0</v>
      </c>
      <c r="M3">
        <f t="shared" ref="M3:M5" si="6">COS(ATAN(C3/B3))</f>
        <v>0.9</v>
      </c>
      <c r="T3" t="s">
        <v>41</v>
      </c>
      <c r="U3">
        <v>2.4216052399999999</v>
      </c>
      <c r="V3">
        <f>U5/U2*SIN(ACOS(U5))</f>
        <v>7.3743055729925344E-2</v>
      </c>
      <c r="W3">
        <f>U2/U5*SIN(ACOS(U5))</f>
        <v>2.2007295335865322</v>
      </c>
    </row>
    <row r="4" spans="1:23" x14ac:dyDescent="0.3">
      <c r="A4" s="25">
        <v>17</v>
      </c>
      <c r="B4" s="5">
        <v>1.5</v>
      </c>
      <c r="C4" s="6">
        <f>B4/$L$1*SIN(ACOS($L$1))</f>
        <v>0.7264831572567787</v>
      </c>
      <c r="D4" s="6">
        <f t="shared" si="2"/>
        <v>0</v>
      </c>
      <c r="E4" s="6">
        <f t="shared" si="3"/>
        <v>0</v>
      </c>
      <c r="F4" s="5">
        <v>0</v>
      </c>
      <c r="G4" s="5">
        <v>0</v>
      </c>
      <c r="H4" s="6">
        <f t="shared" si="0"/>
        <v>1.6750418760469006</v>
      </c>
      <c r="I4" s="6">
        <f t="shared" si="4"/>
        <v>0</v>
      </c>
      <c r="J4" s="6">
        <f t="shared" si="5"/>
        <v>0</v>
      </c>
      <c r="M4">
        <f t="shared" si="6"/>
        <v>0.9</v>
      </c>
      <c r="T4" t="s">
        <v>42</v>
      </c>
      <c r="U4">
        <f>SQRT(U2*U2+U3+U3)</f>
        <v>5.4628939656559323</v>
      </c>
    </row>
    <row r="5" spans="1:23" x14ac:dyDescent="0.3">
      <c r="A5" s="25">
        <v>18</v>
      </c>
      <c r="B5" s="5">
        <v>2.2000000000000002</v>
      </c>
      <c r="C5" s="6">
        <f t="shared" si="1"/>
        <v>1.0655086306432757</v>
      </c>
      <c r="D5" s="6">
        <f t="shared" si="2"/>
        <v>0.55000000000000004</v>
      </c>
      <c r="E5" s="6">
        <f t="shared" si="3"/>
        <v>0</v>
      </c>
      <c r="F5" s="5">
        <v>25</v>
      </c>
      <c r="G5" s="5">
        <v>0</v>
      </c>
      <c r="H5" s="6">
        <f t="shared" si="0"/>
        <v>2.4567280848687876</v>
      </c>
      <c r="I5" s="6">
        <f t="shared" si="4"/>
        <v>0.61418202121719689</v>
      </c>
      <c r="J5" s="6">
        <f t="shared" si="5"/>
        <v>0</v>
      </c>
      <c r="M5">
        <f t="shared" si="6"/>
        <v>0.9</v>
      </c>
      <c r="T5" t="s">
        <v>43</v>
      </c>
      <c r="U5">
        <f>U2/U4</f>
        <v>0.91526579710936196</v>
      </c>
    </row>
    <row r="6" spans="1:23" x14ac:dyDescent="0.3">
      <c r="A6" s="25">
        <v>19</v>
      </c>
      <c r="B6" s="5">
        <v>2</v>
      </c>
      <c r="C6" s="6">
        <f t="shared" ref="C6:C68" si="7">B6/$L$1*SIN(ACOS($L$1))</f>
        <v>0.96864420967570508</v>
      </c>
      <c r="D6" s="6">
        <f t="shared" si="2"/>
        <v>0</v>
      </c>
      <c r="E6" s="6">
        <f t="shared" si="3"/>
        <v>0</v>
      </c>
      <c r="F6" s="5">
        <v>0</v>
      </c>
      <c r="G6" s="5">
        <v>0</v>
      </c>
      <c r="H6" s="6">
        <f t="shared" si="0"/>
        <v>2.2333891680625344</v>
      </c>
      <c r="I6" s="6">
        <f t="shared" si="4"/>
        <v>0</v>
      </c>
      <c r="J6" s="6">
        <f t="shared" si="5"/>
        <v>0</v>
      </c>
      <c r="M6">
        <f t="shared" ref="M6:M68" si="8">COS(ATAN(C6/B6))</f>
        <v>0.9</v>
      </c>
      <c r="T6" t="s">
        <v>43</v>
      </c>
      <c r="U6">
        <f>COS(ATAN(U3/U2))</f>
        <v>0.90000037313842629</v>
      </c>
    </row>
    <row r="7" spans="1:23" x14ac:dyDescent="0.3">
      <c r="A7" s="25">
        <v>20</v>
      </c>
      <c r="B7" s="5">
        <v>1.6</v>
      </c>
      <c r="C7" s="6">
        <f t="shared" si="7"/>
        <v>0.77491536774056413</v>
      </c>
      <c r="D7" s="6">
        <f t="shared" si="2"/>
        <v>0</v>
      </c>
      <c r="E7" s="6">
        <f t="shared" si="3"/>
        <v>0</v>
      </c>
      <c r="F7" s="5">
        <v>0</v>
      </c>
      <c r="G7" s="5">
        <v>0</v>
      </c>
      <c r="H7" s="6">
        <f t="shared" si="0"/>
        <v>1.7867113344500276</v>
      </c>
      <c r="I7" s="6">
        <f t="shared" si="4"/>
        <v>0</v>
      </c>
      <c r="J7" s="6">
        <f t="shared" si="5"/>
        <v>0</v>
      </c>
      <c r="M7">
        <f t="shared" si="8"/>
        <v>0.9</v>
      </c>
    </row>
    <row r="8" spans="1:23" x14ac:dyDescent="0.3">
      <c r="A8" s="25">
        <v>22</v>
      </c>
      <c r="B8" s="5">
        <v>1</v>
      </c>
      <c r="C8" s="6">
        <f t="shared" si="7"/>
        <v>0.48432210483785254</v>
      </c>
      <c r="D8" s="6">
        <f t="shared" si="2"/>
        <v>0</v>
      </c>
      <c r="E8" s="6">
        <f t="shared" si="3"/>
        <v>0</v>
      </c>
      <c r="F8" s="5">
        <v>0</v>
      </c>
      <c r="G8" s="5">
        <v>0</v>
      </c>
      <c r="H8" s="6">
        <f t="shared" si="0"/>
        <v>1.1166945840312672</v>
      </c>
      <c r="I8" s="6">
        <f t="shared" si="4"/>
        <v>0</v>
      </c>
      <c r="J8" s="6">
        <f t="shared" si="5"/>
        <v>0</v>
      </c>
      <c r="M8">
        <f t="shared" si="8"/>
        <v>0.9</v>
      </c>
    </row>
    <row r="9" spans="1:23" x14ac:dyDescent="0.3">
      <c r="A9" s="25">
        <v>23</v>
      </c>
      <c r="B9" s="5">
        <v>1.8</v>
      </c>
      <c r="C9" s="6">
        <f t="shared" si="7"/>
        <v>0.87177978870813455</v>
      </c>
      <c r="D9" s="6">
        <f t="shared" si="2"/>
        <v>0</v>
      </c>
      <c r="E9" s="6">
        <f t="shared" si="3"/>
        <v>0.18</v>
      </c>
      <c r="F9" s="5">
        <v>0</v>
      </c>
      <c r="G9" s="5">
        <v>10</v>
      </c>
      <c r="H9" s="6">
        <f t="shared" si="0"/>
        <v>2.0100502512562808</v>
      </c>
      <c r="I9" s="6">
        <f t="shared" si="4"/>
        <v>0</v>
      </c>
      <c r="J9" s="6">
        <f t="shared" si="5"/>
        <v>0.2010050251256281</v>
      </c>
      <c r="M9">
        <f t="shared" si="8"/>
        <v>0.9</v>
      </c>
    </row>
    <row r="10" spans="1:23" x14ac:dyDescent="0.3">
      <c r="A10" s="25">
        <v>24</v>
      </c>
      <c r="B10" s="5">
        <v>1.2</v>
      </c>
      <c r="C10" s="6">
        <f t="shared" si="7"/>
        <v>0.58118652580542296</v>
      </c>
      <c r="D10" s="6">
        <f t="shared" si="2"/>
        <v>0</v>
      </c>
      <c r="E10" s="6">
        <f t="shared" si="3"/>
        <v>0.18</v>
      </c>
      <c r="F10" s="5">
        <v>0</v>
      </c>
      <c r="G10" s="5">
        <v>15</v>
      </c>
      <c r="H10" s="6">
        <f t="shared" si="0"/>
        <v>1.3400335008375204</v>
      </c>
      <c r="I10" s="6">
        <f t="shared" si="4"/>
        <v>0</v>
      </c>
      <c r="J10" s="6">
        <f t="shared" si="5"/>
        <v>0.20100502512562804</v>
      </c>
      <c r="M10">
        <f t="shared" si="8"/>
        <v>0.9</v>
      </c>
    </row>
    <row r="11" spans="1:23" x14ac:dyDescent="0.3">
      <c r="A11" s="25">
        <v>25</v>
      </c>
      <c r="B11" s="5">
        <v>0.9</v>
      </c>
      <c r="C11" s="6">
        <f t="shared" si="7"/>
        <v>0.43588989435406728</v>
      </c>
      <c r="D11" s="6">
        <f t="shared" si="2"/>
        <v>0</v>
      </c>
      <c r="E11" s="6">
        <f t="shared" si="3"/>
        <v>0.10800000000000001</v>
      </c>
      <c r="F11" s="5">
        <v>0</v>
      </c>
      <c r="G11" s="5">
        <v>12</v>
      </c>
      <c r="H11" s="6">
        <f t="shared" si="0"/>
        <v>1.0050251256281404</v>
      </c>
      <c r="I11" s="6">
        <f t="shared" si="4"/>
        <v>0</v>
      </c>
      <c r="J11" s="6">
        <f t="shared" si="5"/>
        <v>0.12060301507537684</v>
      </c>
      <c r="M11">
        <f t="shared" si="8"/>
        <v>0.9</v>
      </c>
    </row>
    <row r="12" spans="1:23" x14ac:dyDescent="0.3">
      <c r="A12" s="25">
        <v>28</v>
      </c>
      <c r="B12" s="5">
        <v>1.2</v>
      </c>
      <c r="C12" s="6">
        <f t="shared" si="7"/>
        <v>0.58118652580542296</v>
      </c>
      <c r="D12" s="6">
        <f t="shared" si="2"/>
        <v>0</v>
      </c>
      <c r="E12" s="6">
        <f t="shared" si="3"/>
        <v>0.18</v>
      </c>
      <c r="F12" s="5">
        <v>0</v>
      </c>
      <c r="G12" s="5">
        <v>15</v>
      </c>
      <c r="H12" s="6">
        <f t="shared" si="0"/>
        <v>1.3400335008375204</v>
      </c>
      <c r="I12" s="6">
        <f t="shared" si="4"/>
        <v>0</v>
      </c>
      <c r="J12" s="6">
        <f t="shared" si="5"/>
        <v>0.20100502512562804</v>
      </c>
      <c r="M12">
        <f t="shared" si="8"/>
        <v>0.9</v>
      </c>
    </row>
    <row r="13" spans="1:23" x14ac:dyDescent="0.3">
      <c r="A13" s="25">
        <v>30</v>
      </c>
      <c r="B13" s="5">
        <v>1.2</v>
      </c>
      <c r="C13" s="6">
        <f t="shared" si="7"/>
        <v>0.58118652580542296</v>
      </c>
      <c r="D13" s="6">
        <f t="shared" si="2"/>
        <v>0</v>
      </c>
      <c r="E13" s="6">
        <f t="shared" si="3"/>
        <v>0.12</v>
      </c>
      <c r="F13" s="5">
        <v>0</v>
      </c>
      <c r="G13" s="5">
        <v>10</v>
      </c>
      <c r="H13" s="6">
        <f t="shared" si="0"/>
        <v>1.3400335008375204</v>
      </c>
      <c r="I13" s="6">
        <f t="shared" si="4"/>
        <v>0</v>
      </c>
      <c r="J13" s="6">
        <f t="shared" si="5"/>
        <v>0.13400335008375205</v>
      </c>
      <c r="M13">
        <f t="shared" si="8"/>
        <v>0.9</v>
      </c>
    </row>
    <row r="14" spans="1:23" x14ac:dyDescent="0.3">
      <c r="A14" s="25">
        <v>31</v>
      </c>
      <c r="B14" s="5">
        <v>2</v>
      </c>
      <c r="C14" s="6">
        <f t="shared" si="7"/>
        <v>0.96864420967570508</v>
      </c>
      <c r="D14" s="6">
        <f t="shared" si="2"/>
        <v>0</v>
      </c>
      <c r="E14" s="6">
        <f t="shared" si="3"/>
        <v>0.24</v>
      </c>
      <c r="F14" s="5">
        <v>0</v>
      </c>
      <c r="G14" s="5">
        <v>12</v>
      </c>
      <c r="H14" s="6">
        <f t="shared" si="0"/>
        <v>2.2333891680625344</v>
      </c>
      <c r="I14" s="6">
        <f t="shared" si="4"/>
        <v>0</v>
      </c>
      <c r="J14" s="6">
        <f t="shared" si="5"/>
        <v>0.26800670016750411</v>
      </c>
      <c r="M14">
        <f t="shared" si="8"/>
        <v>0.9</v>
      </c>
    </row>
    <row r="15" spans="1:23" x14ac:dyDescent="0.3">
      <c r="A15" s="25">
        <v>32</v>
      </c>
      <c r="B15" s="5">
        <v>2</v>
      </c>
      <c r="C15" s="6">
        <f t="shared" si="7"/>
        <v>0.96864420967570508</v>
      </c>
      <c r="D15" s="6">
        <f t="shared" si="2"/>
        <v>0</v>
      </c>
      <c r="E15" s="6">
        <f t="shared" si="3"/>
        <v>0.2</v>
      </c>
      <c r="F15" s="5">
        <v>0</v>
      </c>
      <c r="G15" s="5">
        <v>10</v>
      </c>
      <c r="H15" s="6">
        <f t="shared" si="0"/>
        <v>2.2333891680625344</v>
      </c>
      <c r="I15" s="6">
        <f t="shared" si="4"/>
        <v>0</v>
      </c>
      <c r="J15" s="6">
        <f t="shared" si="5"/>
        <v>0.22333891680625342</v>
      </c>
      <c r="M15">
        <f t="shared" si="8"/>
        <v>0.9</v>
      </c>
    </row>
    <row r="16" spans="1:23" x14ac:dyDescent="0.3">
      <c r="A16" s="25">
        <v>33</v>
      </c>
      <c r="B16" s="5">
        <v>1.4</v>
      </c>
      <c r="C16" s="6">
        <f t="shared" si="7"/>
        <v>0.67805094677299349</v>
      </c>
      <c r="D16" s="6">
        <f t="shared" si="2"/>
        <v>0</v>
      </c>
      <c r="E16" s="6">
        <f t="shared" si="3"/>
        <v>0</v>
      </c>
      <c r="F16" s="5">
        <v>0</v>
      </c>
      <c r="G16" s="5">
        <v>0</v>
      </c>
      <c r="H16" s="6">
        <f t="shared" si="0"/>
        <v>1.5633724176437738</v>
      </c>
      <c r="I16" s="6">
        <f t="shared" si="4"/>
        <v>0</v>
      </c>
      <c r="J16" s="6">
        <f t="shared" si="5"/>
        <v>0</v>
      </c>
      <c r="M16">
        <f t="shared" si="8"/>
        <v>0.9</v>
      </c>
    </row>
    <row r="17" spans="1:13" x14ac:dyDescent="0.3">
      <c r="A17" s="25">
        <v>34</v>
      </c>
      <c r="B17" s="5">
        <v>2.2000000000000002</v>
      </c>
      <c r="C17" s="6">
        <f t="shared" si="7"/>
        <v>1.0655086306432757</v>
      </c>
      <c r="D17" s="6">
        <f t="shared" si="2"/>
        <v>1.1000000000000001E-2</v>
      </c>
      <c r="E17" s="6">
        <f t="shared" si="3"/>
        <v>0</v>
      </c>
      <c r="F17" s="5">
        <v>0.5</v>
      </c>
      <c r="G17" s="5">
        <v>0</v>
      </c>
      <c r="H17" s="6">
        <f t="shared" si="0"/>
        <v>2.4567280848687876</v>
      </c>
      <c r="I17" s="6">
        <f t="shared" si="4"/>
        <v>1.2283640424343939E-2</v>
      </c>
      <c r="J17" s="6">
        <f t="shared" si="5"/>
        <v>0</v>
      </c>
      <c r="M17">
        <f t="shared" si="8"/>
        <v>0.9</v>
      </c>
    </row>
    <row r="18" spans="1:13" x14ac:dyDescent="0.3">
      <c r="A18" s="25">
        <v>35</v>
      </c>
      <c r="B18" s="5">
        <v>2.6</v>
      </c>
      <c r="C18" s="6">
        <f t="shared" si="7"/>
        <v>1.2592374725784166</v>
      </c>
      <c r="D18" s="6">
        <f t="shared" si="2"/>
        <v>1.3000000000000001E-2</v>
      </c>
      <c r="E18" s="6">
        <f t="shared" si="3"/>
        <v>0</v>
      </c>
      <c r="F18" s="5">
        <v>0.5</v>
      </c>
      <c r="G18" s="5">
        <v>0</v>
      </c>
      <c r="H18" s="6">
        <f t="shared" si="0"/>
        <v>2.9034059184812944</v>
      </c>
      <c r="I18" s="6">
        <f t="shared" si="4"/>
        <v>1.4517029592406472E-2</v>
      </c>
      <c r="J18" s="6">
        <f t="shared" si="5"/>
        <v>0</v>
      </c>
      <c r="M18">
        <f t="shared" si="8"/>
        <v>0.9</v>
      </c>
    </row>
    <row r="19" spans="1:13" x14ac:dyDescent="0.3">
      <c r="A19" s="25">
        <v>36</v>
      </c>
      <c r="B19" s="5">
        <v>2</v>
      </c>
      <c r="C19" s="6">
        <f t="shared" si="7"/>
        <v>0.96864420967570508</v>
      </c>
      <c r="D19" s="6">
        <f t="shared" si="2"/>
        <v>0</v>
      </c>
      <c r="E19" s="6">
        <f t="shared" si="3"/>
        <v>0</v>
      </c>
      <c r="F19" s="5">
        <v>0</v>
      </c>
      <c r="G19" s="5">
        <v>0</v>
      </c>
      <c r="H19" s="6">
        <f t="shared" si="0"/>
        <v>2.2333891680625344</v>
      </c>
      <c r="I19" s="6">
        <f t="shared" si="4"/>
        <v>0</v>
      </c>
      <c r="J19" s="6">
        <f t="shared" si="5"/>
        <v>0</v>
      </c>
      <c r="M19">
        <f t="shared" si="8"/>
        <v>0.9</v>
      </c>
    </row>
    <row r="20" spans="1:13" x14ac:dyDescent="0.3">
      <c r="A20" s="25">
        <v>37</v>
      </c>
      <c r="B20" s="5">
        <v>2</v>
      </c>
      <c r="C20" s="6">
        <f t="shared" si="7"/>
        <v>0.96864420967570508</v>
      </c>
      <c r="D20" s="6">
        <f t="shared" si="2"/>
        <v>0</v>
      </c>
      <c r="E20" s="6">
        <f t="shared" si="3"/>
        <v>0</v>
      </c>
      <c r="F20" s="5">
        <v>0</v>
      </c>
      <c r="G20" s="5">
        <v>0</v>
      </c>
      <c r="H20" s="6">
        <f t="shared" si="0"/>
        <v>2.2333891680625344</v>
      </c>
      <c r="I20" s="6">
        <f t="shared" si="4"/>
        <v>0</v>
      </c>
      <c r="J20" s="6">
        <f t="shared" si="5"/>
        <v>0</v>
      </c>
      <c r="M20">
        <f t="shared" si="8"/>
        <v>0.9</v>
      </c>
    </row>
    <row r="21" spans="1:13" x14ac:dyDescent="0.3">
      <c r="A21" s="25">
        <v>38</v>
      </c>
      <c r="B21" s="5">
        <v>3</v>
      </c>
      <c r="C21" s="6">
        <f t="shared" si="7"/>
        <v>1.4529663145135574</v>
      </c>
      <c r="D21" s="6">
        <f t="shared" si="2"/>
        <v>0</v>
      </c>
      <c r="E21" s="6">
        <f t="shared" si="3"/>
        <v>0</v>
      </c>
      <c r="F21" s="5">
        <v>0</v>
      </c>
      <c r="G21" s="5">
        <v>0</v>
      </c>
      <c r="H21" s="6">
        <f t="shared" si="0"/>
        <v>3.3500837520938012</v>
      </c>
      <c r="I21" s="6">
        <f t="shared" si="4"/>
        <v>0</v>
      </c>
      <c r="J21" s="6">
        <f t="shared" si="5"/>
        <v>0</v>
      </c>
      <c r="M21">
        <f t="shared" si="8"/>
        <v>0.9</v>
      </c>
    </row>
    <row r="22" spans="1:13" x14ac:dyDescent="0.3">
      <c r="A22" s="25">
        <v>39</v>
      </c>
      <c r="B22" s="5">
        <v>2.2000000000000002</v>
      </c>
      <c r="C22" s="6">
        <f t="shared" si="7"/>
        <v>1.0655086306432757</v>
      </c>
      <c r="D22" s="6">
        <f t="shared" si="2"/>
        <v>0</v>
      </c>
      <c r="E22" s="6">
        <f t="shared" si="3"/>
        <v>0</v>
      </c>
      <c r="F22" s="5">
        <v>0</v>
      </c>
      <c r="G22" s="5">
        <v>0</v>
      </c>
      <c r="H22" s="6">
        <f t="shared" si="0"/>
        <v>2.4567280848687876</v>
      </c>
      <c r="I22" s="6">
        <f t="shared" si="4"/>
        <v>0</v>
      </c>
      <c r="J22" s="6">
        <f t="shared" si="5"/>
        <v>0</v>
      </c>
      <c r="M22">
        <f t="shared" si="8"/>
        <v>0.9</v>
      </c>
    </row>
    <row r="23" spans="1:13" x14ac:dyDescent="0.3">
      <c r="A23" s="25">
        <v>40</v>
      </c>
      <c r="B23" s="5">
        <v>3</v>
      </c>
      <c r="C23" s="6">
        <f t="shared" si="7"/>
        <v>1.4529663145135574</v>
      </c>
      <c r="D23" s="6">
        <f t="shared" si="2"/>
        <v>0</v>
      </c>
      <c r="E23" s="6">
        <f t="shared" si="3"/>
        <v>0</v>
      </c>
      <c r="F23" s="5">
        <v>0</v>
      </c>
      <c r="G23" s="5">
        <v>0</v>
      </c>
      <c r="H23" s="6">
        <f t="shared" si="0"/>
        <v>3.3500837520938012</v>
      </c>
      <c r="I23" s="6">
        <f t="shared" si="4"/>
        <v>0</v>
      </c>
      <c r="J23" s="6">
        <f t="shared" si="5"/>
        <v>0</v>
      </c>
      <c r="M23">
        <f t="shared" si="8"/>
        <v>0.9</v>
      </c>
    </row>
    <row r="24" spans="1:13" x14ac:dyDescent="0.3">
      <c r="A24" s="25">
        <v>41</v>
      </c>
      <c r="B24" s="5">
        <v>2</v>
      </c>
      <c r="C24" s="6">
        <f t="shared" si="7"/>
        <v>0.96864420967570508</v>
      </c>
      <c r="D24" s="6">
        <f t="shared" si="2"/>
        <v>0</v>
      </c>
      <c r="E24" s="6">
        <f t="shared" si="3"/>
        <v>0</v>
      </c>
      <c r="F24" s="5">
        <v>0</v>
      </c>
      <c r="G24" s="5">
        <v>0</v>
      </c>
      <c r="H24" s="6">
        <f t="shared" si="0"/>
        <v>2.2333891680625344</v>
      </c>
      <c r="I24" s="6">
        <f t="shared" si="4"/>
        <v>0</v>
      </c>
      <c r="J24" s="6">
        <f t="shared" si="5"/>
        <v>0</v>
      </c>
      <c r="M24">
        <f t="shared" si="8"/>
        <v>0.9</v>
      </c>
    </row>
    <row r="25" spans="1:13" x14ac:dyDescent="0.3">
      <c r="A25" s="25">
        <v>43</v>
      </c>
      <c r="B25" s="5">
        <v>3.1</v>
      </c>
      <c r="C25" s="6">
        <f t="shared" si="7"/>
        <v>1.5013985249973429</v>
      </c>
      <c r="D25" s="6">
        <f t="shared" si="2"/>
        <v>0</v>
      </c>
      <c r="E25" s="6">
        <f t="shared" si="3"/>
        <v>0</v>
      </c>
      <c r="F25" s="5">
        <v>0</v>
      </c>
      <c r="G25" s="5">
        <v>0</v>
      </c>
      <c r="H25" s="6">
        <f t="shared" si="0"/>
        <v>3.4617532104969282</v>
      </c>
      <c r="I25" s="6">
        <f t="shared" si="4"/>
        <v>0</v>
      </c>
      <c r="J25" s="6">
        <f t="shared" si="5"/>
        <v>0</v>
      </c>
      <c r="M25">
        <f t="shared" si="8"/>
        <v>0.9</v>
      </c>
    </row>
    <row r="26" spans="1:13" x14ac:dyDescent="0.3">
      <c r="A26" s="25">
        <v>44</v>
      </c>
      <c r="B26" s="5">
        <v>2.1</v>
      </c>
      <c r="C26" s="6">
        <f t="shared" si="7"/>
        <v>1.0170764201594904</v>
      </c>
      <c r="D26" s="6">
        <f t="shared" si="2"/>
        <v>0</v>
      </c>
      <c r="E26" s="6">
        <f t="shared" si="3"/>
        <v>0</v>
      </c>
      <c r="F26" s="5">
        <v>0</v>
      </c>
      <c r="G26" s="5">
        <v>0</v>
      </c>
      <c r="H26" s="6">
        <f t="shared" si="0"/>
        <v>2.345058626465661</v>
      </c>
      <c r="I26" s="6">
        <f t="shared" si="4"/>
        <v>0</v>
      </c>
      <c r="J26" s="6">
        <f t="shared" si="5"/>
        <v>0</v>
      </c>
      <c r="M26">
        <f t="shared" si="8"/>
        <v>0.9</v>
      </c>
    </row>
    <row r="27" spans="1:13" x14ac:dyDescent="0.3">
      <c r="A27" s="25">
        <v>46</v>
      </c>
      <c r="B27" s="5">
        <v>4</v>
      </c>
      <c r="C27" s="6">
        <f t="shared" si="7"/>
        <v>1.9372884193514102</v>
      </c>
      <c r="D27" s="6">
        <f t="shared" si="2"/>
        <v>0.8</v>
      </c>
      <c r="E27" s="6">
        <f t="shared" si="3"/>
        <v>0.4</v>
      </c>
      <c r="F27" s="5">
        <v>20</v>
      </c>
      <c r="G27" s="5">
        <v>10</v>
      </c>
      <c r="H27" s="6">
        <f t="shared" si="0"/>
        <v>4.4667783361250688</v>
      </c>
      <c r="I27" s="6">
        <f t="shared" si="4"/>
        <v>0.89335566722501369</v>
      </c>
      <c r="J27" s="6">
        <f t="shared" si="5"/>
        <v>0.44667783361250685</v>
      </c>
      <c r="M27">
        <f t="shared" si="8"/>
        <v>0.9</v>
      </c>
    </row>
    <row r="28" spans="1:13" x14ac:dyDescent="0.3">
      <c r="A28" s="25">
        <v>47</v>
      </c>
      <c r="B28" s="5">
        <v>1</v>
      </c>
      <c r="C28" s="6">
        <f t="shared" si="7"/>
        <v>0.48432210483785254</v>
      </c>
      <c r="D28" s="6">
        <f t="shared" si="2"/>
        <v>0</v>
      </c>
      <c r="E28" s="6">
        <f t="shared" si="3"/>
        <v>0</v>
      </c>
      <c r="F28" s="5">
        <v>0</v>
      </c>
      <c r="G28" s="5">
        <v>0</v>
      </c>
      <c r="H28" s="6">
        <f t="shared" si="0"/>
        <v>1.1166945840312672</v>
      </c>
      <c r="I28" s="6">
        <f t="shared" si="4"/>
        <v>0</v>
      </c>
      <c r="J28" s="6">
        <f t="shared" si="5"/>
        <v>0</v>
      </c>
      <c r="M28">
        <f t="shared" si="8"/>
        <v>0.9</v>
      </c>
    </row>
    <row r="29" spans="1:13" x14ac:dyDescent="0.3">
      <c r="A29" s="25">
        <v>49</v>
      </c>
      <c r="B29" s="5">
        <v>2.2000000000000002</v>
      </c>
      <c r="C29" s="6">
        <f t="shared" si="7"/>
        <v>1.0655086306432757</v>
      </c>
      <c r="D29" s="6">
        <f t="shared" si="2"/>
        <v>0</v>
      </c>
      <c r="E29" s="6">
        <f t="shared" si="3"/>
        <v>0.44</v>
      </c>
      <c r="F29" s="5">
        <v>0</v>
      </c>
      <c r="G29" s="5">
        <v>20</v>
      </c>
      <c r="H29" s="6">
        <f t="shared" si="0"/>
        <v>2.4567280848687876</v>
      </c>
      <c r="I29" s="6">
        <f t="shared" si="4"/>
        <v>0</v>
      </c>
      <c r="J29" s="6">
        <f t="shared" si="5"/>
        <v>0.4913456169737575</v>
      </c>
      <c r="M29">
        <f t="shared" si="8"/>
        <v>0.9</v>
      </c>
    </row>
    <row r="30" spans="1:13" x14ac:dyDescent="0.3">
      <c r="A30" s="25">
        <v>50</v>
      </c>
      <c r="B30" s="5">
        <v>2.2000000000000002</v>
      </c>
      <c r="C30" s="6">
        <f t="shared" si="7"/>
        <v>1.0655086306432757</v>
      </c>
      <c r="D30" s="6">
        <f t="shared" si="2"/>
        <v>0</v>
      </c>
      <c r="E30" s="6">
        <f t="shared" si="3"/>
        <v>0.22</v>
      </c>
      <c r="F30" s="5">
        <v>0</v>
      </c>
      <c r="G30" s="5">
        <v>10</v>
      </c>
      <c r="H30" s="6">
        <f t="shared" si="0"/>
        <v>2.4567280848687876</v>
      </c>
      <c r="I30" s="6">
        <f t="shared" si="4"/>
        <v>0</v>
      </c>
      <c r="J30" s="6">
        <f t="shared" si="5"/>
        <v>0.24567280848687875</v>
      </c>
      <c r="M30">
        <f t="shared" si="8"/>
        <v>0.9</v>
      </c>
    </row>
    <row r="31" spans="1:13" x14ac:dyDescent="0.3">
      <c r="A31" s="25">
        <v>51</v>
      </c>
      <c r="B31" s="5">
        <v>1</v>
      </c>
      <c r="C31" s="6">
        <f t="shared" si="7"/>
        <v>0.48432210483785254</v>
      </c>
      <c r="D31" s="6">
        <f t="shared" si="2"/>
        <v>0</v>
      </c>
      <c r="E31" s="6">
        <f t="shared" si="3"/>
        <v>0</v>
      </c>
      <c r="F31" s="5">
        <v>0</v>
      </c>
      <c r="G31" s="5">
        <v>0</v>
      </c>
      <c r="H31" s="6">
        <f t="shared" si="0"/>
        <v>1.1166945840312672</v>
      </c>
      <c r="I31" s="6">
        <f t="shared" si="4"/>
        <v>0</v>
      </c>
      <c r="J31" s="6">
        <f t="shared" si="5"/>
        <v>0</v>
      </c>
      <c r="M31">
        <f t="shared" si="8"/>
        <v>0.9</v>
      </c>
    </row>
    <row r="32" spans="1:13" x14ac:dyDescent="0.3">
      <c r="A32" s="25">
        <v>52</v>
      </c>
      <c r="B32" s="5">
        <v>1</v>
      </c>
      <c r="C32" s="6">
        <f t="shared" si="7"/>
        <v>0.48432210483785254</v>
      </c>
      <c r="D32" s="6">
        <f t="shared" si="2"/>
        <v>0</v>
      </c>
      <c r="E32" s="6">
        <f t="shared" si="3"/>
        <v>0</v>
      </c>
      <c r="F32" s="5">
        <v>0</v>
      </c>
      <c r="G32" s="5">
        <v>0</v>
      </c>
      <c r="H32" s="6">
        <f t="shared" si="0"/>
        <v>1.1166945840312672</v>
      </c>
      <c r="I32" s="6">
        <f t="shared" si="4"/>
        <v>0</v>
      </c>
      <c r="J32" s="6">
        <f t="shared" si="5"/>
        <v>0</v>
      </c>
      <c r="M32">
        <f t="shared" si="8"/>
        <v>0.9</v>
      </c>
    </row>
    <row r="33" spans="1:21" x14ac:dyDescent="0.3">
      <c r="A33" s="25">
        <v>53</v>
      </c>
      <c r="B33" s="5">
        <v>0.8</v>
      </c>
      <c r="C33" s="6">
        <f t="shared" si="7"/>
        <v>0.38745768387028207</v>
      </c>
      <c r="D33" s="6">
        <f t="shared" si="2"/>
        <v>0</v>
      </c>
      <c r="E33" s="6">
        <f t="shared" si="3"/>
        <v>0.08</v>
      </c>
      <c r="F33" s="5">
        <v>0</v>
      </c>
      <c r="G33" s="5">
        <v>10</v>
      </c>
      <c r="H33" s="6">
        <f t="shared" si="0"/>
        <v>0.89335566722501381</v>
      </c>
      <c r="I33" s="6">
        <f t="shared" si="4"/>
        <v>0</v>
      </c>
      <c r="J33" s="6">
        <f t="shared" si="5"/>
        <v>8.9335566722501369E-2</v>
      </c>
      <c r="M33">
        <f t="shared" si="8"/>
        <v>0.9</v>
      </c>
    </row>
    <row r="34" spans="1:21" x14ac:dyDescent="0.3">
      <c r="A34" s="25">
        <v>54</v>
      </c>
      <c r="B34" s="5">
        <v>2.2000000000000002</v>
      </c>
      <c r="C34" s="6">
        <f t="shared" si="7"/>
        <v>1.0655086306432757</v>
      </c>
      <c r="D34" s="6">
        <f t="shared" si="2"/>
        <v>0.88</v>
      </c>
      <c r="E34" s="6">
        <f t="shared" si="3"/>
        <v>0</v>
      </c>
      <c r="F34" s="5">
        <v>40</v>
      </c>
      <c r="G34" s="5">
        <v>0</v>
      </c>
      <c r="H34" s="6">
        <f t="shared" ref="H34:H68" si="9">(B34+C34)/($B$69+$C$69)*100</f>
        <v>2.4567280848687876</v>
      </c>
      <c r="I34" s="6">
        <f t="shared" si="4"/>
        <v>0.98269123394751501</v>
      </c>
      <c r="J34" s="6">
        <f t="shared" si="5"/>
        <v>0</v>
      </c>
      <c r="M34">
        <f t="shared" si="8"/>
        <v>0.9</v>
      </c>
    </row>
    <row r="35" spans="1:21" x14ac:dyDescent="0.3">
      <c r="A35" s="25">
        <v>55</v>
      </c>
      <c r="B35" s="5">
        <v>3</v>
      </c>
      <c r="C35" s="6">
        <f t="shared" si="7"/>
        <v>1.4529663145135574</v>
      </c>
      <c r="D35" s="6">
        <f t="shared" si="2"/>
        <v>0</v>
      </c>
      <c r="E35" s="6">
        <f t="shared" si="3"/>
        <v>0.3</v>
      </c>
      <c r="F35" s="5">
        <v>0</v>
      </c>
      <c r="G35" s="5">
        <v>10</v>
      </c>
      <c r="H35" s="6">
        <f t="shared" si="9"/>
        <v>3.3500837520938012</v>
      </c>
      <c r="I35" s="6">
        <f t="shared" si="4"/>
        <v>0</v>
      </c>
      <c r="J35" s="6">
        <f t="shared" si="5"/>
        <v>0.33500837520938015</v>
      </c>
      <c r="M35">
        <f t="shared" si="8"/>
        <v>0.9</v>
      </c>
    </row>
    <row r="36" spans="1:21" x14ac:dyDescent="0.3">
      <c r="A36" s="25">
        <v>60</v>
      </c>
      <c r="B36" s="5">
        <v>2</v>
      </c>
      <c r="C36" s="6">
        <f t="shared" si="7"/>
        <v>0.96864420967570508</v>
      </c>
      <c r="D36" s="6">
        <f t="shared" si="2"/>
        <v>0.6</v>
      </c>
      <c r="E36" s="6">
        <f t="shared" si="3"/>
        <v>0</v>
      </c>
      <c r="F36" s="5">
        <v>30</v>
      </c>
      <c r="G36" s="5">
        <v>0</v>
      </c>
      <c r="H36" s="6">
        <f t="shared" si="9"/>
        <v>2.2333891680625344</v>
      </c>
      <c r="I36" s="6">
        <f t="shared" si="4"/>
        <v>0.6700167504187603</v>
      </c>
      <c r="J36" s="6">
        <f t="shared" si="5"/>
        <v>0</v>
      </c>
      <c r="M36">
        <f t="shared" si="8"/>
        <v>0.9</v>
      </c>
    </row>
    <row r="37" spans="1:21" x14ac:dyDescent="0.3">
      <c r="A37" s="25">
        <v>63</v>
      </c>
      <c r="B37" s="5">
        <v>1</v>
      </c>
      <c r="C37" s="6">
        <f t="shared" si="7"/>
        <v>0.48432210483785254</v>
      </c>
      <c r="D37" s="6">
        <f t="shared" si="2"/>
        <v>0</v>
      </c>
      <c r="E37" s="6">
        <f t="shared" si="3"/>
        <v>0.1</v>
      </c>
      <c r="F37" s="5">
        <v>0</v>
      </c>
      <c r="G37" s="5">
        <v>10</v>
      </c>
      <c r="H37" s="6">
        <f t="shared" si="9"/>
        <v>1.1166945840312672</v>
      </c>
      <c r="I37" s="6">
        <f t="shared" si="4"/>
        <v>0</v>
      </c>
      <c r="J37" s="6">
        <f t="shared" si="5"/>
        <v>0.11166945840312671</v>
      </c>
      <c r="M37">
        <f t="shared" si="8"/>
        <v>0.9</v>
      </c>
    </row>
    <row r="38" spans="1:21" x14ac:dyDescent="0.3">
      <c r="A38" s="25">
        <v>64</v>
      </c>
      <c r="B38" s="5">
        <v>0.5</v>
      </c>
      <c r="C38" s="6">
        <f t="shared" si="7"/>
        <v>0.24216105241892627</v>
      </c>
      <c r="D38" s="6">
        <f t="shared" si="2"/>
        <v>0</v>
      </c>
      <c r="E38" s="6">
        <f t="shared" si="3"/>
        <v>0</v>
      </c>
      <c r="F38" s="5">
        <v>0</v>
      </c>
      <c r="G38" s="5">
        <v>0</v>
      </c>
      <c r="H38" s="6">
        <f t="shared" si="9"/>
        <v>0.5583472920156336</v>
      </c>
      <c r="I38" s="6">
        <f t="shared" si="4"/>
        <v>0</v>
      </c>
      <c r="J38" s="6">
        <f t="shared" si="5"/>
        <v>0</v>
      </c>
      <c r="M38">
        <f t="shared" si="8"/>
        <v>0.9</v>
      </c>
      <c r="T38">
        <f>SUM(B42:B68)</f>
        <v>19.45</v>
      </c>
      <c r="U38">
        <f>SUM(C42:C68)</f>
        <v>9.4200649390962301</v>
      </c>
    </row>
    <row r="39" spans="1:21" x14ac:dyDescent="0.3">
      <c r="A39" s="25">
        <v>65</v>
      </c>
      <c r="B39" s="5">
        <v>0.2</v>
      </c>
      <c r="C39" s="6">
        <f t="shared" si="7"/>
        <v>9.6864420967570516E-2</v>
      </c>
      <c r="D39" s="6">
        <f t="shared" si="2"/>
        <v>0</v>
      </c>
      <c r="E39" s="6">
        <f t="shared" si="3"/>
        <v>0</v>
      </c>
      <c r="F39" s="5">
        <v>0</v>
      </c>
      <c r="G39" s="5">
        <v>0</v>
      </c>
      <c r="H39" s="6">
        <f t="shared" si="9"/>
        <v>0.22333891680625345</v>
      </c>
      <c r="I39" s="6">
        <f t="shared" si="4"/>
        <v>0</v>
      </c>
      <c r="J39" s="6">
        <f t="shared" si="5"/>
        <v>0</v>
      </c>
      <c r="M39">
        <f t="shared" si="8"/>
        <v>0.9</v>
      </c>
      <c r="T39">
        <f>SQRT(T38*T38+U38*U38)</f>
        <v>21.611111111111107</v>
      </c>
    </row>
    <row r="40" spans="1:21" x14ac:dyDescent="0.3">
      <c r="A40" s="25">
        <v>66</v>
      </c>
      <c r="B40" s="5">
        <v>0.2</v>
      </c>
      <c r="C40" s="6">
        <f t="shared" si="7"/>
        <v>9.6864420967570516E-2</v>
      </c>
      <c r="D40" s="6">
        <f t="shared" si="2"/>
        <v>0</v>
      </c>
      <c r="E40" s="6">
        <f t="shared" si="3"/>
        <v>0</v>
      </c>
      <c r="F40" s="5">
        <v>0</v>
      </c>
      <c r="G40" s="5">
        <v>0</v>
      </c>
      <c r="H40" s="6">
        <f t="shared" si="9"/>
        <v>0.22333891680625345</v>
      </c>
      <c r="I40" s="6">
        <f t="shared" si="4"/>
        <v>0</v>
      </c>
      <c r="J40" s="6">
        <f t="shared" si="5"/>
        <v>0</v>
      </c>
      <c r="M40">
        <f t="shared" si="8"/>
        <v>0.9</v>
      </c>
    </row>
    <row r="41" spans="1:21" x14ac:dyDescent="0.3">
      <c r="A41" s="25">
        <v>67</v>
      </c>
      <c r="B41" s="5">
        <v>0.5</v>
      </c>
      <c r="C41" s="6">
        <f t="shared" si="7"/>
        <v>0.24216105241892627</v>
      </c>
      <c r="D41" s="6">
        <f t="shared" si="2"/>
        <v>0</v>
      </c>
      <c r="E41" s="6">
        <f t="shared" si="3"/>
        <v>0</v>
      </c>
      <c r="F41" s="5">
        <v>0</v>
      </c>
      <c r="G41" s="5">
        <v>0</v>
      </c>
      <c r="H41" s="6">
        <f t="shared" si="9"/>
        <v>0.5583472920156336</v>
      </c>
      <c r="I41" s="6">
        <f t="shared" si="4"/>
        <v>0</v>
      </c>
      <c r="J41" s="6">
        <f t="shared" si="5"/>
        <v>0</v>
      </c>
      <c r="M41">
        <f t="shared" si="8"/>
        <v>0.9</v>
      </c>
    </row>
    <row r="42" spans="1:21" x14ac:dyDescent="0.3">
      <c r="A42" s="25">
        <v>71</v>
      </c>
      <c r="B42" s="5">
        <v>0.3</v>
      </c>
      <c r="C42" s="6">
        <f t="shared" si="7"/>
        <v>0.14529663145135574</v>
      </c>
      <c r="D42" s="6">
        <f t="shared" si="2"/>
        <v>0</v>
      </c>
      <c r="E42" s="6">
        <f t="shared" si="3"/>
        <v>0</v>
      </c>
      <c r="F42" s="5">
        <v>0</v>
      </c>
      <c r="G42" s="5">
        <v>0</v>
      </c>
      <c r="H42" s="6">
        <f t="shared" si="9"/>
        <v>0.33500837520938009</v>
      </c>
      <c r="I42" s="6">
        <f t="shared" si="4"/>
        <v>0</v>
      </c>
      <c r="J42" s="6">
        <f t="shared" si="5"/>
        <v>0</v>
      </c>
      <c r="M42">
        <f t="shared" si="8"/>
        <v>0.9</v>
      </c>
    </row>
    <row r="43" spans="1:21" x14ac:dyDescent="0.3">
      <c r="A43" s="25">
        <v>73</v>
      </c>
      <c r="B43" s="5">
        <v>0.3</v>
      </c>
      <c r="C43" s="6">
        <f t="shared" si="7"/>
        <v>0.14529663145135574</v>
      </c>
      <c r="D43" s="6">
        <f t="shared" si="2"/>
        <v>0</v>
      </c>
      <c r="E43" s="6">
        <f t="shared" si="3"/>
        <v>0</v>
      </c>
      <c r="F43" s="5">
        <v>0</v>
      </c>
      <c r="G43" s="5">
        <v>0</v>
      </c>
      <c r="H43" s="6">
        <f t="shared" si="9"/>
        <v>0.33500837520938009</v>
      </c>
      <c r="I43" s="6">
        <f t="shared" si="4"/>
        <v>0</v>
      </c>
      <c r="J43" s="6">
        <f t="shared" si="5"/>
        <v>0</v>
      </c>
      <c r="M43">
        <f t="shared" si="8"/>
        <v>0.9</v>
      </c>
    </row>
    <row r="44" spans="1:21" x14ac:dyDescent="0.3">
      <c r="A44" s="18">
        <v>75</v>
      </c>
      <c r="B44" s="22">
        <v>0.5</v>
      </c>
      <c r="C44" s="32">
        <f t="shared" si="7"/>
        <v>0.24216105241892627</v>
      </c>
      <c r="D44" s="6">
        <f t="shared" si="2"/>
        <v>0</v>
      </c>
      <c r="E44" s="6">
        <f t="shared" si="3"/>
        <v>0</v>
      </c>
      <c r="F44" s="5">
        <v>0</v>
      </c>
      <c r="G44" s="5">
        <v>0</v>
      </c>
      <c r="H44" s="32">
        <f t="shared" si="9"/>
        <v>0.5583472920156336</v>
      </c>
      <c r="I44" s="6">
        <f t="shared" si="4"/>
        <v>0</v>
      </c>
      <c r="J44" s="6">
        <f t="shared" si="5"/>
        <v>0</v>
      </c>
      <c r="M44">
        <f t="shared" si="8"/>
        <v>0.9</v>
      </c>
    </row>
    <row r="45" spans="1:21" x14ac:dyDescent="0.3">
      <c r="A45" s="18">
        <v>78</v>
      </c>
      <c r="B45" s="22">
        <v>1</v>
      </c>
      <c r="C45" s="32">
        <f t="shared" si="7"/>
        <v>0.48432210483785254</v>
      </c>
      <c r="D45" s="6">
        <f t="shared" si="2"/>
        <v>0</v>
      </c>
      <c r="E45" s="6">
        <f t="shared" si="3"/>
        <v>0</v>
      </c>
      <c r="F45" s="5">
        <v>0</v>
      </c>
      <c r="G45" s="5">
        <v>0</v>
      </c>
      <c r="H45" s="32">
        <f t="shared" si="9"/>
        <v>1.1166945840312672</v>
      </c>
      <c r="I45" s="6">
        <f t="shared" si="4"/>
        <v>0</v>
      </c>
      <c r="J45" s="6">
        <f t="shared" si="5"/>
        <v>0</v>
      </c>
      <c r="M45">
        <f t="shared" si="8"/>
        <v>0.9</v>
      </c>
    </row>
    <row r="46" spans="1:21" x14ac:dyDescent="0.3">
      <c r="A46" s="18">
        <v>79</v>
      </c>
      <c r="B46" s="22">
        <v>0.5</v>
      </c>
      <c r="C46" s="32">
        <f t="shared" si="7"/>
        <v>0.24216105241892627</v>
      </c>
      <c r="D46" s="6">
        <f t="shared" si="2"/>
        <v>0</v>
      </c>
      <c r="E46" s="6">
        <f t="shared" si="3"/>
        <v>0</v>
      </c>
      <c r="F46" s="5">
        <v>0</v>
      </c>
      <c r="G46" s="5">
        <v>0</v>
      </c>
      <c r="H46" s="32">
        <f t="shared" si="9"/>
        <v>0.5583472920156336</v>
      </c>
      <c r="I46" s="6">
        <f t="shared" si="4"/>
        <v>0</v>
      </c>
      <c r="J46" s="6">
        <f t="shared" si="5"/>
        <v>0</v>
      </c>
      <c r="M46">
        <f t="shared" si="8"/>
        <v>0.9</v>
      </c>
    </row>
    <row r="47" spans="1:21" x14ac:dyDescent="0.3">
      <c r="A47" s="18">
        <v>80</v>
      </c>
      <c r="B47" s="22">
        <v>0.5</v>
      </c>
      <c r="C47" s="32">
        <f t="shared" si="7"/>
        <v>0.24216105241892627</v>
      </c>
      <c r="D47" s="6">
        <f t="shared" si="2"/>
        <v>0</v>
      </c>
      <c r="E47" s="6">
        <f t="shared" si="3"/>
        <v>0</v>
      </c>
      <c r="F47" s="5">
        <v>0</v>
      </c>
      <c r="G47" s="5">
        <v>0</v>
      </c>
      <c r="H47" s="32">
        <f t="shared" si="9"/>
        <v>0.5583472920156336</v>
      </c>
      <c r="I47" s="6">
        <f t="shared" si="4"/>
        <v>0</v>
      </c>
      <c r="J47" s="6">
        <f t="shared" si="5"/>
        <v>0</v>
      </c>
      <c r="M47">
        <f t="shared" si="8"/>
        <v>0.9</v>
      </c>
    </row>
    <row r="48" spans="1:21" x14ac:dyDescent="0.3">
      <c r="A48" s="18">
        <v>81</v>
      </c>
      <c r="B48" s="22">
        <v>0.5</v>
      </c>
      <c r="C48" s="32">
        <f t="shared" si="7"/>
        <v>0.24216105241892627</v>
      </c>
      <c r="D48" s="6">
        <f t="shared" si="2"/>
        <v>0</v>
      </c>
      <c r="E48" s="6">
        <f t="shared" si="3"/>
        <v>0</v>
      </c>
      <c r="F48" s="5">
        <v>0</v>
      </c>
      <c r="G48" s="5">
        <v>0</v>
      </c>
      <c r="H48" s="32">
        <f t="shared" si="9"/>
        <v>0.5583472920156336</v>
      </c>
      <c r="I48" s="6">
        <f t="shared" si="4"/>
        <v>0</v>
      </c>
      <c r="J48" s="6">
        <f t="shared" si="5"/>
        <v>0</v>
      </c>
      <c r="M48">
        <f t="shared" si="8"/>
        <v>0.9</v>
      </c>
    </row>
    <row r="49" spans="1:13" x14ac:dyDescent="0.3">
      <c r="A49" s="18">
        <v>82</v>
      </c>
      <c r="B49" s="22">
        <v>0.3</v>
      </c>
      <c r="C49" s="32">
        <f t="shared" si="7"/>
        <v>0.14529663145135574</v>
      </c>
      <c r="D49" s="6">
        <f t="shared" si="2"/>
        <v>0</v>
      </c>
      <c r="E49" s="6">
        <f t="shared" si="3"/>
        <v>0</v>
      </c>
      <c r="F49" s="5">
        <v>0</v>
      </c>
      <c r="G49" s="5">
        <v>0</v>
      </c>
      <c r="H49" s="32">
        <f t="shared" si="9"/>
        <v>0.33500837520938009</v>
      </c>
      <c r="I49" s="6">
        <f t="shared" si="4"/>
        <v>0</v>
      </c>
      <c r="J49" s="6">
        <f t="shared" si="5"/>
        <v>0</v>
      </c>
      <c r="M49">
        <f t="shared" si="8"/>
        <v>0.9</v>
      </c>
    </row>
    <row r="50" spans="1:13" x14ac:dyDescent="0.3">
      <c r="A50" s="18">
        <v>84</v>
      </c>
      <c r="B50" s="22">
        <v>0.8</v>
      </c>
      <c r="C50" s="32">
        <f t="shared" si="7"/>
        <v>0.38745768387028207</v>
      </c>
      <c r="D50" s="6">
        <f t="shared" si="2"/>
        <v>0</v>
      </c>
      <c r="E50" s="6">
        <f t="shared" si="3"/>
        <v>0</v>
      </c>
      <c r="F50" s="5">
        <v>0</v>
      </c>
      <c r="G50" s="5">
        <v>0</v>
      </c>
      <c r="H50" s="32">
        <f t="shared" si="9"/>
        <v>0.89335566722501381</v>
      </c>
      <c r="I50" s="6">
        <f t="shared" si="4"/>
        <v>0</v>
      </c>
      <c r="J50" s="6">
        <f t="shared" si="5"/>
        <v>0</v>
      </c>
      <c r="M50">
        <f t="shared" si="8"/>
        <v>0.9</v>
      </c>
    </row>
    <row r="51" spans="1:13" x14ac:dyDescent="0.3">
      <c r="A51" s="18">
        <v>86</v>
      </c>
      <c r="B51" s="22">
        <v>0.5</v>
      </c>
      <c r="C51" s="32">
        <f t="shared" si="7"/>
        <v>0.24216105241892627</v>
      </c>
      <c r="D51" s="6">
        <f t="shared" si="2"/>
        <v>0</v>
      </c>
      <c r="E51" s="6">
        <f t="shared" si="3"/>
        <v>0</v>
      </c>
      <c r="F51" s="5">
        <v>0</v>
      </c>
      <c r="G51" s="5">
        <v>0</v>
      </c>
      <c r="H51" s="32">
        <f t="shared" si="9"/>
        <v>0.5583472920156336</v>
      </c>
      <c r="I51" s="6">
        <f t="shared" si="4"/>
        <v>0</v>
      </c>
      <c r="J51" s="6">
        <f t="shared" si="5"/>
        <v>0</v>
      </c>
      <c r="M51">
        <f t="shared" si="8"/>
        <v>0.9</v>
      </c>
    </row>
    <row r="52" spans="1:13" x14ac:dyDescent="0.3">
      <c r="A52" s="18">
        <v>87</v>
      </c>
      <c r="B52" s="22">
        <v>0.6</v>
      </c>
      <c r="C52" s="32">
        <f t="shared" si="7"/>
        <v>0.29059326290271148</v>
      </c>
      <c r="D52" s="6">
        <f t="shared" si="2"/>
        <v>0</v>
      </c>
      <c r="E52" s="6">
        <f t="shared" si="3"/>
        <v>0</v>
      </c>
      <c r="F52" s="5">
        <v>0</v>
      </c>
      <c r="G52" s="5">
        <v>0</v>
      </c>
      <c r="H52" s="32">
        <f t="shared" si="9"/>
        <v>0.67001675041876019</v>
      </c>
      <c r="I52" s="6">
        <f t="shared" si="4"/>
        <v>0</v>
      </c>
      <c r="J52" s="6">
        <f t="shared" si="5"/>
        <v>0</v>
      </c>
      <c r="M52">
        <f t="shared" si="8"/>
        <v>0.9</v>
      </c>
    </row>
    <row r="53" spans="1:13" x14ac:dyDescent="0.3">
      <c r="A53" s="18">
        <v>88</v>
      </c>
      <c r="B53" s="22">
        <v>0.5</v>
      </c>
      <c r="C53" s="32">
        <f t="shared" si="7"/>
        <v>0.24216105241892627</v>
      </c>
      <c r="D53" s="6">
        <f t="shared" si="2"/>
        <v>0</v>
      </c>
      <c r="E53" s="6">
        <f t="shared" si="3"/>
        <v>0</v>
      </c>
      <c r="F53" s="5">
        <v>0</v>
      </c>
      <c r="G53" s="5">
        <v>0</v>
      </c>
      <c r="H53" s="32">
        <f t="shared" si="9"/>
        <v>0.5583472920156336</v>
      </c>
      <c r="I53" s="6">
        <f t="shared" si="4"/>
        <v>0</v>
      </c>
      <c r="J53" s="6">
        <f t="shared" si="5"/>
        <v>0</v>
      </c>
      <c r="M53">
        <f t="shared" si="8"/>
        <v>0.9</v>
      </c>
    </row>
    <row r="54" spans="1:13" x14ac:dyDescent="0.3">
      <c r="A54" s="18">
        <v>89</v>
      </c>
      <c r="B54" s="22">
        <v>0.5</v>
      </c>
      <c r="C54" s="32">
        <f t="shared" si="7"/>
        <v>0.24216105241892627</v>
      </c>
      <c r="D54" s="6">
        <f t="shared" si="2"/>
        <v>0</v>
      </c>
      <c r="E54" s="6">
        <f t="shared" si="3"/>
        <v>0</v>
      </c>
      <c r="F54" s="5">
        <v>0</v>
      </c>
      <c r="G54" s="5">
        <v>0</v>
      </c>
      <c r="H54" s="32">
        <f t="shared" si="9"/>
        <v>0.5583472920156336</v>
      </c>
      <c r="I54" s="6">
        <f t="shared" si="4"/>
        <v>0</v>
      </c>
      <c r="J54" s="6">
        <f t="shared" si="5"/>
        <v>0</v>
      </c>
      <c r="M54">
        <f t="shared" si="8"/>
        <v>0.9</v>
      </c>
    </row>
    <row r="55" spans="1:13" x14ac:dyDescent="0.3">
      <c r="A55" s="18">
        <v>90</v>
      </c>
      <c r="B55" s="22">
        <v>1.1000000000000001</v>
      </c>
      <c r="C55" s="32">
        <f t="shared" si="7"/>
        <v>0.53275431532163786</v>
      </c>
      <c r="D55" s="6">
        <f t="shared" si="2"/>
        <v>0</v>
      </c>
      <c r="E55" s="6">
        <f t="shared" si="3"/>
        <v>0</v>
      </c>
      <c r="F55" s="5">
        <v>0</v>
      </c>
      <c r="G55" s="5">
        <v>0</v>
      </c>
      <c r="H55" s="32">
        <f t="shared" si="9"/>
        <v>1.2283640424343938</v>
      </c>
      <c r="I55" s="6">
        <f t="shared" si="4"/>
        <v>0</v>
      </c>
      <c r="J55" s="6">
        <f t="shared" si="5"/>
        <v>0</v>
      </c>
      <c r="M55">
        <f t="shared" si="8"/>
        <v>0.9</v>
      </c>
    </row>
    <row r="56" spans="1:13" x14ac:dyDescent="0.3">
      <c r="A56" s="18">
        <v>91</v>
      </c>
      <c r="B56" s="22">
        <v>1.5</v>
      </c>
      <c r="C56" s="32">
        <f t="shared" si="7"/>
        <v>0.7264831572567787</v>
      </c>
      <c r="D56" s="6">
        <f t="shared" si="2"/>
        <v>0</v>
      </c>
      <c r="E56" s="6">
        <f t="shared" si="3"/>
        <v>0</v>
      </c>
      <c r="F56" s="5">
        <v>0</v>
      </c>
      <c r="G56" s="5">
        <v>0</v>
      </c>
      <c r="H56" s="32">
        <f t="shared" si="9"/>
        <v>1.6750418760469006</v>
      </c>
      <c r="I56" s="6">
        <f t="shared" si="4"/>
        <v>0</v>
      </c>
      <c r="J56" s="6">
        <f t="shared" si="5"/>
        <v>0</v>
      </c>
      <c r="M56">
        <f t="shared" si="8"/>
        <v>0.9</v>
      </c>
    </row>
    <row r="57" spans="1:13" x14ac:dyDescent="0.3">
      <c r="A57" s="18">
        <v>92</v>
      </c>
      <c r="B57" s="22">
        <v>0.5</v>
      </c>
      <c r="C57" s="32">
        <f t="shared" si="7"/>
        <v>0.24216105241892627</v>
      </c>
      <c r="D57" s="6">
        <f t="shared" si="2"/>
        <v>0</v>
      </c>
      <c r="E57" s="6">
        <f t="shared" si="3"/>
        <v>0</v>
      </c>
      <c r="F57" s="5">
        <v>0</v>
      </c>
      <c r="G57" s="5">
        <v>0</v>
      </c>
      <c r="H57" s="32">
        <f t="shared" si="9"/>
        <v>0.5583472920156336</v>
      </c>
      <c r="I57" s="6">
        <f t="shared" si="4"/>
        <v>0</v>
      </c>
      <c r="J57" s="6">
        <f t="shared" si="5"/>
        <v>0</v>
      </c>
      <c r="M57">
        <f t="shared" si="8"/>
        <v>0.9</v>
      </c>
    </row>
    <row r="58" spans="1:13" x14ac:dyDescent="0.3">
      <c r="A58" s="18">
        <v>93</v>
      </c>
      <c r="B58" s="22">
        <v>1</v>
      </c>
      <c r="C58" s="32">
        <f t="shared" si="7"/>
        <v>0.48432210483785254</v>
      </c>
      <c r="D58" s="6">
        <f t="shared" si="2"/>
        <v>0</v>
      </c>
      <c r="E58" s="6">
        <f t="shared" si="3"/>
        <v>0</v>
      </c>
      <c r="F58" s="5">
        <v>0</v>
      </c>
      <c r="G58" s="5">
        <v>0</v>
      </c>
      <c r="H58" s="32">
        <f t="shared" si="9"/>
        <v>1.1166945840312672</v>
      </c>
      <c r="I58" s="6">
        <f t="shared" si="4"/>
        <v>0</v>
      </c>
      <c r="J58" s="6">
        <f t="shared" si="5"/>
        <v>0</v>
      </c>
      <c r="M58">
        <f t="shared" si="8"/>
        <v>0.9</v>
      </c>
    </row>
    <row r="59" spans="1:13" x14ac:dyDescent="0.3">
      <c r="A59" s="18">
        <v>94</v>
      </c>
      <c r="B59" s="22">
        <v>0.7</v>
      </c>
      <c r="C59" s="32">
        <f t="shared" si="7"/>
        <v>0.33902547338649675</v>
      </c>
      <c r="D59" s="6">
        <f t="shared" si="2"/>
        <v>0</v>
      </c>
      <c r="E59" s="6">
        <f t="shared" si="3"/>
        <v>0</v>
      </c>
      <c r="F59" s="5">
        <v>0</v>
      </c>
      <c r="G59" s="5">
        <v>0</v>
      </c>
      <c r="H59" s="32">
        <f t="shared" si="9"/>
        <v>0.78168620882188689</v>
      </c>
      <c r="I59" s="6">
        <f t="shared" si="4"/>
        <v>0</v>
      </c>
      <c r="J59" s="6">
        <f t="shared" si="5"/>
        <v>0</v>
      </c>
      <c r="M59">
        <f t="shared" si="8"/>
        <v>0.9</v>
      </c>
    </row>
    <row r="60" spans="1:13" x14ac:dyDescent="0.3">
      <c r="A60" s="18">
        <v>95</v>
      </c>
      <c r="B60" s="22">
        <v>1</v>
      </c>
      <c r="C60" s="32">
        <f t="shared" si="7"/>
        <v>0.48432210483785254</v>
      </c>
      <c r="D60" s="6">
        <f t="shared" si="2"/>
        <v>0</v>
      </c>
      <c r="E60" s="6">
        <f t="shared" si="3"/>
        <v>0</v>
      </c>
      <c r="F60" s="5">
        <v>0</v>
      </c>
      <c r="G60" s="5">
        <v>0</v>
      </c>
      <c r="H60" s="32">
        <f t="shared" si="9"/>
        <v>1.1166945840312672</v>
      </c>
      <c r="I60" s="6">
        <f t="shared" si="4"/>
        <v>0</v>
      </c>
      <c r="J60" s="6">
        <f t="shared" si="5"/>
        <v>0</v>
      </c>
      <c r="M60">
        <f t="shared" si="8"/>
        <v>0.9</v>
      </c>
    </row>
    <row r="61" spans="1:13" x14ac:dyDescent="0.3">
      <c r="A61" s="18">
        <v>98</v>
      </c>
      <c r="B61" s="22">
        <v>1</v>
      </c>
      <c r="C61" s="32">
        <f t="shared" si="7"/>
        <v>0.48432210483785254</v>
      </c>
      <c r="D61" s="6">
        <f t="shared" si="2"/>
        <v>0</v>
      </c>
      <c r="E61" s="6">
        <f t="shared" si="3"/>
        <v>0</v>
      </c>
      <c r="F61" s="5">
        <v>0</v>
      </c>
      <c r="G61" s="5">
        <v>0</v>
      </c>
      <c r="H61" s="32">
        <f t="shared" si="9"/>
        <v>1.1166945840312672</v>
      </c>
      <c r="I61" s="6">
        <f t="shared" si="4"/>
        <v>0</v>
      </c>
      <c r="J61" s="6">
        <f t="shared" si="5"/>
        <v>0</v>
      </c>
      <c r="M61">
        <f t="shared" si="8"/>
        <v>0.9</v>
      </c>
    </row>
    <row r="62" spans="1:13" x14ac:dyDescent="0.3">
      <c r="A62" s="18">
        <v>99</v>
      </c>
      <c r="B62" s="22">
        <v>2.2000000000000002</v>
      </c>
      <c r="C62" s="32">
        <f t="shared" si="7"/>
        <v>1.0655086306432757</v>
      </c>
      <c r="D62" s="6">
        <f t="shared" si="2"/>
        <v>1.76</v>
      </c>
      <c r="E62" s="6">
        <f t="shared" si="3"/>
        <v>0</v>
      </c>
      <c r="F62" s="5">
        <v>80</v>
      </c>
      <c r="G62" s="5">
        <v>0</v>
      </c>
      <c r="H62" s="32">
        <f t="shared" si="9"/>
        <v>2.4567280848687876</v>
      </c>
      <c r="I62" s="6">
        <f t="shared" si="4"/>
        <v>1.96538246789503</v>
      </c>
      <c r="J62" s="6">
        <f t="shared" si="5"/>
        <v>0</v>
      </c>
      <c r="M62">
        <f t="shared" si="8"/>
        <v>0.9</v>
      </c>
    </row>
    <row r="63" spans="1:13" x14ac:dyDescent="0.3">
      <c r="A63" s="18">
        <v>100</v>
      </c>
      <c r="B63" s="22">
        <v>1</v>
      </c>
      <c r="C63" s="32">
        <f t="shared" si="7"/>
        <v>0.48432210483785254</v>
      </c>
      <c r="D63" s="6">
        <f t="shared" si="2"/>
        <v>0</v>
      </c>
      <c r="E63" s="6">
        <f t="shared" si="3"/>
        <v>0</v>
      </c>
      <c r="F63" s="5">
        <v>0</v>
      </c>
      <c r="G63" s="5">
        <v>0</v>
      </c>
      <c r="H63" s="32">
        <f t="shared" si="9"/>
        <v>1.1166945840312672</v>
      </c>
      <c r="I63" s="6">
        <f t="shared" si="4"/>
        <v>0</v>
      </c>
      <c r="J63" s="6">
        <f t="shared" si="5"/>
        <v>0</v>
      </c>
      <c r="M63">
        <f t="shared" si="8"/>
        <v>0.9</v>
      </c>
    </row>
    <row r="64" spans="1:13" x14ac:dyDescent="0.3">
      <c r="A64" s="18">
        <v>101</v>
      </c>
      <c r="B64" s="22">
        <v>0.5</v>
      </c>
      <c r="C64" s="32">
        <f t="shared" si="7"/>
        <v>0.24216105241892627</v>
      </c>
      <c r="D64" s="6">
        <f t="shared" si="2"/>
        <v>0</v>
      </c>
      <c r="E64" s="6">
        <f t="shared" si="3"/>
        <v>0</v>
      </c>
      <c r="F64" s="5">
        <v>0</v>
      </c>
      <c r="G64" s="5">
        <v>0</v>
      </c>
      <c r="H64" s="32">
        <f t="shared" si="9"/>
        <v>0.5583472920156336</v>
      </c>
      <c r="I64" s="6">
        <f t="shared" si="4"/>
        <v>0</v>
      </c>
      <c r="J64" s="6">
        <f t="shared" si="5"/>
        <v>0</v>
      </c>
      <c r="M64">
        <f t="shared" si="8"/>
        <v>0.9</v>
      </c>
    </row>
    <row r="65" spans="1:13" x14ac:dyDescent="0.3">
      <c r="A65" s="18">
        <v>102</v>
      </c>
      <c r="B65" s="22">
        <v>0.5</v>
      </c>
      <c r="C65" s="32">
        <f t="shared" si="7"/>
        <v>0.24216105241892627</v>
      </c>
      <c r="D65" s="6">
        <f t="shared" si="2"/>
        <v>0</v>
      </c>
      <c r="E65" s="6">
        <f t="shared" si="3"/>
        <v>0</v>
      </c>
      <c r="F65" s="5">
        <v>0</v>
      </c>
      <c r="G65" s="5">
        <v>0</v>
      </c>
      <c r="H65" s="32">
        <f t="shared" si="9"/>
        <v>0.5583472920156336</v>
      </c>
      <c r="I65" s="6">
        <f t="shared" si="4"/>
        <v>0</v>
      </c>
      <c r="J65" s="6">
        <f t="shared" si="5"/>
        <v>0</v>
      </c>
      <c r="M65">
        <f t="shared" si="8"/>
        <v>0.9</v>
      </c>
    </row>
    <row r="66" spans="1:13" x14ac:dyDescent="0.3">
      <c r="A66" s="18">
        <v>103</v>
      </c>
      <c r="B66" s="22">
        <v>0.9</v>
      </c>
      <c r="C66" s="32">
        <f t="shared" si="7"/>
        <v>0.43588989435406728</v>
      </c>
      <c r="D66" s="6">
        <f t="shared" si="2"/>
        <v>0</v>
      </c>
      <c r="E66" s="6">
        <f t="shared" si="3"/>
        <v>0</v>
      </c>
      <c r="F66" s="5">
        <v>0</v>
      </c>
      <c r="G66" s="5">
        <v>0</v>
      </c>
      <c r="H66" s="32">
        <f t="shared" si="9"/>
        <v>1.0050251256281404</v>
      </c>
      <c r="I66" s="6">
        <f t="shared" si="4"/>
        <v>0</v>
      </c>
      <c r="J66" s="6">
        <f t="shared" si="5"/>
        <v>0</v>
      </c>
      <c r="M66">
        <f t="shared" si="8"/>
        <v>0.9</v>
      </c>
    </row>
    <row r="67" spans="1:13" x14ac:dyDescent="0.3">
      <c r="A67" s="18">
        <v>104</v>
      </c>
      <c r="B67" s="22">
        <v>0.25</v>
      </c>
      <c r="C67" s="32">
        <f t="shared" si="7"/>
        <v>0.12108052620946314</v>
      </c>
      <c r="D67" s="6">
        <f t="shared" ref="D67:D68" si="10">B67*F67/100</f>
        <v>0</v>
      </c>
      <c r="E67" s="6">
        <f t="shared" ref="E67:E68" si="11">B67*G67/100</f>
        <v>0</v>
      </c>
      <c r="F67" s="5">
        <v>0</v>
      </c>
      <c r="G67" s="5">
        <v>0</v>
      </c>
      <c r="H67" s="32">
        <f t="shared" si="9"/>
        <v>0.2791736460078168</v>
      </c>
      <c r="I67" s="6">
        <f t="shared" ref="I67:I68" si="12">F67*H67/100</f>
        <v>0</v>
      </c>
      <c r="J67" s="6">
        <f t="shared" ref="J67:J68" si="13">G67*H67/100</f>
        <v>0</v>
      </c>
      <c r="M67">
        <f t="shared" si="8"/>
        <v>0.9</v>
      </c>
    </row>
    <row r="68" spans="1:13" x14ac:dyDescent="0.3">
      <c r="A68" s="18">
        <v>105</v>
      </c>
      <c r="B68" s="22">
        <v>0.5</v>
      </c>
      <c r="C68" s="32">
        <f t="shared" si="7"/>
        <v>0.24216105241892627</v>
      </c>
      <c r="D68" s="6">
        <f t="shared" si="10"/>
        <v>0</v>
      </c>
      <c r="E68" s="6">
        <f t="shared" si="11"/>
        <v>0</v>
      </c>
      <c r="F68" s="5">
        <v>0</v>
      </c>
      <c r="G68" s="5">
        <v>0</v>
      </c>
      <c r="H68" s="32">
        <f t="shared" si="9"/>
        <v>0.5583472920156336</v>
      </c>
      <c r="I68" s="6">
        <f t="shared" si="12"/>
        <v>0</v>
      </c>
      <c r="J68" s="6">
        <f t="shared" si="13"/>
        <v>0</v>
      </c>
      <c r="M68">
        <f t="shared" si="8"/>
        <v>0.9</v>
      </c>
    </row>
    <row r="69" spans="1:13" x14ac:dyDescent="0.3">
      <c r="A69" s="17" t="s">
        <v>45</v>
      </c>
      <c r="B69" s="17">
        <f>SUM(B2:B68)</f>
        <v>89.550000000000011</v>
      </c>
      <c r="C69" s="19">
        <f>SUM(C2:C68)</f>
        <v>43.371044488229728</v>
      </c>
      <c r="D69" s="19">
        <f>SUM(D2:D68)</f>
        <v>6.988999999999999</v>
      </c>
      <c r="E69" s="19">
        <f t="shared" ref="E69:G69" si="14">SUM(E2:E68)</f>
        <v>2.8730000000000002</v>
      </c>
      <c r="F69" s="19">
        <f t="shared" si="14"/>
        <v>291</v>
      </c>
      <c r="G69" s="19">
        <f t="shared" si="14"/>
        <v>159</v>
      </c>
      <c r="H69" s="33">
        <f>SUM(H2:H68)</f>
        <v>100.00000000000001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30" sqref="C30"/>
    </sheetView>
  </sheetViews>
  <sheetFormatPr defaultRowHeight="14.4" x14ac:dyDescent="0.3"/>
  <cols>
    <col min="2" max="2" width="9.44140625" bestFit="1" customWidth="1"/>
  </cols>
  <sheetData>
    <row r="1" spans="1:3" x14ac:dyDescent="0.3">
      <c r="A1" s="1" t="s">
        <v>142</v>
      </c>
      <c r="B1" s="41" t="s">
        <v>46</v>
      </c>
      <c r="C1" s="41" t="s">
        <v>47</v>
      </c>
    </row>
    <row r="2" spans="1:3" x14ac:dyDescent="0.3">
      <c r="A2" s="1">
        <v>1</v>
      </c>
      <c r="B2" s="2">
        <v>1</v>
      </c>
      <c r="C2" s="2">
        <v>90.5</v>
      </c>
    </row>
    <row r="3" spans="1:3" x14ac:dyDescent="0.3">
      <c r="A3" s="1">
        <v>1</v>
      </c>
      <c r="B3" s="2">
        <v>2</v>
      </c>
      <c r="C3" s="2">
        <v>99.8</v>
      </c>
    </row>
    <row r="4" spans="1:3" x14ac:dyDescent="0.3">
      <c r="A4" s="1">
        <v>1</v>
      </c>
      <c r="B4" s="2">
        <v>3</v>
      </c>
      <c r="C4" s="2">
        <v>93.4</v>
      </c>
    </row>
    <row r="5" spans="1:3" x14ac:dyDescent="0.3">
      <c r="A5" s="1">
        <v>1</v>
      </c>
      <c r="B5" s="2">
        <v>4</v>
      </c>
      <c r="C5" s="2">
        <v>94.5</v>
      </c>
    </row>
    <row r="6" spans="1:3" x14ac:dyDescent="0.3">
      <c r="A6" s="1">
        <v>2</v>
      </c>
      <c r="B6" s="2">
        <v>5</v>
      </c>
      <c r="C6" s="2">
        <v>94.5</v>
      </c>
    </row>
    <row r="7" spans="1:3" x14ac:dyDescent="0.3">
      <c r="A7" s="1">
        <v>2</v>
      </c>
      <c r="B7" s="2">
        <v>6</v>
      </c>
      <c r="C7" s="2">
        <v>97.8</v>
      </c>
    </row>
    <row r="8" spans="1:3" x14ac:dyDescent="0.3">
      <c r="A8" s="1">
        <v>2</v>
      </c>
      <c r="B8" s="2">
        <v>7</v>
      </c>
      <c r="C8" s="2">
        <v>98</v>
      </c>
    </row>
    <row r="9" spans="1:3" x14ac:dyDescent="0.3">
      <c r="A9" s="1">
        <v>2</v>
      </c>
      <c r="B9" s="2">
        <v>8</v>
      </c>
      <c r="C9" s="2">
        <v>99.8</v>
      </c>
    </row>
    <row r="10" spans="1:3" x14ac:dyDescent="0.3">
      <c r="A10" s="1">
        <v>3</v>
      </c>
      <c r="B10" s="2">
        <v>9</v>
      </c>
      <c r="C10" s="2">
        <v>99.6</v>
      </c>
    </row>
    <row r="11" spans="1:3" x14ac:dyDescent="0.3">
      <c r="A11" s="1">
        <v>3</v>
      </c>
      <c r="B11" s="2">
        <v>10</v>
      </c>
      <c r="C11" s="2">
        <v>99.6</v>
      </c>
    </row>
    <row r="12" spans="1:3" x14ac:dyDescent="0.3">
      <c r="A12" s="1">
        <v>3</v>
      </c>
      <c r="B12" s="2">
        <v>11</v>
      </c>
      <c r="C12" s="2">
        <v>99.1</v>
      </c>
    </row>
    <row r="13" spans="1:3" x14ac:dyDescent="0.3">
      <c r="A13" s="1">
        <v>3</v>
      </c>
      <c r="B13" s="2">
        <v>12</v>
      </c>
      <c r="C13" s="2">
        <v>100</v>
      </c>
    </row>
    <row r="14" spans="1:3" x14ac:dyDescent="0.3">
      <c r="A14" s="1">
        <v>4</v>
      </c>
      <c r="B14" s="2">
        <v>13</v>
      </c>
      <c r="C14" s="2">
        <v>99.1</v>
      </c>
    </row>
    <row r="15" spans="1:3" x14ac:dyDescent="0.3">
      <c r="A15" s="1">
        <v>4</v>
      </c>
      <c r="B15" s="2">
        <v>14</v>
      </c>
      <c r="C15" s="2">
        <v>97.4</v>
      </c>
    </row>
    <row r="16" spans="1:3" x14ac:dyDescent="0.3">
      <c r="A16" s="1">
        <v>4</v>
      </c>
      <c r="B16" s="2">
        <v>15</v>
      </c>
      <c r="C16" s="2">
        <v>93.2</v>
      </c>
    </row>
    <row r="17" spans="1:3" x14ac:dyDescent="0.3">
      <c r="A17" s="1">
        <v>4</v>
      </c>
      <c r="B17" s="2">
        <v>16</v>
      </c>
      <c r="C17" s="2">
        <v>89</v>
      </c>
    </row>
    <row r="18" spans="1:3" x14ac:dyDescent="0.3">
      <c r="A18" s="1">
        <v>5</v>
      </c>
      <c r="B18" s="2">
        <v>17</v>
      </c>
      <c r="C18" s="2">
        <v>87</v>
      </c>
    </row>
    <row r="19" spans="1:3" x14ac:dyDescent="0.3">
      <c r="A19" s="1">
        <v>5</v>
      </c>
      <c r="B19" s="2">
        <v>18</v>
      </c>
      <c r="C19" s="2">
        <v>85</v>
      </c>
    </row>
    <row r="20" spans="1:3" x14ac:dyDescent="0.3">
      <c r="A20" s="1">
        <v>5</v>
      </c>
      <c r="B20" s="2">
        <v>19</v>
      </c>
      <c r="C20" s="2">
        <v>83.7</v>
      </c>
    </row>
    <row r="21" spans="1:3" x14ac:dyDescent="0.3">
      <c r="A21" s="1">
        <v>5</v>
      </c>
      <c r="B21" s="2">
        <v>20</v>
      </c>
      <c r="C21" s="2">
        <v>87.4</v>
      </c>
    </row>
    <row r="22" spans="1:3" x14ac:dyDescent="0.3">
      <c r="A22" s="1">
        <v>6</v>
      </c>
      <c r="B22" s="2">
        <v>21</v>
      </c>
      <c r="C22" s="2">
        <v>87.4</v>
      </c>
    </row>
    <row r="23" spans="1:3" x14ac:dyDescent="0.3">
      <c r="A23" s="1">
        <v>6</v>
      </c>
      <c r="B23" s="2">
        <v>22</v>
      </c>
      <c r="C23" s="2">
        <v>85.7</v>
      </c>
    </row>
    <row r="24" spans="1:3" x14ac:dyDescent="0.3">
      <c r="A24" s="1">
        <v>6</v>
      </c>
      <c r="B24" s="2">
        <v>23</v>
      </c>
      <c r="C24" s="2">
        <v>87.6</v>
      </c>
    </row>
    <row r="25" spans="1:3" x14ac:dyDescent="0.3">
      <c r="A25" s="1">
        <v>6</v>
      </c>
      <c r="B25" s="2">
        <v>24</v>
      </c>
      <c r="C25" s="2">
        <v>89.6</v>
      </c>
    </row>
    <row r="26" spans="1:3" x14ac:dyDescent="0.3">
      <c r="A26" s="1">
        <v>7</v>
      </c>
      <c r="B26" s="2">
        <v>25</v>
      </c>
      <c r="C26" s="2">
        <v>84.3</v>
      </c>
    </row>
    <row r="27" spans="1:3" x14ac:dyDescent="0.3">
      <c r="A27" s="1">
        <v>7</v>
      </c>
      <c r="B27" s="2">
        <v>26</v>
      </c>
      <c r="C27" s="2">
        <v>85</v>
      </c>
    </row>
    <row r="28" spans="1:3" x14ac:dyDescent="0.3">
      <c r="A28" s="1">
        <v>7</v>
      </c>
      <c r="B28" s="2">
        <v>27</v>
      </c>
      <c r="C28" s="2">
        <v>83.2</v>
      </c>
    </row>
    <row r="29" spans="1:3" x14ac:dyDescent="0.3">
      <c r="A29" s="1">
        <v>7</v>
      </c>
      <c r="B29" s="2">
        <v>28</v>
      </c>
      <c r="C29" s="2">
        <v>78.599999999999994</v>
      </c>
    </row>
    <row r="30" spans="1:3" x14ac:dyDescent="0.3">
      <c r="A30" s="1">
        <v>8</v>
      </c>
      <c r="B30" s="2">
        <v>29</v>
      </c>
      <c r="C30" s="2">
        <v>76.599999999999994</v>
      </c>
    </row>
    <row r="31" spans="1:3" x14ac:dyDescent="0.3">
      <c r="A31" s="1">
        <v>8</v>
      </c>
      <c r="B31" s="2">
        <v>30</v>
      </c>
      <c r="C31" s="2">
        <v>76.2</v>
      </c>
    </row>
    <row r="32" spans="1:3" x14ac:dyDescent="0.3">
      <c r="A32" s="1">
        <v>8</v>
      </c>
      <c r="B32" s="2">
        <v>31</v>
      </c>
      <c r="C32" s="2">
        <v>72.400000000000006</v>
      </c>
    </row>
    <row r="33" spans="1:3" x14ac:dyDescent="0.3">
      <c r="A33" s="1">
        <v>8</v>
      </c>
      <c r="B33" s="2">
        <v>32</v>
      </c>
      <c r="C33" s="2">
        <v>75.099999999999994</v>
      </c>
    </row>
    <row r="34" spans="1:3" x14ac:dyDescent="0.3">
      <c r="A34" s="1">
        <v>8</v>
      </c>
      <c r="B34" s="2">
        <v>33</v>
      </c>
      <c r="C34" s="2">
        <v>77.5</v>
      </c>
    </row>
    <row r="35" spans="1:3" x14ac:dyDescent="0.3">
      <c r="A35" s="1">
        <v>9</v>
      </c>
      <c r="B35" s="2">
        <v>34</v>
      </c>
      <c r="C35" s="2">
        <v>79.2</v>
      </c>
    </row>
    <row r="36" spans="1:3" x14ac:dyDescent="0.3">
      <c r="A36" s="1">
        <v>9</v>
      </c>
      <c r="B36" s="2">
        <v>35</v>
      </c>
      <c r="C36" s="2">
        <v>81.2</v>
      </c>
    </row>
    <row r="37" spans="1:3" x14ac:dyDescent="0.3">
      <c r="A37" s="1">
        <v>9</v>
      </c>
      <c r="B37" s="2">
        <v>36</v>
      </c>
      <c r="C37" s="2">
        <v>81.900000000000006</v>
      </c>
    </row>
    <row r="38" spans="1:3" x14ac:dyDescent="0.3">
      <c r="A38" s="1">
        <v>9</v>
      </c>
      <c r="B38" s="2">
        <v>37</v>
      </c>
      <c r="C38" s="2">
        <v>82.3</v>
      </c>
    </row>
    <row r="39" spans="1:3" x14ac:dyDescent="0.3">
      <c r="A39" s="1">
        <v>9</v>
      </c>
      <c r="B39" s="2">
        <v>38</v>
      </c>
      <c r="C39" s="2">
        <v>83</v>
      </c>
    </row>
    <row r="40" spans="1:3" x14ac:dyDescent="0.3">
      <c r="A40" s="1">
        <v>10</v>
      </c>
      <c r="B40" s="2">
        <v>39</v>
      </c>
      <c r="C40" s="2">
        <v>82.8</v>
      </c>
    </row>
    <row r="41" spans="1:3" x14ac:dyDescent="0.3">
      <c r="A41" s="1">
        <v>10</v>
      </c>
      <c r="B41" s="2">
        <v>40</v>
      </c>
      <c r="C41" s="2">
        <v>85.9</v>
      </c>
    </row>
    <row r="42" spans="1:3" x14ac:dyDescent="0.3">
      <c r="A42" s="1">
        <v>10</v>
      </c>
      <c r="B42" s="2">
        <v>41</v>
      </c>
      <c r="C42" s="2">
        <v>88.5</v>
      </c>
    </row>
    <row r="43" spans="1:3" x14ac:dyDescent="0.3">
      <c r="A43" s="1">
        <v>10</v>
      </c>
      <c r="B43" s="2">
        <v>42</v>
      </c>
      <c r="C43" s="2">
        <v>90.3</v>
      </c>
    </row>
    <row r="44" spans="1:3" x14ac:dyDescent="0.3">
      <c r="A44" s="1">
        <v>10</v>
      </c>
      <c r="B44" s="2">
        <v>43</v>
      </c>
      <c r="C44" s="2">
        <v>90.5</v>
      </c>
    </row>
    <row r="45" spans="1:3" x14ac:dyDescent="0.3">
      <c r="A45" s="1">
        <v>11</v>
      </c>
      <c r="B45" s="2">
        <v>44</v>
      </c>
      <c r="C45" s="2">
        <v>91.2</v>
      </c>
    </row>
    <row r="46" spans="1:3" x14ac:dyDescent="0.3">
      <c r="A46" s="1">
        <v>11</v>
      </c>
      <c r="B46" s="2">
        <v>45</v>
      </c>
      <c r="C46" s="2">
        <v>90.3</v>
      </c>
    </row>
    <row r="47" spans="1:3" x14ac:dyDescent="0.3">
      <c r="A47" s="1">
        <v>11</v>
      </c>
      <c r="B47" s="2">
        <v>46</v>
      </c>
      <c r="C47" s="2">
        <v>88.7</v>
      </c>
    </row>
    <row r="48" spans="1:3" x14ac:dyDescent="0.3">
      <c r="A48" s="1">
        <v>11</v>
      </c>
      <c r="B48" s="2">
        <v>47</v>
      </c>
      <c r="C48" s="2">
        <v>87</v>
      </c>
    </row>
    <row r="49" spans="1:3" x14ac:dyDescent="0.3">
      <c r="A49" s="1">
        <v>11</v>
      </c>
      <c r="B49" s="2">
        <v>48</v>
      </c>
      <c r="C49" s="2">
        <v>88.1</v>
      </c>
    </row>
    <row r="50" spans="1:3" x14ac:dyDescent="0.3">
      <c r="A50" s="1">
        <v>12</v>
      </c>
      <c r="B50" s="2">
        <v>49</v>
      </c>
      <c r="C50" s="2">
        <v>89.8</v>
      </c>
    </row>
    <row r="51" spans="1:3" x14ac:dyDescent="0.3">
      <c r="A51" s="1">
        <v>12</v>
      </c>
      <c r="B51" s="2">
        <v>50</v>
      </c>
      <c r="C51" s="2">
        <v>89.8</v>
      </c>
    </row>
    <row r="52" spans="1:3" x14ac:dyDescent="0.3">
      <c r="A52" s="1">
        <v>12</v>
      </c>
      <c r="B52" s="2">
        <v>51</v>
      </c>
      <c r="C52" s="2">
        <v>95.7</v>
      </c>
    </row>
    <row r="53" spans="1:3" x14ac:dyDescent="0.3">
      <c r="A53" s="1">
        <v>12</v>
      </c>
      <c r="B53" s="2">
        <v>52</v>
      </c>
      <c r="C53" s="2">
        <v>90.5</v>
      </c>
    </row>
  </sheetData>
  <conditionalFormatting sqref="P2:P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0" sqref="F10"/>
    </sheetView>
  </sheetViews>
  <sheetFormatPr defaultRowHeight="14.4" x14ac:dyDescent="0.3"/>
  <cols>
    <col min="2" max="2" width="11.44140625" bestFit="1" customWidth="1"/>
    <col min="3" max="3" width="9.44140625" bestFit="1" customWidth="1"/>
  </cols>
  <sheetData>
    <row r="1" spans="1:3" x14ac:dyDescent="0.3">
      <c r="A1" s="16" t="s">
        <v>48</v>
      </c>
      <c r="B1" s="16" t="s">
        <v>49</v>
      </c>
      <c r="C1" s="16" t="s">
        <v>50</v>
      </c>
    </row>
    <row r="2" spans="1:3" x14ac:dyDescent="0.3">
      <c r="A2" s="5">
        <v>1</v>
      </c>
      <c r="B2" s="5" t="s">
        <v>51</v>
      </c>
      <c r="C2" s="5">
        <v>94.2</v>
      </c>
    </row>
    <row r="3" spans="1:3" x14ac:dyDescent="0.3">
      <c r="A3" s="5">
        <v>2</v>
      </c>
      <c r="B3" s="5" t="s">
        <v>52</v>
      </c>
      <c r="C3" s="5">
        <v>98.1</v>
      </c>
    </row>
    <row r="4" spans="1:3" x14ac:dyDescent="0.3">
      <c r="A4" s="5">
        <v>3</v>
      </c>
      <c r="B4" s="5" t="s">
        <v>53</v>
      </c>
      <c r="C4" s="5">
        <v>95.6</v>
      </c>
    </row>
    <row r="5" spans="1:3" x14ac:dyDescent="0.3">
      <c r="A5" s="5">
        <v>4</v>
      </c>
      <c r="B5" s="5" t="s">
        <v>54</v>
      </c>
      <c r="C5" s="5">
        <v>100</v>
      </c>
    </row>
    <row r="6" spans="1:3" x14ac:dyDescent="0.3">
      <c r="A6" s="5">
        <v>5</v>
      </c>
      <c r="B6" s="5" t="s">
        <v>55</v>
      </c>
      <c r="C6" s="5">
        <v>97.5</v>
      </c>
    </row>
    <row r="7" spans="1:3" x14ac:dyDescent="0.3">
      <c r="A7" s="5">
        <v>6</v>
      </c>
      <c r="B7" s="5" t="s">
        <v>56</v>
      </c>
      <c r="C7" s="5">
        <v>76.3</v>
      </c>
    </row>
    <row r="8" spans="1:3" x14ac:dyDescent="0.3">
      <c r="A8" s="5">
        <v>7</v>
      </c>
      <c r="B8" s="5" t="s">
        <v>57</v>
      </c>
      <c r="C8" s="5">
        <v>73.900000000000006</v>
      </c>
    </row>
  </sheetData>
  <conditionalFormatting sqref="C2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M34" sqref="M34"/>
    </sheetView>
  </sheetViews>
  <sheetFormatPr defaultRowHeight="14.4" x14ac:dyDescent="0.3"/>
  <cols>
    <col min="2" max="2" width="9.33203125" bestFit="1" customWidth="1"/>
    <col min="3" max="3" width="11.109375" customWidth="1"/>
    <col min="4" max="4" width="9.33203125" bestFit="1" customWidth="1"/>
    <col min="5" max="5" width="10.5546875" customWidth="1"/>
    <col min="6" max="6" width="9.33203125" bestFit="1" customWidth="1"/>
    <col min="7" max="7" width="12.33203125" customWidth="1"/>
    <col min="8" max="8" width="9.33203125" bestFit="1" customWidth="1"/>
    <col min="9" max="9" width="11.5546875" customWidth="1"/>
  </cols>
  <sheetData>
    <row r="1" spans="1:9" x14ac:dyDescent="0.3">
      <c r="A1" s="85" t="s">
        <v>58</v>
      </c>
      <c r="B1" s="82" t="s">
        <v>85</v>
      </c>
      <c r="C1" s="83"/>
      <c r="D1" s="82" t="s">
        <v>86</v>
      </c>
      <c r="E1" s="83"/>
      <c r="F1" s="82" t="s">
        <v>87</v>
      </c>
      <c r="G1" s="83"/>
      <c r="H1" s="84" t="s">
        <v>88</v>
      </c>
      <c r="I1" s="83"/>
    </row>
    <row r="2" spans="1:9" x14ac:dyDescent="0.3">
      <c r="A2" s="85"/>
      <c r="B2" s="17" t="s">
        <v>83</v>
      </c>
      <c r="C2" s="17" t="s">
        <v>84</v>
      </c>
      <c r="D2" s="17" t="s">
        <v>83</v>
      </c>
      <c r="E2" s="17" t="s">
        <v>84</v>
      </c>
      <c r="F2" s="17" t="s">
        <v>83</v>
      </c>
      <c r="G2" s="17" t="s">
        <v>84</v>
      </c>
      <c r="H2" s="17" t="s">
        <v>83</v>
      </c>
      <c r="I2" s="17" t="s">
        <v>84</v>
      </c>
    </row>
    <row r="3" spans="1:9" x14ac:dyDescent="0.3">
      <c r="A3" s="15" t="s">
        <v>59</v>
      </c>
      <c r="B3" s="2">
        <v>80</v>
      </c>
      <c r="C3" s="13">
        <f>B3*0.9</f>
        <v>72</v>
      </c>
      <c r="D3" s="2">
        <v>86</v>
      </c>
      <c r="E3" s="13">
        <f>D3*0.92</f>
        <v>79.12</v>
      </c>
      <c r="F3" s="2">
        <v>81</v>
      </c>
      <c r="G3" s="13">
        <f>F3*0.95</f>
        <v>76.95</v>
      </c>
      <c r="H3" s="2">
        <v>80</v>
      </c>
      <c r="I3" s="13">
        <f>H3*0.88</f>
        <v>70.400000000000006</v>
      </c>
    </row>
    <row r="4" spans="1:9" x14ac:dyDescent="0.3">
      <c r="A4" s="15" t="s">
        <v>60</v>
      </c>
      <c r="B4" s="2">
        <v>75</v>
      </c>
      <c r="C4" s="13">
        <f t="shared" ref="C4:C26" si="0">B4*0.9</f>
        <v>67.5</v>
      </c>
      <c r="D4" s="2">
        <v>86</v>
      </c>
      <c r="E4" s="13">
        <f t="shared" ref="E4:E26" si="1">D4*0.92</f>
        <v>79.12</v>
      </c>
      <c r="F4" s="2">
        <v>77</v>
      </c>
      <c r="G4" s="13">
        <f t="shared" ref="G4:G26" si="2">F4*0.95</f>
        <v>73.149999999999991</v>
      </c>
      <c r="H4" s="2">
        <v>81</v>
      </c>
      <c r="I4" s="13">
        <f t="shared" ref="I4:I26" si="3">H4*0.88</f>
        <v>71.28</v>
      </c>
    </row>
    <row r="5" spans="1:9" x14ac:dyDescent="0.3">
      <c r="A5" s="15" t="s">
        <v>61</v>
      </c>
      <c r="B5" s="2">
        <v>78</v>
      </c>
      <c r="C5" s="13">
        <f t="shared" si="0"/>
        <v>70.2</v>
      </c>
      <c r="D5" s="2">
        <v>84</v>
      </c>
      <c r="E5" s="13">
        <f t="shared" si="1"/>
        <v>77.28</v>
      </c>
      <c r="F5" s="2">
        <v>80</v>
      </c>
      <c r="G5" s="13">
        <f t="shared" si="2"/>
        <v>76</v>
      </c>
      <c r="H5" s="2">
        <v>82</v>
      </c>
      <c r="I5" s="13">
        <f t="shared" si="3"/>
        <v>72.16</v>
      </c>
    </row>
    <row r="6" spans="1:9" x14ac:dyDescent="0.3">
      <c r="A6" s="15" t="s">
        <v>62</v>
      </c>
      <c r="B6" s="2">
        <v>80</v>
      </c>
      <c r="C6" s="13">
        <f t="shared" si="0"/>
        <v>72</v>
      </c>
      <c r="D6" s="2">
        <v>83</v>
      </c>
      <c r="E6" s="13">
        <f t="shared" si="1"/>
        <v>76.36</v>
      </c>
      <c r="F6" s="2">
        <v>79</v>
      </c>
      <c r="G6" s="13">
        <f t="shared" si="2"/>
        <v>75.05</v>
      </c>
      <c r="H6" s="2">
        <v>84</v>
      </c>
      <c r="I6" s="13">
        <f t="shared" si="3"/>
        <v>73.92</v>
      </c>
    </row>
    <row r="7" spans="1:9" x14ac:dyDescent="0.3">
      <c r="A7" s="15" t="s">
        <v>63</v>
      </c>
      <c r="B7" s="2">
        <v>83</v>
      </c>
      <c r="C7" s="13">
        <f t="shared" si="0"/>
        <v>74.7</v>
      </c>
      <c r="D7" s="2">
        <v>84</v>
      </c>
      <c r="E7" s="13">
        <f t="shared" si="1"/>
        <v>77.28</v>
      </c>
      <c r="F7" s="2">
        <v>82</v>
      </c>
      <c r="G7" s="13">
        <f t="shared" si="2"/>
        <v>77.899999999999991</v>
      </c>
      <c r="H7" s="2">
        <v>86</v>
      </c>
      <c r="I7" s="13">
        <f t="shared" si="3"/>
        <v>75.680000000000007</v>
      </c>
    </row>
    <row r="8" spans="1:9" x14ac:dyDescent="0.3">
      <c r="A8" s="15" t="s">
        <v>64</v>
      </c>
      <c r="B8" s="2">
        <v>86</v>
      </c>
      <c r="C8" s="13">
        <f t="shared" si="0"/>
        <v>77.400000000000006</v>
      </c>
      <c r="D8" s="2">
        <v>84</v>
      </c>
      <c r="E8" s="13">
        <f t="shared" si="1"/>
        <v>77.28</v>
      </c>
      <c r="F8" s="2">
        <v>84</v>
      </c>
      <c r="G8" s="13">
        <f t="shared" si="2"/>
        <v>79.8</v>
      </c>
      <c r="H8" s="2">
        <v>86</v>
      </c>
      <c r="I8" s="13">
        <f t="shared" si="3"/>
        <v>75.680000000000007</v>
      </c>
    </row>
    <row r="9" spans="1:9" x14ac:dyDescent="0.3">
      <c r="A9" s="15" t="s">
        <v>65</v>
      </c>
      <c r="B9" s="2">
        <v>89</v>
      </c>
      <c r="C9" s="13">
        <f t="shared" si="0"/>
        <v>80.100000000000009</v>
      </c>
      <c r="D9" s="2">
        <v>87</v>
      </c>
      <c r="E9" s="13">
        <f t="shared" si="1"/>
        <v>80.040000000000006</v>
      </c>
      <c r="F9" s="2">
        <v>87</v>
      </c>
      <c r="G9" s="13">
        <f t="shared" si="2"/>
        <v>82.649999999999991</v>
      </c>
      <c r="H9" s="2">
        <v>89</v>
      </c>
      <c r="I9" s="13">
        <f t="shared" si="3"/>
        <v>78.320000000000007</v>
      </c>
    </row>
    <row r="10" spans="1:9" x14ac:dyDescent="0.3">
      <c r="A10" s="15" t="s">
        <v>66</v>
      </c>
      <c r="B10" s="2">
        <v>90</v>
      </c>
      <c r="C10" s="13">
        <f t="shared" si="0"/>
        <v>81</v>
      </c>
      <c r="D10" s="2">
        <v>90</v>
      </c>
      <c r="E10" s="13">
        <f t="shared" si="1"/>
        <v>82.8</v>
      </c>
      <c r="F10" s="2">
        <v>90</v>
      </c>
      <c r="G10" s="13">
        <f t="shared" si="2"/>
        <v>85.5</v>
      </c>
      <c r="H10" s="2">
        <v>90</v>
      </c>
      <c r="I10" s="13">
        <f t="shared" si="3"/>
        <v>79.2</v>
      </c>
    </row>
    <row r="11" spans="1:9" x14ac:dyDescent="0.3">
      <c r="A11" s="15" t="s">
        <v>67</v>
      </c>
      <c r="B11" s="2">
        <v>92</v>
      </c>
      <c r="C11" s="13">
        <f t="shared" si="0"/>
        <v>82.8</v>
      </c>
      <c r="D11" s="2">
        <v>95</v>
      </c>
      <c r="E11" s="13">
        <f t="shared" si="1"/>
        <v>87.4</v>
      </c>
      <c r="F11" s="2">
        <v>94</v>
      </c>
      <c r="G11" s="13">
        <f t="shared" si="2"/>
        <v>89.3</v>
      </c>
      <c r="H11" s="2">
        <v>92</v>
      </c>
      <c r="I11" s="13">
        <f t="shared" si="3"/>
        <v>80.959999999999994</v>
      </c>
    </row>
    <row r="12" spans="1:9" x14ac:dyDescent="0.3">
      <c r="A12" s="15" t="s">
        <v>68</v>
      </c>
      <c r="B12" s="2">
        <v>95</v>
      </c>
      <c r="C12" s="13">
        <f t="shared" si="0"/>
        <v>85.5</v>
      </c>
      <c r="D12" s="2">
        <v>98</v>
      </c>
      <c r="E12" s="13">
        <f t="shared" si="1"/>
        <v>90.160000000000011</v>
      </c>
      <c r="F12" s="2">
        <v>95</v>
      </c>
      <c r="G12" s="13">
        <f t="shared" si="2"/>
        <v>90.25</v>
      </c>
      <c r="H12" s="2">
        <v>94</v>
      </c>
      <c r="I12" s="13">
        <f t="shared" si="3"/>
        <v>82.72</v>
      </c>
    </row>
    <row r="13" spans="1:9" x14ac:dyDescent="0.3">
      <c r="A13" s="15" t="s">
        <v>69</v>
      </c>
      <c r="B13" s="2">
        <v>94</v>
      </c>
      <c r="C13" s="13">
        <f t="shared" si="0"/>
        <v>84.600000000000009</v>
      </c>
      <c r="D13" s="2">
        <v>99</v>
      </c>
      <c r="E13" s="13">
        <f t="shared" si="1"/>
        <v>91.08</v>
      </c>
      <c r="F13" s="2">
        <v>94</v>
      </c>
      <c r="G13" s="13">
        <f t="shared" si="2"/>
        <v>89.3</v>
      </c>
      <c r="H13" s="2">
        <v>96</v>
      </c>
      <c r="I13" s="13">
        <f t="shared" si="3"/>
        <v>84.48</v>
      </c>
    </row>
    <row r="14" spans="1:9" x14ac:dyDescent="0.3">
      <c r="A14" s="15" t="s">
        <v>70</v>
      </c>
      <c r="B14" s="2">
        <v>96</v>
      </c>
      <c r="C14" s="13">
        <f t="shared" si="0"/>
        <v>86.4</v>
      </c>
      <c r="D14" s="2">
        <v>98</v>
      </c>
      <c r="E14" s="13">
        <f t="shared" si="1"/>
        <v>90.160000000000011</v>
      </c>
      <c r="F14" s="2">
        <v>93</v>
      </c>
      <c r="G14" s="13">
        <f t="shared" si="2"/>
        <v>88.35</v>
      </c>
      <c r="H14" s="2">
        <v>95</v>
      </c>
      <c r="I14" s="13">
        <f t="shared" si="3"/>
        <v>83.6</v>
      </c>
    </row>
    <row r="15" spans="1:9" x14ac:dyDescent="0.3">
      <c r="A15" s="15" t="s">
        <v>71</v>
      </c>
      <c r="B15" s="2">
        <v>96</v>
      </c>
      <c r="C15" s="13">
        <f t="shared" si="0"/>
        <v>86.4</v>
      </c>
      <c r="D15" s="2">
        <v>96</v>
      </c>
      <c r="E15" s="13">
        <f t="shared" si="1"/>
        <v>88.320000000000007</v>
      </c>
      <c r="F15" s="2">
        <v>91</v>
      </c>
      <c r="G15" s="13">
        <f t="shared" si="2"/>
        <v>86.45</v>
      </c>
      <c r="H15" s="2">
        <v>94</v>
      </c>
      <c r="I15" s="13">
        <f t="shared" si="3"/>
        <v>82.72</v>
      </c>
    </row>
    <row r="16" spans="1:9" x14ac:dyDescent="0.3">
      <c r="A16" s="15" t="s">
        <v>72</v>
      </c>
      <c r="B16" s="2">
        <v>94</v>
      </c>
      <c r="C16" s="13">
        <f t="shared" si="0"/>
        <v>84.600000000000009</v>
      </c>
      <c r="D16" s="2">
        <v>92</v>
      </c>
      <c r="E16" s="13">
        <f t="shared" si="1"/>
        <v>84.64</v>
      </c>
      <c r="F16" s="2">
        <v>88</v>
      </c>
      <c r="G16" s="13">
        <f t="shared" si="2"/>
        <v>83.6</v>
      </c>
      <c r="H16" s="2">
        <v>92</v>
      </c>
      <c r="I16" s="13">
        <f t="shared" si="3"/>
        <v>80.959999999999994</v>
      </c>
    </row>
    <row r="17" spans="1:9" x14ac:dyDescent="0.3">
      <c r="A17" s="15" t="s">
        <v>73</v>
      </c>
      <c r="B17" s="2">
        <v>90</v>
      </c>
      <c r="C17" s="13">
        <f t="shared" si="0"/>
        <v>81</v>
      </c>
      <c r="D17" s="2">
        <v>89</v>
      </c>
      <c r="E17" s="13">
        <f t="shared" si="1"/>
        <v>81.88000000000001</v>
      </c>
      <c r="F17" s="2">
        <v>87</v>
      </c>
      <c r="G17" s="13">
        <f t="shared" si="2"/>
        <v>82.649999999999991</v>
      </c>
      <c r="H17" s="2">
        <v>90</v>
      </c>
      <c r="I17" s="13">
        <f t="shared" si="3"/>
        <v>79.2</v>
      </c>
    </row>
    <row r="18" spans="1:9" x14ac:dyDescent="0.3">
      <c r="A18" s="15" t="s">
        <v>74</v>
      </c>
      <c r="B18" s="2">
        <v>90</v>
      </c>
      <c r="C18" s="13">
        <f t="shared" si="0"/>
        <v>81</v>
      </c>
      <c r="D18" s="2">
        <v>87</v>
      </c>
      <c r="E18" s="13">
        <f t="shared" si="1"/>
        <v>80.040000000000006</v>
      </c>
      <c r="F18" s="2">
        <v>91</v>
      </c>
      <c r="G18" s="13">
        <f t="shared" si="2"/>
        <v>86.45</v>
      </c>
      <c r="H18" s="2">
        <v>90</v>
      </c>
      <c r="I18" s="13">
        <f t="shared" si="3"/>
        <v>79.2</v>
      </c>
    </row>
    <row r="19" spans="1:9" x14ac:dyDescent="0.3">
      <c r="A19" s="15" t="s">
        <v>75</v>
      </c>
      <c r="B19" s="2">
        <v>93</v>
      </c>
      <c r="C19" s="13">
        <f t="shared" si="0"/>
        <v>83.7</v>
      </c>
      <c r="D19" s="2">
        <v>90</v>
      </c>
      <c r="E19" s="13">
        <f t="shared" si="1"/>
        <v>82.8</v>
      </c>
      <c r="F19" s="2">
        <v>95</v>
      </c>
      <c r="G19" s="13">
        <f t="shared" si="2"/>
        <v>90.25</v>
      </c>
      <c r="H19" s="2">
        <v>92</v>
      </c>
      <c r="I19" s="13">
        <f t="shared" si="3"/>
        <v>80.959999999999994</v>
      </c>
    </row>
    <row r="20" spans="1:9" x14ac:dyDescent="0.3">
      <c r="A20" s="15" t="s">
        <v>76</v>
      </c>
      <c r="B20" s="2">
        <v>96</v>
      </c>
      <c r="C20" s="13">
        <f t="shared" si="0"/>
        <v>86.4</v>
      </c>
      <c r="D20" s="2">
        <v>95</v>
      </c>
      <c r="E20" s="13">
        <f t="shared" si="1"/>
        <v>87.4</v>
      </c>
      <c r="F20" s="2">
        <v>98</v>
      </c>
      <c r="G20" s="13">
        <f t="shared" si="2"/>
        <v>93.1</v>
      </c>
      <c r="H20" s="2">
        <v>100</v>
      </c>
      <c r="I20" s="13">
        <f t="shared" si="3"/>
        <v>88</v>
      </c>
    </row>
    <row r="21" spans="1:9" x14ac:dyDescent="0.3">
      <c r="A21" s="15" t="s">
        <v>77</v>
      </c>
      <c r="B21" s="2">
        <v>100</v>
      </c>
      <c r="C21" s="13">
        <f t="shared" si="0"/>
        <v>90</v>
      </c>
      <c r="D21" s="2">
        <v>99</v>
      </c>
      <c r="E21" s="13">
        <f t="shared" si="1"/>
        <v>91.08</v>
      </c>
      <c r="F21" s="2">
        <v>100</v>
      </c>
      <c r="G21" s="13">
        <f t="shared" si="2"/>
        <v>95</v>
      </c>
      <c r="H21" s="2">
        <v>100</v>
      </c>
      <c r="I21" s="13">
        <f t="shared" si="3"/>
        <v>88</v>
      </c>
    </row>
    <row r="22" spans="1:9" x14ac:dyDescent="0.3">
      <c r="A22" s="15" t="s">
        <v>78</v>
      </c>
      <c r="B22" s="2">
        <v>100</v>
      </c>
      <c r="C22" s="13">
        <f t="shared" si="0"/>
        <v>90</v>
      </c>
      <c r="D22" s="2">
        <v>100</v>
      </c>
      <c r="E22" s="13">
        <f t="shared" si="1"/>
        <v>92</v>
      </c>
      <c r="F22" s="2">
        <v>97</v>
      </c>
      <c r="G22" s="13">
        <f t="shared" si="2"/>
        <v>92.149999999999991</v>
      </c>
      <c r="H22" s="2">
        <v>100</v>
      </c>
      <c r="I22" s="13">
        <f t="shared" si="3"/>
        <v>88</v>
      </c>
    </row>
    <row r="23" spans="1:9" x14ac:dyDescent="0.3">
      <c r="A23" s="15" t="s">
        <v>79</v>
      </c>
      <c r="B23" s="2">
        <v>99</v>
      </c>
      <c r="C23" s="13">
        <f t="shared" si="0"/>
        <v>89.100000000000009</v>
      </c>
      <c r="D23" s="2">
        <v>99</v>
      </c>
      <c r="E23" s="13">
        <f t="shared" si="1"/>
        <v>91.08</v>
      </c>
      <c r="F23" s="2">
        <v>94</v>
      </c>
      <c r="G23" s="13">
        <f t="shared" si="2"/>
        <v>89.3</v>
      </c>
      <c r="H23" s="2">
        <v>97</v>
      </c>
      <c r="I23" s="13">
        <f t="shared" si="3"/>
        <v>85.36</v>
      </c>
    </row>
    <row r="24" spans="1:9" x14ac:dyDescent="0.3">
      <c r="A24" s="15" t="s">
        <v>80</v>
      </c>
      <c r="B24" s="2">
        <v>94</v>
      </c>
      <c r="C24" s="13">
        <f t="shared" si="0"/>
        <v>84.600000000000009</v>
      </c>
      <c r="D24" s="2">
        <v>97</v>
      </c>
      <c r="E24" s="13">
        <f t="shared" si="1"/>
        <v>89.240000000000009</v>
      </c>
      <c r="F24" s="2">
        <v>84</v>
      </c>
      <c r="G24" s="13">
        <f t="shared" si="2"/>
        <v>79.8</v>
      </c>
      <c r="H24" s="2">
        <v>93</v>
      </c>
      <c r="I24" s="13">
        <f t="shared" si="3"/>
        <v>81.84</v>
      </c>
    </row>
    <row r="25" spans="1:9" x14ac:dyDescent="0.3">
      <c r="A25" s="15" t="s">
        <v>81</v>
      </c>
      <c r="B25" s="2">
        <v>84</v>
      </c>
      <c r="C25" s="13">
        <f t="shared" si="0"/>
        <v>75.600000000000009</v>
      </c>
      <c r="D25" s="2">
        <v>90</v>
      </c>
      <c r="E25" s="13">
        <f t="shared" si="1"/>
        <v>82.8</v>
      </c>
      <c r="F25" s="2">
        <v>88</v>
      </c>
      <c r="G25" s="13">
        <f t="shared" si="2"/>
        <v>83.6</v>
      </c>
      <c r="H25" s="2">
        <v>83</v>
      </c>
      <c r="I25" s="13">
        <f t="shared" si="3"/>
        <v>73.040000000000006</v>
      </c>
    </row>
    <row r="26" spans="1:9" x14ac:dyDescent="0.3">
      <c r="A26" s="15" t="s">
        <v>82</v>
      </c>
      <c r="B26" s="2">
        <v>83</v>
      </c>
      <c r="C26" s="13">
        <f t="shared" si="0"/>
        <v>74.7</v>
      </c>
      <c r="D26" s="2">
        <v>93</v>
      </c>
      <c r="E26" s="13">
        <f t="shared" si="1"/>
        <v>85.56</v>
      </c>
      <c r="F26" s="2">
        <v>91</v>
      </c>
      <c r="G26" s="13">
        <f t="shared" si="2"/>
        <v>86.45</v>
      </c>
      <c r="H26" s="2">
        <v>83</v>
      </c>
      <c r="I26" s="13">
        <f t="shared" si="3"/>
        <v>73.040000000000006</v>
      </c>
    </row>
    <row r="27" spans="1:9" x14ac:dyDescent="0.3">
      <c r="A27" s="12"/>
    </row>
    <row r="28" spans="1:9" x14ac:dyDescent="0.3">
      <c r="A28" s="12"/>
    </row>
    <row r="29" spans="1:9" x14ac:dyDescent="0.3">
      <c r="A29" s="12"/>
    </row>
    <row r="30" spans="1:9" x14ac:dyDescent="0.3">
      <c r="A30" s="12"/>
    </row>
    <row r="31" spans="1:9" x14ac:dyDescent="0.3">
      <c r="A31" s="12"/>
    </row>
    <row r="32" spans="1:9" x14ac:dyDescent="0.3">
      <c r="A32" s="12"/>
    </row>
    <row r="33" spans="1:1" x14ac:dyDescent="0.3">
      <c r="A33" s="12"/>
    </row>
    <row r="34" spans="1:1" x14ac:dyDescent="0.3">
      <c r="A34" s="12"/>
    </row>
    <row r="35" spans="1:1" x14ac:dyDescent="0.3">
      <c r="A35" s="12"/>
    </row>
    <row r="36" spans="1:1" x14ac:dyDescent="0.3">
      <c r="A36" s="12"/>
    </row>
    <row r="37" spans="1:1" x14ac:dyDescent="0.3">
      <c r="A37" s="12"/>
    </row>
    <row r="38" spans="1:1" x14ac:dyDescent="0.3">
      <c r="A38" s="12"/>
    </row>
    <row r="39" spans="1:1" x14ac:dyDescent="0.3">
      <c r="A39" s="12"/>
    </row>
    <row r="40" spans="1:1" x14ac:dyDescent="0.3">
      <c r="A40" s="12"/>
    </row>
    <row r="41" spans="1:1" x14ac:dyDescent="0.3">
      <c r="A41" s="12"/>
    </row>
    <row r="42" spans="1:1" x14ac:dyDescent="0.3">
      <c r="A42" s="12"/>
    </row>
    <row r="43" spans="1:1" x14ac:dyDescent="0.3">
      <c r="A43" s="12"/>
    </row>
    <row r="44" spans="1:1" x14ac:dyDescent="0.3">
      <c r="A44" s="12"/>
    </row>
    <row r="45" spans="1:1" x14ac:dyDescent="0.3">
      <c r="A45" s="12"/>
    </row>
    <row r="46" spans="1:1" x14ac:dyDescent="0.3">
      <c r="A46" s="12"/>
    </row>
    <row r="47" spans="1:1" x14ac:dyDescent="0.3">
      <c r="A47" s="12"/>
    </row>
    <row r="48" spans="1:1" x14ac:dyDescent="0.3">
      <c r="A48" s="12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</sheetData>
  <mergeCells count="5">
    <mergeCell ref="B1:C1"/>
    <mergeCell ref="D1:E1"/>
    <mergeCell ref="F1:G1"/>
    <mergeCell ref="H1:I1"/>
    <mergeCell ref="A1:A2"/>
  </mergeCells>
  <conditionalFormatting sqref="B3:B26 D3:D26 F3:F26 H3:H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6 E3:E26 G3:G26 I3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85" zoomScaleNormal="85" workbookViewId="0">
      <selection activeCell="A9" sqref="A9"/>
    </sheetView>
  </sheetViews>
  <sheetFormatPr defaultRowHeight="14.4" x14ac:dyDescent="0.3"/>
  <cols>
    <col min="3" max="3" width="10.88671875" bestFit="1" customWidth="1"/>
    <col min="28" max="28" width="10.109375" bestFit="1" customWidth="1"/>
    <col min="29" max="29" width="9.88671875" bestFit="1" customWidth="1"/>
  </cols>
  <sheetData>
    <row r="1" spans="1:29" x14ac:dyDescent="0.3">
      <c r="I1" s="86" t="s">
        <v>143</v>
      </c>
      <c r="J1" s="87"/>
      <c r="K1" s="88" t="s">
        <v>116</v>
      </c>
      <c r="L1" s="88"/>
      <c r="M1" s="88"/>
      <c r="N1" s="88"/>
      <c r="O1" s="88"/>
      <c r="P1" s="88"/>
      <c r="Q1" s="88"/>
      <c r="R1" s="88"/>
      <c r="S1" s="89" t="s">
        <v>144</v>
      </c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29" x14ac:dyDescent="0.3">
      <c r="A2" s="40" t="s">
        <v>37</v>
      </c>
      <c r="B2" s="40" t="s">
        <v>20</v>
      </c>
      <c r="C2" s="40" t="s">
        <v>90</v>
      </c>
      <c r="D2" s="40" t="s">
        <v>93</v>
      </c>
      <c r="E2" s="40" t="s">
        <v>91</v>
      </c>
      <c r="F2" s="52" t="s">
        <v>92</v>
      </c>
      <c r="G2" s="52" t="s">
        <v>145</v>
      </c>
      <c r="H2" s="52" t="s">
        <v>146</v>
      </c>
      <c r="I2" s="40" t="s">
        <v>147</v>
      </c>
      <c r="J2" s="41" t="s">
        <v>148</v>
      </c>
      <c r="K2" s="42" t="s">
        <v>117</v>
      </c>
      <c r="L2" s="42" t="s">
        <v>118</v>
      </c>
      <c r="M2" s="42" t="s">
        <v>119</v>
      </c>
      <c r="N2" s="42" t="s">
        <v>120</v>
      </c>
      <c r="O2" s="42" t="s">
        <v>121</v>
      </c>
      <c r="P2" s="42" t="s">
        <v>122</v>
      </c>
      <c r="Q2" s="42" t="s">
        <v>123</v>
      </c>
      <c r="R2" s="42" t="s">
        <v>12</v>
      </c>
      <c r="S2" s="53" t="s">
        <v>149</v>
      </c>
      <c r="T2" s="53" t="s">
        <v>150</v>
      </c>
      <c r="U2" s="53" t="s">
        <v>151</v>
      </c>
      <c r="V2" s="53" t="s">
        <v>152</v>
      </c>
      <c r="W2" s="53" t="s">
        <v>153</v>
      </c>
      <c r="X2" s="53" t="s">
        <v>154</v>
      </c>
      <c r="Y2" s="53" t="s">
        <v>155</v>
      </c>
      <c r="Z2" s="53" t="s">
        <v>156</v>
      </c>
      <c r="AA2" s="53" t="s">
        <v>157</v>
      </c>
      <c r="AB2" s="53" t="s">
        <v>158</v>
      </c>
      <c r="AC2" s="53" t="s">
        <v>159</v>
      </c>
    </row>
    <row r="3" spans="1:29" x14ac:dyDescent="0.3">
      <c r="A3" s="5">
        <v>3</v>
      </c>
      <c r="B3" s="5" t="s">
        <v>94</v>
      </c>
      <c r="C3" s="5">
        <v>6</v>
      </c>
      <c r="D3" s="5">
        <v>1</v>
      </c>
      <c r="E3" s="5">
        <v>-2</v>
      </c>
      <c r="F3" s="5">
        <v>2</v>
      </c>
      <c r="G3" s="1">
        <v>7.0000000000000007E-2</v>
      </c>
      <c r="H3" s="1">
        <v>1000</v>
      </c>
      <c r="I3" s="1"/>
      <c r="J3" s="1">
        <v>156.6</v>
      </c>
      <c r="K3" s="22">
        <v>7.0000000000000007E-2</v>
      </c>
      <c r="L3" s="2">
        <f>1.635*3</f>
        <v>4.9050000000000002</v>
      </c>
      <c r="M3" s="2">
        <v>0.23</v>
      </c>
      <c r="N3" s="2">
        <v>1E-4</v>
      </c>
      <c r="O3" s="2">
        <v>0.30499999999999999</v>
      </c>
      <c r="P3" s="2">
        <v>0.09</v>
      </c>
      <c r="Q3" s="2">
        <v>1E-4</v>
      </c>
      <c r="R3" s="2">
        <v>1.03</v>
      </c>
      <c r="S3" s="11">
        <v>1E-4</v>
      </c>
      <c r="T3" s="11">
        <v>20</v>
      </c>
      <c r="U3" s="11">
        <v>1E-4</v>
      </c>
      <c r="V3" s="11">
        <v>0.7</v>
      </c>
      <c r="W3" s="11">
        <v>1E-4</v>
      </c>
      <c r="X3" s="2">
        <v>0.05</v>
      </c>
      <c r="Y3" s="2">
        <v>1</v>
      </c>
      <c r="Z3" s="2">
        <v>1E-4</v>
      </c>
      <c r="AA3" s="2">
        <v>0.41399999999999998</v>
      </c>
      <c r="AB3" s="2">
        <v>6.8120000000000003</v>
      </c>
      <c r="AC3" s="2">
        <v>1.095</v>
      </c>
    </row>
    <row r="4" spans="1:29" x14ac:dyDescent="0.3">
      <c r="A4" s="5">
        <v>7</v>
      </c>
      <c r="B4" s="5" t="s">
        <v>94</v>
      </c>
      <c r="C4" s="5">
        <v>14</v>
      </c>
      <c r="D4" s="5">
        <v>1</v>
      </c>
      <c r="E4" s="5">
        <v>-4</v>
      </c>
      <c r="F4" s="5">
        <v>4</v>
      </c>
      <c r="G4" s="1">
        <v>7.0000000000000007E-2</v>
      </c>
      <c r="H4" s="1">
        <v>750</v>
      </c>
      <c r="I4" s="1"/>
      <c r="J4" s="1" t="s">
        <v>216</v>
      </c>
      <c r="K4" s="2">
        <v>0.05</v>
      </c>
      <c r="L4" s="2">
        <v>13</v>
      </c>
      <c r="M4" s="2">
        <v>0.2</v>
      </c>
      <c r="N4" s="2">
        <v>1E-4</v>
      </c>
      <c r="O4" s="2">
        <v>0.3</v>
      </c>
      <c r="P4" s="2">
        <v>0.09</v>
      </c>
      <c r="Q4" s="2">
        <v>1E-4</v>
      </c>
      <c r="R4" s="2">
        <v>1</v>
      </c>
      <c r="S4" s="11">
        <v>1E-4</v>
      </c>
      <c r="T4" s="2">
        <v>20.100000000000001</v>
      </c>
      <c r="U4" s="11">
        <v>1E-4</v>
      </c>
      <c r="V4" s="11">
        <v>0.7</v>
      </c>
      <c r="W4" s="11">
        <v>1E-4</v>
      </c>
      <c r="X4" s="2">
        <v>0.05</v>
      </c>
      <c r="Y4" s="2">
        <v>1</v>
      </c>
      <c r="Z4" s="2">
        <v>1E-4</v>
      </c>
      <c r="AA4" s="2">
        <v>0.41399999999999998</v>
      </c>
      <c r="AB4" s="2">
        <v>7.1</v>
      </c>
      <c r="AC4" s="2">
        <v>1.4</v>
      </c>
    </row>
    <row r="5" spans="1:29" x14ac:dyDescent="0.3">
      <c r="A5" s="5">
        <v>8</v>
      </c>
      <c r="B5" s="5" t="s">
        <v>94</v>
      </c>
      <c r="C5" s="5">
        <v>18.5</v>
      </c>
      <c r="D5" s="5">
        <v>3</v>
      </c>
      <c r="E5" s="5">
        <v>-6</v>
      </c>
      <c r="F5" s="5">
        <v>6</v>
      </c>
      <c r="G5" s="1">
        <v>7.0000000000000007E-2</v>
      </c>
      <c r="H5" s="1">
        <v>750</v>
      </c>
      <c r="I5" s="1"/>
      <c r="J5" s="1" t="s">
        <v>217</v>
      </c>
      <c r="K5" s="2">
        <v>0.05</v>
      </c>
      <c r="L5" s="2">
        <v>16.5</v>
      </c>
      <c r="M5" s="2">
        <v>0.19</v>
      </c>
      <c r="N5" s="2">
        <v>1E-4</v>
      </c>
      <c r="O5" s="2">
        <v>0.28000000000000003</v>
      </c>
      <c r="P5" s="2">
        <v>0.08</v>
      </c>
      <c r="Q5" s="2">
        <v>1E-4</v>
      </c>
      <c r="R5" s="2">
        <v>1</v>
      </c>
      <c r="S5" s="11">
        <v>1E-4</v>
      </c>
      <c r="T5" s="1">
        <v>20.149999999999999</v>
      </c>
      <c r="U5" s="11">
        <v>1E-4</v>
      </c>
      <c r="V5" s="1">
        <v>0.76</v>
      </c>
      <c r="W5" s="11">
        <v>1E-4</v>
      </c>
      <c r="X5" s="2">
        <v>0.05</v>
      </c>
      <c r="Y5" s="2">
        <v>1</v>
      </c>
      <c r="Z5" s="2">
        <v>1E-4</v>
      </c>
      <c r="AA5" s="1">
        <v>0.95</v>
      </c>
      <c r="AB5" s="1">
        <v>5.94</v>
      </c>
      <c r="AC5" s="1">
        <v>1.21</v>
      </c>
    </row>
    <row r="6" spans="1:29" x14ac:dyDescent="0.3">
      <c r="A6" s="22">
        <v>9</v>
      </c>
      <c r="B6" s="5" t="s">
        <v>94</v>
      </c>
      <c r="C6" s="5">
        <v>28</v>
      </c>
      <c r="D6" s="5">
        <v>8</v>
      </c>
      <c r="E6" s="5">
        <v>-7</v>
      </c>
      <c r="F6" s="5">
        <v>7</v>
      </c>
      <c r="G6" s="1">
        <v>7.0000000000000007E-2</v>
      </c>
      <c r="H6" s="1">
        <v>500</v>
      </c>
      <c r="I6" s="1"/>
      <c r="J6" s="1"/>
      <c r="K6" s="22">
        <v>0.05</v>
      </c>
      <c r="L6" s="11">
        <v>20.7</v>
      </c>
      <c r="M6" s="11">
        <v>0.2</v>
      </c>
      <c r="N6" s="11">
        <v>1E-4</v>
      </c>
      <c r="O6" s="11">
        <v>0.3</v>
      </c>
      <c r="P6" s="11">
        <v>0.09</v>
      </c>
      <c r="Q6" s="11">
        <v>1E-4</v>
      </c>
      <c r="R6" s="11">
        <v>1.01</v>
      </c>
      <c r="S6" s="11">
        <v>1E-4</v>
      </c>
      <c r="T6" s="1">
        <v>20</v>
      </c>
      <c r="U6" s="11">
        <v>1E-4</v>
      </c>
      <c r="V6" s="1">
        <v>1.97</v>
      </c>
      <c r="W6" s="11">
        <v>1E-4</v>
      </c>
      <c r="X6" s="2">
        <v>0.05</v>
      </c>
      <c r="Y6" s="2">
        <v>1</v>
      </c>
      <c r="Z6" s="2">
        <v>1E-4</v>
      </c>
      <c r="AA6" s="1">
        <v>0.375</v>
      </c>
      <c r="AB6" s="1">
        <v>4.3899999999999997</v>
      </c>
      <c r="AC6" s="1">
        <v>1E-4</v>
      </c>
    </row>
    <row r="7" spans="1:29" x14ac:dyDescent="0.3">
      <c r="A7" s="22">
        <v>10</v>
      </c>
      <c r="B7" s="5" t="s">
        <v>94</v>
      </c>
      <c r="C7" s="5">
        <v>28</v>
      </c>
      <c r="D7" s="5">
        <v>8</v>
      </c>
      <c r="E7" s="5">
        <v>-7</v>
      </c>
      <c r="F7" s="5">
        <v>7</v>
      </c>
      <c r="G7" s="1">
        <v>7.0000000000000007E-2</v>
      </c>
      <c r="H7" s="1">
        <v>500</v>
      </c>
      <c r="I7" s="1"/>
      <c r="J7" s="1">
        <v>8150</v>
      </c>
      <c r="K7" s="22">
        <v>0.05</v>
      </c>
      <c r="L7" s="11">
        <v>20.7</v>
      </c>
      <c r="M7" s="11">
        <v>0.2</v>
      </c>
      <c r="N7" s="11">
        <v>1E-4</v>
      </c>
      <c r="O7" s="11">
        <v>0.3</v>
      </c>
      <c r="P7" s="11">
        <v>0.09</v>
      </c>
      <c r="Q7" s="11">
        <v>1E-4</v>
      </c>
      <c r="R7" s="11">
        <v>1.01</v>
      </c>
      <c r="S7" s="11">
        <v>1E-4</v>
      </c>
      <c r="T7" s="1">
        <v>20</v>
      </c>
      <c r="U7" s="11">
        <v>1E-4</v>
      </c>
      <c r="V7" s="1">
        <v>1.97</v>
      </c>
      <c r="W7" s="11">
        <v>1E-4</v>
      </c>
      <c r="X7" s="2">
        <v>0.05</v>
      </c>
      <c r="Y7" s="2">
        <v>1</v>
      </c>
      <c r="Z7" s="2">
        <v>1E-4</v>
      </c>
      <c r="AA7" s="1">
        <v>0.375</v>
      </c>
      <c r="AB7" s="1">
        <v>4.3899999999999997</v>
      </c>
      <c r="AC7" s="1">
        <v>1E-4</v>
      </c>
    </row>
    <row r="8" spans="1:29" x14ac:dyDescent="0.3">
      <c r="A8" s="22">
        <v>96</v>
      </c>
      <c r="B8" s="5" t="s">
        <v>94</v>
      </c>
      <c r="C8" s="5">
        <v>3.2</v>
      </c>
      <c r="D8" s="5">
        <v>1</v>
      </c>
      <c r="E8" s="5">
        <v>-1.5</v>
      </c>
      <c r="F8" s="5">
        <v>1.5</v>
      </c>
      <c r="G8" s="1">
        <v>0.15</v>
      </c>
      <c r="H8" s="1">
        <v>1500</v>
      </c>
      <c r="I8" s="1"/>
      <c r="J8" s="1">
        <v>140</v>
      </c>
      <c r="K8" s="22">
        <v>0.06</v>
      </c>
      <c r="L8" s="2">
        <v>3.4</v>
      </c>
      <c r="M8" s="2">
        <v>0.19</v>
      </c>
      <c r="N8" s="2">
        <v>1E-4</v>
      </c>
      <c r="O8" s="2">
        <v>0.3</v>
      </c>
      <c r="P8" s="2">
        <v>0.08</v>
      </c>
      <c r="Q8" s="2">
        <v>1E-4</v>
      </c>
      <c r="R8" s="2">
        <v>1</v>
      </c>
      <c r="S8" s="11">
        <v>1E-4</v>
      </c>
      <c r="T8" s="1">
        <v>20</v>
      </c>
      <c r="U8" s="11">
        <v>1E-4</v>
      </c>
      <c r="V8" s="1">
        <v>9.9000000000000005E-2</v>
      </c>
      <c r="W8" s="11">
        <v>1E-4</v>
      </c>
      <c r="X8" s="2">
        <v>0.05</v>
      </c>
      <c r="Y8" s="2">
        <v>1</v>
      </c>
      <c r="Z8" s="2">
        <v>1E-4</v>
      </c>
      <c r="AA8" s="1">
        <v>0.35499999999999998</v>
      </c>
      <c r="AB8" s="1">
        <v>4</v>
      </c>
      <c r="AC8" s="1">
        <v>1E-3</v>
      </c>
    </row>
    <row r="9" spans="1:29" x14ac:dyDescent="0.3">
      <c r="A9" s="22">
        <v>97</v>
      </c>
      <c r="B9" s="5" t="s">
        <v>94</v>
      </c>
      <c r="C9" s="5">
        <v>1</v>
      </c>
      <c r="D9" s="5">
        <v>0.4</v>
      </c>
      <c r="E9" s="5">
        <v>-0.4</v>
      </c>
      <c r="F9" s="5">
        <v>0.4</v>
      </c>
      <c r="G9" s="1">
        <v>0.15</v>
      </c>
      <c r="H9" s="1">
        <v>1500</v>
      </c>
      <c r="I9" s="1"/>
      <c r="J9" s="1">
        <v>100</v>
      </c>
      <c r="K9" s="22">
        <v>7.0000000000000007E-2</v>
      </c>
      <c r="L9" s="2">
        <v>0.9</v>
      </c>
      <c r="M9" s="2">
        <v>0.18</v>
      </c>
      <c r="N9" s="2">
        <v>1E-4</v>
      </c>
      <c r="O9" s="2">
        <v>0.3</v>
      </c>
      <c r="P9" s="2">
        <v>0.08</v>
      </c>
      <c r="Q9" s="2">
        <v>1E-4</v>
      </c>
      <c r="R9" s="2">
        <v>1.01</v>
      </c>
      <c r="S9" s="11">
        <v>1E-4</v>
      </c>
      <c r="T9" s="1">
        <v>20</v>
      </c>
      <c r="U9" s="11">
        <v>1E-4</v>
      </c>
      <c r="V9" s="1">
        <v>0.89</v>
      </c>
      <c r="W9" s="11">
        <v>1E-4</v>
      </c>
      <c r="X9" s="2">
        <v>0.05</v>
      </c>
      <c r="Y9" s="2">
        <v>1</v>
      </c>
      <c r="Z9" s="2">
        <v>1E-4</v>
      </c>
      <c r="AA9" s="1">
        <v>0.32500000000000001</v>
      </c>
      <c r="AB9" s="1">
        <v>3.8</v>
      </c>
      <c r="AC9" s="1">
        <v>1E-3</v>
      </c>
    </row>
    <row r="15" spans="1:29" x14ac:dyDescent="0.3">
      <c r="A15" t="s">
        <v>160</v>
      </c>
    </row>
    <row r="16" spans="1:29" x14ac:dyDescent="0.3">
      <c r="A16" t="s">
        <v>161</v>
      </c>
      <c r="C16" t="s">
        <v>162</v>
      </c>
    </row>
  </sheetData>
  <mergeCells count="3">
    <mergeCell ref="I1:J1"/>
    <mergeCell ref="K1:R1"/>
    <mergeCell ref="S1:A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7" sqref="D7"/>
    </sheetView>
  </sheetViews>
  <sheetFormatPr defaultRowHeight="14.4" x14ac:dyDescent="0.3"/>
  <cols>
    <col min="3" max="3" width="10.6640625" bestFit="1" customWidth="1"/>
  </cols>
  <sheetData>
    <row r="1" spans="1:6" x14ac:dyDescent="0.3">
      <c r="A1" s="16" t="s">
        <v>37</v>
      </c>
      <c r="B1" s="16" t="s">
        <v>20</v>
      </c>
      <c r="C1" s="16" t="s">
        <v>90</v>
      </c>
      <c r="D1" s="16" t="s">
        <v>91</v>
      </c>
      <c r="E1" s="16" t="s">
        <v>92</v>
      </c>
    </row>
    <row r="2" spans="1:6" x14ac:dyDescent="0.3">
      <c r="A2" s="2">
        <v>1</v>
      </c>
      <c r="B2" s="2" t="s">
        <v>89</v>
      </c>
      <c r="C2" s="2">
        <v>4.4000000000000004</v>
      </c>
      <c r="D2" s="5">
        <f>C2*-1</f>
        <v>-4.4000000000000004</v>
      </c>
      <c r="E2" s="5">
        <f>C2*1</f>
        <v>4.4000000000000004</v>
      </c>
    </row>
    <row r="3" spans="1:6" x14ac:dyDescent="0.3">
      <c r="A3" s="5">
        <v>59</v>
      </c>
      <c r="B3" s="5" t="s">
        <v>109</v>
      </c>
      <c r="C3" s="5">
        <v>7</v>
      </c>
      <c r="D3" s="5">
        <f>C3*-1</f>
        <v>-7</v>
      </c>
      <c r="E3" s="5">
        <f>C3*1</f>
        <v>7</v>
      </c>
    </row>
    <row r="4" spans="1:6" x14ac:dyDescent="0.3">
      <c r="A4" s="5">
        <v>3</v>
      </c>
      <c r="B4" s="5" t="s">
        <v>109</v>
      </c>
      <c r="C4" s="5">
        <v>5</v>
      </c>
      <c r="D4" s="5">
        <f t="shared" ref="D4:D15" si="0">C4*-1</f>
        <v>-5</v>
      </c>
      <c r="E4" s="5">
        <f t="shared" ref="E4" si="1">C4*1</f>
        <v>5</v>
      </c>
    </row>
    <row r="5" spans="1:6" x14ac:dyDescent="0.3">
      <c r="A5" s="5">
        <v>7</v>
      </c>
      <c r="B5" s="5" t="s">
        <v>89</v>
      </c>
      <c r="C5" s="5">
        <v>14</v>
      </c>
      <c r="D5" s="5">
        <f t="shared" si="0"/>
        <v>-14</v>
      </c>
      <c r="E5" s="5">
        <f t="shared" ref="E5" si="2">C5*1</f>
        <v>14</v>
      </c>
    </row>
    <row r="6" spans="1:6" x14ac:dyDescent="0.3">
      <c r="A6" s="5">
        <v>8</v>
      </c>
      <c r="B6" s="5" t="s">
        <v>89</v>
      </c>
      <c r="C6" s="5">
        <v>20</v>
      </c>
      <c r="D6" s="5">
        <f t="shared" si="0"/>
        <v>-20</v>
      </c>
      <c r="E6" s="5">
        <f t="shared" ref="E6:E10" si="3">C6*1</f>
        <v>20</v>
      </c>
      <c r="F6" s="14"/>
    </row>
    <row r="7" spans="1:6" x14ac:dyDescent="0.3">
      <c r="A7" s="5">
        <v>9</v>
      </c>
      <c r="B7" s="5" t="s">
        <v>89</v>
      </c>
      <c r="C7" s="5">
        <v>25</v>
      </c>
      <c r="D7" s="5">
        <f t="shared" si="0"/>
        <v>-25</v>
      </c>
      <c r="E7" s="5">
        <f t="shared" si="3"/>
        <v>25</v>
      </c>
      <c r="F7" s="14"/>
    </row>
    <row r="8" spans="1:6" x14ac:dyDescent="0.3">
      <c r="A8" s="5">
        <v>10</v>
      </c>
      <c r="B8" s="5" t="s">
        <v>89</v>
      </c>
      <c r="C8" s="5">
        <v>25</v>
      </c>
      <c r="D8" s="5">
        <f t="shared" si="0"/>
        <v>-25</v>
      </c>
      <c r="E8" s="5">
        <f t="shared" si="3"/>
        <v>25</v>
      </c>
      <c r="F8" s="14"/>
    </row>
    <row r="9" spans="1:6" x14ac:dyDescent="0.3">
      <c r="A9" s="5">
        <v>96</v>
      </c>
      <c r="B9" s="5" t="s">
        <v>110</v>
      </c>
      <c r="C9" s="5">
        <v>5</v>
      </c>
      <c r="D9" s="5">
        <f t="shared" si="0"/>
        <v>-5</v>
      </c>
      <c r="E9" s="5">
        <f t="shared" si="3"/>
        <v>5</v>
      </c>
      <c r="F9" s="14"/>
    </row>
    <row r="10" spans="1:6" x14ac:dyDescent="0.3">
      <c r="A10" s="5">
        <v>97</v>
      </c>
      <c r="B10" s="5" t="s">
        <v>89</v>
      </c>
      <c r="C10" s="5">
        <v>1</v>
      </c>
      <c r="D10" s="5">
        <f t="shared" si="0"/>
        <v>-1</v>
      </c>
      <c r="E10" s="5">
        <f t="shared" si="3"/>
        <v>1</v>
      </c>
      <c r="F10" s="14"/>
    </row>
    <row r="11" spans="1:6" x14ac:dyDescent="0.3">
      <c r="A11" s="5">
        <v>56</v>
      </c>
      <c r="B11" s="5" t="s">
        <v>109</v>
      </c>
      <c r="C11" s="5">
        <v>30</v>
      </c>
      <c r="D11" s="5">
        <f t="shared" si="0"/>
        <v>-30</v>
      </c>
      <c r="E11" s="5">
        <f t="shared" ref="E11:E15" si="4">C11*1</f>
        <v>30</v>
      </c>
      <c r="F11" s="14"/>
    </row>
    <row r="12" spans="1:6" x14ac:dyDescent="0.3">
      <c r="A12" s="5">
        <v>12</v>
      </c>
      <c r="B12" s="5" t="s">
        <v>110</v>
      </c>
      <c r="C12" s="5">
        <v>50</v>
      </c>
      <c r="D12" s="5">
        <f t="shared" si="0"/>
        <v>-50</v>
      </c>
      <c r="E12" s="5">
        <f t="shared" si="4"/>
        <v>50</v>
      </c>
      <c r="F12" s="14"/>
    </row>
    <row r="13" spans="1:6" x14ac:dyDescent="0.3">
      <c r="A13" s="5">
        <v>77</v>
      </c>
      <c r="B13" s="5" t="s">
        <v>111</v>
      </c>
      <c r="C13" s="5">
        <v>20</v>
      </c>
      <c r="D13" s="5">
        <f t="shared" si="0"/>
        <v>-20</v>
      </c>
      <c r="E13" s="5">
        <f t="shared" si="4"/>
        <v>20</v>
      </c>
      <c r="F13" s="14"/>
    </row>
    <row r="14" spans="1:6" x14ac:dyDescent="0.3">
      <c r="A14" s="5">
        <v>74</v>
      </c>
      <c r="B14" s="5" t="s">
        <v>112</v>
      </c>
      <c r="C14" s="5">
        <v>15</v>
      </c>
      <c r="D14" s="5">
        <f t="shared" si="0"/>
        <v>-15</v>
      </c>
      <c r="E14" s="5">
        <f t="shared" si="4"/>
        <v>15</v>
      </c>
      <c r="F14" s="14"/>
    </row>
    <row r="15" spans="1:6" x14ac:dyDescent="0.3">
      <c r="A15" s="5">
        <v>76</v>
      </c>
      <c r="B15" s="5" t="s">
        <v>89</v>
      </c>
      <c r="C15" s="5">
        <v>10</v>
      </c>
      <c r="D15" s="5">
        <f t="shared" si="0"/>
        <v>-10</v>
      </c>
      <c r="E15" s="5">
        <f t="shared" si="4"/>
        <v>10</v>
      </c>
      <c r="F15" s="14"/>
    </row>
    <row r="16" spans="1:6" x14ac:dyDescent="0.3">
      <c r="A16" s="14"/>
      <c r="B16" s="14"/>
      <c r="C16" s="14"/>
      <c r="D16" s="14"/>
      <c r="E16" s="14"/>
      <c r="F16" s="14"/>
    </row>
    <row r="17" spans="1:6" x14ac:dyDescent="0.3">
      <c r="A17" s="14"/>
      <c r="B17" s="14"/>
      <c r="C17" s="14"/>
      <c r="D17" s="14"/>
      <c r="E17" s="14"/>
      <c r="F17" s="14"/>
    </row>
    <row r="18" spans="1:6" x14ac:dyDescent="0.3">
      <c r="A18" s="14"/>
      <c r="B18" s="14"/>
      <c r="C18" s="14"/>
      <c r="D18" s="14"/>
      <c r="E18" s="14"/>
      <c r="F18" s="14"/>
    </row>
    <row r="19" spans="1:6" x14ac:dyDescent="0.3">
      <c r="A19" s="14"/>
      <c r="B19" s="14"/>
      <c r="C19" s="14"/>
      <c r="D19" s="14"/>
      <c r="E19" s="14"/>
      <c r="F19" s="14"/>
    </row>
    <row r="20" spans="1:6" x14ac:dyDescent="0.3">
      <c r="A20" s="14"/>
      <c r="B20" s="14"/>
      <c r="C20" s="14"/>
      <c r="D20" s="14"/>
      <c r="E20" s="14"/>
      <c r="F20" s="14"/>
    </row>
    <row r="21" spans="1:6" x14ac:dyDescent="0.3">
      <c r="A21" s="14"/>
      <c r="B21" s="14"/>
      <c r="C21" s="14"/>
      <c r="D21" s="14"/>
      <c r="E21" s="14"/>
      <c r="F21" s="14"/>
    </row>
    <row r="22" spans="1:6" x14ac:dyDescent="0.3">
      <c r="A22" s="14"/>
      <c r="B22" s="14"/>
      <c r="C22" s="14"/>
      <c r="D22" s="14"/>
      <c r="E22" s="14"/>
      <c r="F22" s="14"/>
    </row>
    <row r="23" spans="1:6" x14ac:dyDescent="0.3">
      <c r="A23" s="14"/>
      <c r="B23" s="14"/>
      <c r="C23" s="14"/>
      <c r="D23" s="14"/>
      <c r="E23" s="14"/>
      <c r="F23" s="14"/>
    </row>
    <row r="24" spans="1:6" x14ac:dyDescent="0.3">
      <c r="A24" s="14"/>
      <c r="B24" s="14"/>
      <c r="C24" s="14"/>
      <c r="D24" s="14"/>
      <c r="E24" s="14"/>
      <c r="F24" s="14"/>
    </row>
    <row r="25" spans="1:6" x14ac:dyDescent="0.3">
      <c r="A25" s="14"/>
      <c r="B25" s="14"/>
      <c r="C25" s="14"/>
      <c r="D25" s="14"/>
      <c r="E25" s="14"/>
      <c r="F25" s="14"/>
    </row>
    <row r="26" spans="1:6" x14ac:dyDescent="0.3">
      <c r="A26" s="14"/>
      <c r="B26" s="14"/>
      <c r="C26" s="14"/>
      <c r="D26" s="14"/>
      <c r="E26" s="14"/>
      <c r="F26" s="14"/>
    </row>
    <row r="27" spans="1:6" x14ac:dyDescent="0.3">
      <c r="A27" s="14"/>
      <c r="B27" s="14"/>
      <c r="C27" s="14"/>
      <c r="D27" s="14"/>
      <c r="E27" s="14"/>
      <c r="F27" s="14"/>
    </row>
    <row r="28" spans="1:6" x14ac:dyDescent="0.3">
      <c r="A28" s="14"/>
      <c r="B28" s="14"/>
      <c r="C28" s="14"/>
      <c r="D28" s="14"/>
      <c r="E28" s="14"/>
      <c r="F28" s="14"/>
    </row>
    <row r="29" spans="1:6" x14ac:dyDescent="0.3">
      <c r="A29" s="14"/>
      <c r="B29" s="14"/>
      <c r="C29" s="14"/>
      <c r="D29" s="14"/>
      <c r="E29" s="14"/>
      <c r="F29" s="14"/>
    </row>
    <row r="30" spans="1:6" x14ac:dyDescent="0.3">
      <c r="A30" s="14"/>
      <c r="B30" s="14"/>
      <c r="C30" s="14"/>
      <c r="D30" s="14"/>
      <c r="E30" s="14"/>
      <c r="F30" s="14"/>
    </row>
    <row r="31" spans="1:6" x14ac:dyDescent="0.3">
      <c r="A31" s="14"/>
      <c r="B31" s="14"/>
      <c r="C31" s="14"/>
      <c r="D31" s="14"/>
      <c r="E31" s="14"/>
      <c r="F31" s="14"/>
    </row>
    <row r="32" spans="1:6" x14ac:dyDescent="0.3">
      <c r="A32" s="14"/>
      <c r="B32" s="14"/>
      <c r="C32" s="14"/>
      <c r="D32" s="14"/>
      <c r="E32" s="14"/>
      <c r="F32" s="14"/>
    </row>
    <row r="33" spans="1:6" x14ac:dyDescent="0.3">
      <c r="A33" s="14"/>
      <c r="B33" s="14"/>
      <c r="C33" s="14"/>
      <c r="D33" s="14"/>
      <c r="E33" s="14"/>
      <c r="F33" s="14"/>
    </row>
    <row r="34" spans="1:6" x14ac:dyDescent="0.3">
      <c r="A34" s="14"/>
      <c r="B34" s="14"/>
      <c r="C34" s="14"/>
      <c r="D34" s="14"/>
      <c r="E34" s="14"/>
      <c r="F34" s="14"/>
    </row>
    <row r="35" spans="1:6" x14ac:dyDescent="0.3">
      <c r="A35" s="14"/>
      <c r="B35" s="14"/>
      <c r="C35" s="14"/>
      <c r="D35" s="14"/>
      <c r="E35" s="14"/>
      <c r="F35" s="14"/>
    </row>
    <row r="36" spans="1:6" x14ac:dyDescent="0.3">
      <c r="A36" s="14"/>
      <c r="B36" s="14"/>
      <c r="C36" s="14"/>
      <c r="D36" s="14"/>
      <c r="E36" s="14"/>
      <c r="F36" s="14"/>
    </row>
    <row r="37" spans="1:6" x14ac:dyDescent="0.3">
      <c r="A37" s="14"/>
      <c r="B37" s="14"/>
      <c r="C37" s="14"/>
      <c r="D37" s="14"/>
      <c r="E37" s="14"/>
      <c r="F37" s="14"/>
    </row>
    <row r="38" spans="1:6" x14ac:dyDescent="0.3">
      <c r="A38" s="14"/>
      <c r="B38" s="14"/>
      <c r="C38" s="14"/>
      <c r="D38" s="14"/>
      <c r="E38" s="14"/>
      <c r="F38" s="14"/>
    </row>
    <row r="39" spans="1:6" x14ac:dyDescent="0.3">
      <c r="A39" s="14"/>
      <c r="B39" s="14"/>
      <c r="C39" s="14"/>
      <c r="D39" s="14"/>
      <c r="E39" s="14"/>
      <c r="F39" s="14"/>
    </row>
    <row r="40" spans="1:6" x14ac:dyDescent="0.3">
      <c r="A40" s="14"/>
      <c r="B40" s="14"/>
      <c r="C40" s="14"/>
      <c r="D40" s="14"/>
      <c r="E40" s="14"/>
      <c r="F40" s="14"/>
    </row>
    <row r="41" spans="1:6" x14ac:dyDescent="0.3">
      <c r="A41" s="14"/>
      <c r="B41" s="14"/>
      <c r="C41" s="14"/>
      <c r="D41" s="14"/>
      <c r="E41" s="14"/>
      <c r="F41" s="14"/>
    </row>
    <row r="42" spans="1:6" x14ac:dyDescent="0.3">
      <c r="A42" s="14"/>
      <c r="B42" s="14"/>
      <c r="C42" s="14"/>
      <c r="D42" s="14"/>
      <c r="E42" s="14"/>
      <c r="F42" s="14"/>
    </row>
    <row r="43" spans="1:6" x14ac:dyDescent="0.3">
      <c r="A43" s="14"/>
      <c r="B43" s="14"/>
      <c r="C43" s="14"/>
      <c r="D43" s="14"/>
      <c r="E43" s="14"/>
      <c r="F43" s="14"/>
    </row>
    <row r="44" spans="1:6" x14ac:dyDescent="0.3">
      <c r="A44" s="14"/>
      <c r="B44" s="14"/>
      <c r="C44" s="14"/>
      <c r="D44" s="14"/>
      <c r="E44" s="14"/>
      <c r="F44" s="14"/>
    </row>
    <row r="45" spans="1:6" x14ac:dyDescent="0.3">
      <c r="A45" s="14"/>
      <c r="B45" s="14"/>
      <c r="C45" s="14"/>
      <c r="D45" s="14"/>
      <c r="E45" s="14"/>
      <c r="F45" s="14"/>
    </row>
    <row r="46" spans="1:6" x14ac:dyDescent="0.3">
      <c r="A46" s="14"/>
      <c r="B46" s="14"/>
      <c r="C46" s="14"/>
      <c r="D46" s="14"/>
      <c r="E46" s="14"/>
      <c r="F46" s="14"/>
    </row>
    <row r="47" spans="1:6" x14ac:dyDescent="0.3">
      <c r="A47" s="14"/>
      <c r="B47" s="14"/>
      <c r="C47" s="14"/>
      <c r="D47" s="14"/>
      <c r="E47" s="14"/>
      <c r="F47" s="14"/>
    </row>
    <row r="48" spans="1:6" x14ac:dyDescent="0.3">
      <c r="A48" s="14"/>
      <c r="B48" s="14"/>
      <c r="C48" s="14"/>
      <c r="D48" s="14"/>
      <c r="E48" s="14"/>
      <c r="F48" s="14"/>
    </row>
    <row r="49" spans="1:6" x14ac:dyDescent="0.3">
      <c r="A49" s="14"/>
      <c r="B49" s="14"/>
      <c r="C49" s="14"/>
      <c r="D49" s="14"/>
      <c r="E49" s="14"/>
      <c r="F49" s="14"/>
    </row>
    <row r="50" spans="1:6" x14ac:dyDescent="0.3">
      <c r="A50" s="14"/>
      <c r="B50" s="14"/>
      <c r="C50" s="14"/>
      <c r="D50" s="14"/>
      <c r="E50" s="14"/>
      <c r="F50" s="14"/>
    </row>
    <row r="51" spans="1:6" x14ac:dyDescent="0.3">
      <c r="A51" s="14"/>
      <c r="B51" s="14"/>
      <c r="C51" s="14"/>
      <c r="D51" s="14"/>
      <c r="E51" s="14"/>
      <c r="F51" s="14"/>
    </row>
    <row r="52" spans="1:6" x14ac:dyDescent="0.3">
      <c r="A52" s="14"/>
      <c r="B52" s="14"/>
      <c r="C52" s="14"/>
      <c r="D52" s="14"/>
      <c r="E52" s="14"/>
      <c r="F52" s="14"/>
    </row>
    <row r="53" spans="1:6" x14ac:dyDescent="0.3">
      <c r="A53" s="14"/>
      <c r="B53" s="14"/>
      <c r="C53" s="14"/>
      <c r="D53" s="14"/>
      <c r="E53" s="14"/>
      <c r="F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Line Data</vt:lpstr>
      <vt:lpstr>Conductors</vt:lpstr>
      <vt:lpstr>Transformers</vt:lpstr>
      <vt:lpstr>Load Data</vt:lpstr>
      <vt:lpstr>Weekly Load Profile</vt:lpstr>
      <vt:lpstr>Daily Load Profile</vt:lpstr>
      <vt:lpstr>Hourly Load Profile</vt:lpstr>
      <vt:lpstr>Traditional Generators</vt:lpstr>
      <vt:lpstr>Renewable Generators</vt:lpstr>
      <vt:lpstr>Hourly PV Profile</vt:lpstr>
      <vt:lpstr>Hourly Wind Profile</vt:lpstr>
      <vt:lpstr>Storage</vt:lpstr>
      <vt:lpstr>Synchronous Generators</vt:lpstr>
      <vt:lpstr>Asynchronous Generators</vt:lpstr>
      <vt:lpstr>Wind Turbines</vt:lpstr>
      <vt:lpstr>Customers</vt:lpstr>
      <vt:lpstr>Failures</vt:lpstr>
      <vt:lpstr>Substation Reliability</vt:lpstr>
      <vt:lpstr>Outage Scenarios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Vazquez Pombo</dc:creator>
  <cp:lastModifiedBy>Daniel Vazquez Pombo</cp:lastModifiedBy>
  <dcterms:created xsi:type="dcterms:W3CDTF">2020-10-16T14:30:43Z</dcterms:created>
  <dcterms:modified xsi:type="dcterms:W3CDTF">2021-04-07T12:36:26Z</dcterms:modified>
</cp:coreProperties>
</file>