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3"/>
    <sheet state="visible" name="Profile" sheetId="2" r:id="rId4"/>
    <sheet state="visible" name="Food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6">
      <text>
        <t xml:space="preserve">You can manipulate the numbers in the boxes with the thick borders to see how many grams of a food you should consume to balance your macros.
	-Christopher Bucklew</t>
      </text>
    </comment>
  </commentList>
</comments>
</file>

<file path=xl/sharedStrings.xml><?xml version="1.0" encoding="utf-8"?>
<sst xmlns="http://schemas.openxmlformats.org/spreadsheetml/2006/main" count="49" uniqueCount="27">
  <si>
    <t>Per Meal</t>
  </si>
  <si>
    <t>Macro Ratio</t>
  </si>
  <si>
    <t>PROTEIN</t>
  </si>
  <si>
    <t>Protein</t>
  </si>
  <si>
    <t>Fat</t>
  </si>
  <si>
    <t>Carbs</t>
  </si>
  <si>
    <t>Calories</t>
  </si>
  <si>
    <t>Macros (g)</t>
  </si>
  <si>
    <t>*All combined should equal 1</t>
  </si>
  <si>
    <t>FAT</t>
  </si>
  <si>
    <t>IDEAL (PER MEAL)</t>
  </si>
  <si>
    <t>INPUT</t>
  </si>
  <si>
    <t>Age</t>
  </si>
  <si>
    <t>Sex</t>
  </si>
  <si>
    <t>Weight (lbs)</t>
  </si>
  <si>
    <t>Weight (kg)</t>
  </si>
  <si>
    <t>Height (feet)</t>
  </si>
  <si>
    <t>Heigth (cm)</t>
  </si>
  <si>
    <t>Activity Level (1.2-1.9)</t>
  </si>
  <si>
    <t>Caloric Intake</t>
  </si>
  <si>
    <t>Meals per day</t>
  </si>
  <si>
    <t>Meal calories</t>
  </si>
  <si>
    <t>M</t>
  </si>
  <si>
    <t>Food/oz</t>
  </si>
  <si>
    <t>Protein (g)</t>
  </si>
  <si>
    <t>Fat (g)</t>
  </si>
  <si>
    <t>Carb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</si>
</sst>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bottom style="double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0" numFmtId="0" xfId="0" applyBorder="1" applyFont="1"/>
    <xf borderId="3" fillId="0" fontId="0" numFmtId="1" xfId="0" applyAlignment="1" applyBorder="1" applyFont="1" applyNumberFormat="1">
      <alignment readingOrder="0"/>
    </xf>
    <xf borderId="0" fillId="0" fontId="0" numFmtId="1" xfId="0" applyFont="1" applyNumberFormat="1"/>
    <xf borderId="3" fillId="0" fontId="0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0" numFmtId="1" xfId="0" applyBorder="1" applyFont="1" applyNumberForma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595959"/>
                </a:solidFill>
                <a:latin typeface="Calibri"/>
              </a:defRPr>
            </a:pPr>
            <a:r>
              <a:rPr b="1" i="0" sz="1800">
                <a:solidFill>
                  <a:srgbClr val="595959"/>
                </a:solidFill>
                <a:latin typeface="Calibri"/>
              </a:rPr>
              <a:t>Macros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Cover!$B$15:$D$15</c:f>
            </c:strRef>
          </c:cat>
          <c:val>
            <c:numRef>
              <c:f>Cover!$B$16:$D$16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0"/>
      </c:doughnut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595959"/>
                </a:solidFill>
                <a:latin typeface="Calibri"/>
              </a:defRPr>
            </a:pPr>
            <a:r>
              <a:rPr b="1" i="0" sz="1800">
                <a:solidFill>
                  <a:srgbClr val="595959"/>
                </a:solidFill>
                <a:latin typeface="Calibri"/>
              </a:rPr>
              <a:t>Calories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Cover!$A$17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Cover!$B$15:$D$15</c:f>
            </c:strRef>
          </c:cat>
          <c:val>
            <c:numRef>
              <c:f>Cover!$B$17:$D$17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0"/>
      </c:doughnut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17</xdr:row>
      <xdr:rowOff>171450</xdr:rowOff>
    </xdr:from>
    <xdr:ext cx="23241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142875</xdr:colOff>
      <xdr:row>17</xdr:row>
      <xdr:rowOff>171450</xdr:rowOff>
    </xdr:from>
    <xdr:ext cx="2590800" cy="2714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6" width="8.71"/>
    <col customWidth="1" min="7" max="9" width="10.71"/>
    <col customWidth="1" min="10" max="26" width="8.71"/>
  </cols>
  <sheetData>
    <row r="1" ht="14.25" customHeight="1">
      <c r="B1" s="1" t="s">
        <v>0</v>
      </c>
      <c r="G1" s="1" t="s">
        <v>1</v>
      </c>
    </row>
    <row r="2" ht="14.25" customHeight="1"/>
    <row r="3" ht="14.25" customHeight="1">
      <c r="A3" t="s">
        <v>2</v>
      </c>
      <c r="B3" t="s">
        <v>3</v>
      </c>
      <c r="C3" s="2" t="s">
        <v>4</v>
      </c>
      <c r="D3" s="2" t="s">
        <v>5</v>
      </c>
      <c r="E3" s="2" t="s">
        <v>6</v>
      </c>
      <c r="G3" t="s">
        <v>3</v>
      </c>
      <c r="H3" t="s">
        <v>4</v>
      </c>
      <c r="I3" t="s">
        <v>5</v>
      </c>
    </row>
    <row r="4" ht="14.25" customHeight="1">
      <c r="A4" t="s">
        <v>7</v>
      </c>
      <c r="B4" s="3">
        <v>150.0</v>
      </c>
      <c r="C4" s="4">
        <f>(H4/G4)*B4</f>
        <v>150</v>
      </c>
      <c r="D4" s="4">
        <f>(I4/G4)*B4</f>
        <v>150</v>
      </c>
      <c r="E4" s="4"/>
      <c r="G4" s="5">
        <v>0.3</v>
      </c>
      <c r="H4" s="5">
        <v>0.3</v>
      </c>
      <c r="I4" s="5">
        <v>0.3</v>
      </c>
    </row>
    <row r="5" ht="14.25" customHeight="1">
      <c r="A5" t="s">
        <v>6</v>
      </c>
      <c r="B5" s="4">
        <f>B4*4</f>
        <v>600</v>
      </c>
      <c r="C5" s="4">
        <f>C4*9</f>
        <v>1350</v>
      </c>
      <c r="D5" s="4">
        <f>D4*4</f>
        <v>600</v>
      </c>
      <c r="E5" s="4">
        <f>SUM(B5:D5)</f>
        <v>2550</v>
      </c>
      <c r="G5" s="6" t="s">
        <v>8</v>
      </c>
    </row>
    <row r="6" ht="14.25" customHeight="1">
      <c r="B6" s="4"/>
      <c r="C6" s="4"/>
      <c r="D6" s="4"/>
      <c r="E6" s="4"/>
    </row>
    <row r="7" ht="14.25" customHeight="1">
      <c r="A7" t="s">
        <v>9</v>
      </c>
      <c r="B7" s="2" t="s">
        <v>3</v>
      </c>
      <c r="C7" t="s">
        <v>4</v>
      </c>
      <c r="D7" s="2" t="s">
        <v>5</v>
      </c>
      <c r="E7" s="2" t="s">
        <v>6</v>
      </c>
    </row>
    <row r="8" ht="14.25" customHeight="1">
      <c r="A8" t="s">
        <v>7</v>
      </c>
      <c r="B8" s="4">
        <f>G4/H4*C8</f>
        <v>125</v>
      </c>
      <c r="C8" s="3">
        <v>125.0</v>
      </c>
      <c r="D8" s="4">
        <f>I4/H4*C8</f>
        <v>125</v>
      </c>
      <c r="E8" s="4"/>
    </row>
    <row r="9" ht="14.25" customHeight="1">
      <c r="A9" t="s">
        <v>6</v>
      </c>
      <c r="B9" s="4">
        <f>B8*4</f>
        <v>500</v>
      </c>
      <c r="C9" s="4">
        <f>C8*9</f>
        <v>1125</v>
      </c>
      <c r="D9" s="4">
        <f>D8*4</f>
        <v>500</v>
      </c>
      <c r="E9" s="4">
        <f>SUM(B9:D9)</f>
        <v>2125</v>
      </c>
    </row>
    <row r="10" ht="14.25" customHeight="1">
      <c r="B10" s="4"/>
      <c r="C10" s="4"/>
      <c r="D10" s="4"/>
      <c r="E10" s="4"/>
    </row>
    <row r="11" ht="14.25" customHeight="1">
      <c r="A11" s="6" t="s">
        <v>10</v>
      </c>
      <c r="B11" s="2" t="s">
        <v>3</v>
      </c>
      <c r="C11" s="2" t="s">
        <v>4</v>
      </c>
      <c r="D11" s="2" t="s">
        <v>5</v>
      </c>
      <c r="E11" t="s">
        <v>6</v>
      </c>
    </row>
    <row r="12" ht="14.25" customHeight="1">
      <c r="A12" t="s">
        <v>7</v>
      </c>
      <c r="B12" s="4">
        <f>E12/(4+(9*H4/G4)+(4*I4/G4))</f>
        <v>60.6371451</v>
      </c>
      <c r="C12" s="4">
        <f>E12/((4*G4/H4)+9+(4*I4/H4))</f>
        <v>60.6371451</v>
      </c>
      <c r="D12" s="4">
        <f>E12/((4*G4/I4)+(9*H4/I4)+4)</f>
        <v>60.6371451</v>
      </c>
      <c r="E12" s="7">
        <f>Profile!J2</f>
        <v>1030.831467</v>
      </c>
    </row>
    <row r="13" ht="14.25" customHeight="1">
      <c r="A13" t="s">
        <v>6</v>
      </c>
      <c r="B13" s="4">
        <f>B12*4</f>
        <v>242.5485804</v>
      </c>
      <c r="C13" s="4">
        <f>C12*9</f>
        <v>545.7343059</v>
      </c>
      <c r="D13" s="4">
        <f>D12*4</f>
        <v>242.5485804</v>
      </c>
      <c r="E13" s="4"/>
    </row>
    <row r="14" ht="14.25" customHeight="1"/>
    <row r="15" ht="14.25" customHeight="1">
      <c r="A15" t="s">
        <v>11</v>
      </c>
      <c r="B15" t="s">
        <v>3</v>
      </c>
      <c r="C15" t="s">
        <v>4</v>
      </c>
      <c r="D15" t="s">
        <v>5</v>
      </c>
      <c r="E15" t="s">
        <v>6</v>
      </c>
    </row>
    <row r="16" ht="14.25" customHeight="1">
      <c r="A16" t="s">
        <v>7</v>
      </c>
      <c r="B16" s="3">
        <v>1.0</v>
      </c>
      <c r="C16" s="3">
        <v>1.0</v>
      </c>
      <c r="D16" s="3">
        <v>1.0</v>
      </c>
      <c r="E16" s="4">
        <f>SUM(B17:D17)</f>
        <v>17</v>
      </c>
    </row>
    <row r="17" ht="14.25" customHeight="1">
      <c r="A17" t="s">
        <v>6</v>
      </c>
      <c r="B17" s="4">
        <f>B16*4</f>
        <v>4</v>
      </c>
      <c r="C17" s="4">
        <f>C16*9</f>
        <v>9</v>
      </c>
      <c r="D17" s="4">
        <f>D16*4</f>
        <v>4</v>
      </c>
      <c r="E17" s="4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G5:I5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57"/>
    <col customWidth="1" min="4" max="4" width="8.71"/>
    <col customWidth="1" min="5" max="5" width="11.14"/>
    <col customWidth="1" min="6" max="6" width="10.29"/>
    <col customWidth="1" min="7" max="7" width="11.57"/>
    <col customWidth="1" min="8" max="9" width="12.29"/>
    <col customWidth="1" min="10" max="10" width="11.86"/>
    <col customWidth="1" min="11" max="26" width="8.71"/>
  </cols>
  <sheetData>
    <row r="1" ht="14.2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ht="14.25" customHeight="1">
      <c r="A2" s="5">
        <v>34.0</v>
      </c>
      <c r="B2" s="5" t="s">
        <v>22</v>
      </c>
      <c r="C2" s="5">
        <v>200.0</v>
      </c>
      <c r="D2" s="8">
        <f>C2*0.453592</f>
        <v>90.7184</v>
      </c>
      <c r="E2" s="5">
        <v>6.25</v>
      </c>
      <c r="F2">
        <f>E2*30.48</f>
        <v>190.5</v>
      </c>
      <c r="G2" s="5">
        <v>1.6</v>
      </c>
      <c r="H2" s="4">
        <f>IF(B2="M",(10*D2+6.25*F2-5*A2+5)*G2,(10*D2+6.25*F2-5*A2-161)*G2)</f>
        <v>3092.4944</v>
      </c>
      <c r="I2" s="3">
        <v>3.0</v>
      </c>
      <c r="J2" s="4">
        <f>H2/I2</f>
        <v>1030.831467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23</v>
      </c>
      <c r="B1" t="s">
        <v>24</v>
      </c>
      <c r="C1" t="s">
        <v>25</v>
      </c>
      <c r="D1" t="s">
        <v>26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