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5DBFFDE3-27CE-9E46-867C-EEEECD3E30DE}" xr6:coauthVersionLast="36" xr6:coauthVersionMax="36" xr10:uidLastSave="{00000000-0000-0000-0000-000000000000}"/>
  <bookViews>
    <workbookView xWindow="280" yWindow="460" windowWidth="16240" windowHeight="15900" tabRatio="789" xr2:uid="{00000000-000D-0000-FFFF-FFFF00000000}"/>
  </bookViews>
  <sheets>
    <sheet name="Raw Data" sheetId="1" r:id="rId1"/>
    <sheet name="Data Linked" sheetId="7" r:id="rId2"/>
    <sheet name="Graphs" sheetId="3" r:id="rId3"/>
    <sheet name="TNTP" sheetId="2" r:id="rId4"/>
    <sheet name="Bacteria" sheetId="12" r:id="rId5"/>
    <sheet name="Bacteria (F.e.) Graphs" sheetId="10" r:id="rId6"/>
    <sheet name="Rainfall" sheetId="4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5" i="1" l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L481" i="1" l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8" i="1"/>
  <c r="J448" i="1"/>
  <c r="L447" i="1"/>
  <c r="J447" i="1"/>
  <c r="L445" i="1"/>
  <c r="J445" i="1"/>
  <c r="L444" i="1"/>
  <c r="J444" i="1"/>
  <c r="L443" i="1"/>
  <c r="J443" i="1"/>
  <c r="L442" i="1"/>
  <c r="J442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0" i="1"/>
  <c r="J420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1" i="1"/>
  <c r="J371" i="1"/>
  <c r="L370" i="1"/>
  <c r="J370" i="1"/>
  <c r="L369" i="1"/>
  <c r="J369" i="1"/>
  <c r="L368" i="1"/>
  <c r="J368" i="1"/>
  <c r="L367" i="1"/>
  <c r="J367" i="1"/>
  <c r="L365" i="1"/>
  <c r="J365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5" i="1"/>
  <c r="J305" i="1"/>
  <c r="L304" i="1"/>
  <c r="J304" i="1"/>
  <c r="L303" i="1"/>
  <c r="J303" i="1"/>
  <c r="L302" i="1"/>
  <c r="J302" i="1"/>
  <c r="L301" i="1"/>
  <c r="J301" i="1"/>
  <c r="L299" i="1"/>
  <c r="J299" i="1"/>
  <c r="L298" i="1"/>
  <c r="J298" i="1"/>
  <c r="L297" i="1"/>
  <c r="J297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3" i="1"/>
  <c r="J283" i="1"/>
  <c r="L282" i="1"/>
  <c r="J282" i="1"/>
  <c r="L281" i="1"/>
  <c r="J281" i="1"/>
  <c r="L280" i="1"/>
  <c r="J280" i="1"/>
  <c r="L279" i="1"/>
  <c r="J279" i="1"/>
  <c r="L277" i="1"/>
  <c r="J277" i="1"/>
  <c r="L276" i="1"/>
  <c r="J276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4" i="1"/>
  <c r="J254" i="1"/>
  <c r="L253" i="1"/>
  <c r="J253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39" i="1"/>
  <c r="J239" i="1"/>
  <c r="L236" i="1"/>
  <c r="J236" i="1"/>
  <c r="L234" i="1"/>
  <c r="J234" i="1"/>
  <c r="L232" i="1"/>
  <c r="J232" i="1"/>
  <c r="L231" i="1"/>
  <c r="J231" i="1"/>
  <c r="L230" i="1"/>
  <c r="J230" i="1"/>
  <c r="L229" i="1"/>
  <c r="J229" i="1"/>
  <c r="L228" i="1"/>
  <c r="J228" i="1"/>
  <c r="L226" i="1"/>
  <c r="J226" i="1"/>
  <c r="L225" i="1"/>
  <c r="J225" i="1"/>
  <c r="L224" i="1"/>
  <c r="J224" i="1"/>
  <c r="L223" i="1"/>
  <c r="J223" i="1"/>
  <c r="L222" i="1"/>
  <c r="J222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1" i="1"/>
  <c r="J201" i="1"/>
  <c r="L194" i="1"/>
  <c r="J194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3" i="1"/>
  <c r="J173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7" i="1"/>
  <c r="J97" i="1"/>
  <c r="L96" i="1"/>
  <c r="J96" i="1"/>
  <c r="J95" i="1"/>
  <c r="L94" i="1"/>
  <c r="J94" i="1"/>
  <c r="L92" i="1"/>
  <c r="J92" i="1"/>
  <c r="L91" i="1"/>
  <c r="J91" i="1"/>
  <c r="L90" i="1"/>
  <c r="J90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3" i="1"/>
  <c r="J63" i="1"/>
  <c r="L62" i="1"/>
  <c r="J62" i="1"/>
  <c r="L60" i="1"/>
  <c r="J60" i="1"/>
  <c r="L59" i="1"/>
  <c r="J59" i="1"/>
  <c r="L58" i="1"/>
  <c r="J58" i="1"/>
  <c r="L57" i="1"/>
  <c r="J57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1" i="1"/>
  <c r="J41" i="1"/>
  <c r="L40" i="1"/>
  <c r="J40" i="1"/>
  <c r="L39" i="1"/>
  <c r="J39" i="1"/>
  <c r="L38" i="1"/>
  <c r="J38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B12" i="4" l="1"/>
  <c r="AA296" i="7"/>
  <c r="AA295" i="7"/>
  <c r="AA294" i="7"/>
  <c r="AC230" i="7"/>
  <c r="BK49" i="3" s="1"/>
  <c r="AC228" i="7"/>
  <c r="BK47" i="3" s="1"/>
  <c r="CC47" i="3" s="1"/>
  <c r="AC227" i="7"/>
  <c r="BK46" i="3" s="1"/>
  <c r="AC226" i="7"/>
  <c r="BK45" i="3" s="1"/>
  <c r="AC225" i="7"/>
  <c r="BK44" i="3" s="1"/>
  <c r="AC224" i="7"/>
  <c r="BK43" i="3" s="1"/>
  <c r="CC43" i="3" s="1"/>
  <c r="AC222" i="7"/>
  <c r="BK41" i="3" s="1"/>
  <c r="AC223" i="7"/>
  <c r="BK42" i="3" s="1"/>
  <c r="G403" i="2"/>
  <c r="E403" i="2"/>
  <c r="Y68" i="7"/>
  <c r="Y472" i="7"/>
  <c r="AC471" i="7"/>
  <c r="AX48" i="3" s="1"/>
  <c r="AB471" i="7"/>
  <c r="AA471" i="7"/>
  <c r="Z471" i="7"/>
  <c r="Y471" i="7"/>
  <c r="AC470" i="7"/>
  <c r="AB470" i="7"/>
  <c r="AA470" i="7"/>
  <c r="AX21" i="3" s="1"/>
  <c r="Z470" i="7"/>
  <c r="Y470" i="7"/>
  <c r="Y469" i="7"/>
  <c r="AC468" i="7"/>
  <c r="AB468" i="7"/>
  <c r="AA468" i="7"/>
  <c r="Z468" i="7"/>
  <c r="Y468" i="7"/>
  <c r="AC467" i="7"/>
  <c r="AX44" i="3" s="1"/>
  <c r="AB467" i="7"/>
  <c r="AA467" i="7"/>
  <c r="Z467" i="7"/>
  <c r="Y467" i="7"/>
  <c r="Y466" i="7"/>
  <c r="Y465" i="7"/>
  <c r="Y464" i="7"/>
  <c r="Y450" i="7"/>
  <c r="AC449" i="7"/>
  <c r="AC48" i="3" s="1"/>
  <c r="AB449" i="7"/>
  <c r="AA449" i="7"/>
  <c r="Z449" i="7"/>
  <c r="Y449" i="7"/>
  <c r="AC448" i="7"/>
  <c r="AB448" i="7"/>
  <c r="AC33" i="3" s="1"/>
  <c r="AA448" i="7"/>
  <c r="AC21" i="3" s="1"/>
  <c r="Z448" i="7"/>
  <c r="AC9" i="3" s="1"/>
  <c r="Y448" i="7"/>
  <c r="Y447" i="7"/>
  <c r="AC446" i="7"/>
  <c r="AB446" i="7"/>
  <c r="AA446" i="7"/>
  <c r="Z446" i="7"/>
  <c r="AC7" i="3" s="1"/>
  <c r="Y446" i="7"/>
  <c r="AC445" i="7"/>
  <c r="AC44" i="3" s="1"/>
  <c r="AB445" i="7"/>
  <c r="AA445" i="7"/>
  <c r="Z445" i="7"/>
  <c r="Y445" i="7"/>
  <c r="Y444" i="7"/>
  <c r="Y443" i="7"/>
  <c r="AC442" i="7"/>
  <c r="AC41" i="3" s="1"/>
  <c r="AB442" i="7"/>
  <c r="AA442" i="7"/>
  <c r="AC15" i="3" s="1"/>
  <c r="Z442" i="7"/>
  <c r="AC3" i="3" s="1"/>
  <c r="Y442" i="7"/>
  <c r="Y420" i="7"/>
  <c r="Y428" i="7"/>
  <c r="AC427" i="7"/>
  <c r="AB427" i="7"/>
  <c r="AA427" i="7"/>
  <c r="Z427" i="7"/>
  <c r="Y427" i="7"/>
  <c r="Y426" i="7"/>
  <c r="AC426" i="7"/>
  <c r="AW47" i="3" s="1"/>
  <c r="AB426" i="7"/>
  <c r="AA426" i="7"/>
  <c r="Z426" i="7"/>
  <c r="Y425" i="7"/>
  <c r="AC424" i="7"/>
  <c r="AB424" i="7"/>
  <c r="AA424" i="7"/>
  <c r="AW19" i="3" s="1"/>
  <c r="Z424" i="7"/>
  <c r="Y424" i="7"/>
  <c r="AC423" i="7"/>
  <c r="AB423" i="7"/>
  <c r="AA423" i="7"/>
  <c r="Z423" i="7"/>
  <c r="Y423" i="7"/>
  <c r="Y404" i="7"/>
  <c r="Y403" i="7"/>
  <c r="Y402" i="7"/>
  <c r="AC401" i="7"/>
  <c r="AB401" i="7"/>
  <c r="AA401" i="7"/>
  <c r="Z401" i="7"/>
  <c r="Y401" i="7"/>
  <c r="AC400" i="7"/>
  <c r="AV44" i="3" s="1"/>
  <c r="AB400" i="7"/>
  <c r="AV30" i="3" s="1"/>
  <c r="AA400" i="7"/>
  <c r="Z400" i="7"/>
  <c r="Y400" i="7"/>
  <c r="Z381" i="7"/>
  <c r="Y381" i="7"/>
  <c r="AC380" i="7"/>
  <c r="AB380" i="7"/>
  <c r="AU31" i="3" s="1"/>
  <c r="AA380" i="7"/>
  <c r="AU19" i="3" s="1"/>
  <c r="Z380" i="7"/>
  <c r="AU7" i="3" s="1"/>
  <c r="Y380" i="7"/>
  <c r="AC379" i="7"/>
  <c r="AU44" i="3" s="1"/>
  <c r="CB44" i="3" s="1"/>
  <c r="AB379" i="7"/>
  <c r="AA379" i="7"/>
  <c r="Z379" i="7"/>
  <c r="Y379" i="7"/>
  <c r="Y361" i="7"/>
  <c r="Y360" i="7"/>
  <c r="Y359" i="7"/>
  <c r="AC358" i="7"/>
  <c r="AB358" i="7"/>
  <c r="AA358" i="7"/>
  <c r="Z358" i="7"/>
  <c r="Y358" i="7"/>
  <c r="AC357" i="7"/>
  <c r="AB357" i="7"/>
  <c r="AA357" i="7"/>
  <c r="Z357" i="7"/>
  <c r="Y357" i="7"/>
  <c r="Y338" i="7"/>
  <c r="Y337" i="7"/>
  <c r="AC336" i="7"/>
  <c r="AB336" i="7"/>
  <c r="AA336" i="7"/>
  <c r="Z336" i="7"/>
  <c r="Y336" i="7"/>
  <c r="AC335" i="7"/>
  <c r="AB335" i="7"/>
  <c r="AA335" i="7"/>
  <c r="Z335" i="7"/>
  <c r="Y335" i="7"/>
  <c r="Y316" i="7"/>
  <c r="Y315" i="7"/>
  <c r="AC314" i="7"/>
  <c r="AB314" i="7"/>
  <c r="AA314" i="7"/>
  <c r="Z314" i="7"/>
  <c r="Y314" i="7"/>
  <c r="AC313" i="7"/>
  <c r="AB313" i="7"/>
  <c r="AA313" i="7"/>
  <c r="Z313" i="7"/>
  <c r="Y313" i="7"/>
  <c r="Z293" i="7"/>
  <c r="Y293" i="7"/>
  <c r="AC292" i="7"/>
  <c r="AB292" i="7"/>
  <c r="AA292" i="7"/>
  <c r="Z292" i="7"/>
  <c r="Y292" i="7"/>
  <c r="AC291" i="7"/>
  <c r="AB291" i="7"/>
  <c r="AA291" i="7"/>
  <c r="Z291" i="7"/>
  <c r="AB6" i="3" s="1"/>
  <c r="Y291" i="7"/>
  <c r="Y271" i="7"/>
  <c r="AC270" i="7"/>
  <c r="AB270" i="7"/>
  <c r="AA270" i="7"/>
  <c r="Z270" i="7"/>
  <c r="Y270" i="7"/>
  <c r="AC269" i="7"/>
  <c r="AB269" i="7"/>
  <c r="AA269" i="7"/>
  <c r="Z269" i="7"/>
  <c r="Y269" i="7"/>
  <c r="AC249" i="7"/>
  <c r="AB249" i="7"/>
  <c r="AA249" i="7"/>
  <c r="Z249" i="7"/>
  <c r="Y249" i="7"/>
  <c r="AC248" i="7"/>
  <c r="AB248" i="7"/>
  <c r="AA248" i="7"/>
  <c r="Z248" i="7"/>
  <c r="Y248" i="7"/>
  <c r="AC247" i="7"/>
  <c r="AB247" i="7"/>
  <c r="AA247" i="7"/>
  <c r="BL18" i="3" s="1"/>
  <c r="Z247" i="7"/>
  <c r="Y247" i="7"/>
  <c r="AB226" i="7"/>
  <c r="AA226" i="7"/>
  <c r="Z226" i="7"/>
  <c r="Y226" i="7"/>
  <c r="Y225" i="7"/>
  <c r="AB225" i="7"/>
  <c r="AA225" i="7"/>
  <c r="Z225" i="7"/>
  <c r="AC203" i="7"/>
  <c r="AB203" i="7"/>
  <c r="AA203" i="7"/>
  <c r="Z203" i="7"/>
  <c r="Y203" i="7"/>
  <c r="Y204" i="7"/>
  <c r="Y159" i="7"/>
  <c r="AC181" i="7"/>
  <c r="AB181" i="7"/>
  <c r="AA181" i="7"/>
  <c r="Z181" i="7"/>
  <c r="Y181" i="7"/>
  <c r="Y205" i="7"/>
  <c r="Y206" i="7"/>
  <c r="AC204" i="7"/>
  <c r="AB204" i="7"/>
  <c r="AA204" i="7"/>
  <c r="Z204" i="7"/>
  <c r="Y185" i="7"/>
  <c r="Y184" i="7"/>
  <c r="Y183" i="7"/>
  <c r="Y182" i="7"/>
  <c r="Y162" i="7"/>
  <c r="Y161" i="7"/>
  <c r="AB160" i="7"/>
  <c r="Y160" i="7"/>
  <c r="AI459" i="1"/>
  <c r="AE459" i="1"/>
  <c r="AE239" i="1"/>
  <c r="AE41" i="1"/>
  <c r="AE129" i="1"/>
  <c r="AI239" i="1"/>
  <c r="AI129" i="1"/>
  <c r="AI41" i="1"/>
  <c r="C11" i="4"/>
  <c r="AC160" i="7"/>
  <c r="AA160" i="7"/>
  <c r="Z160" i="7"/>
  <c r="Y137" i="7"/>
  <c r="Y115" i="7"/>
  <c r="Y93" i="7"/>
  <c r="Y74" i="7"/>
  <c r="Y73" i="7"/>
  <c r="Y72" i="7"/>
  <c r="Y71" i="7"/>
  <c r="Y52" i="7"/>
  <c r="Y51" i="7"/>
  <c r="Y50" i="7"/>
  <c r="Y49" i="7"/>
  <c r="Y48" i="7"/>
  <c r="Y47" i="7"/>
  <c r="Y46" i="7"/>
  <c r="Y32" i="7"/>
  <c r="Y30" i="7"/>
  <c r="Y29" i="7"/>
  <c r="Y28" i="7"/>
  <c r="Y27" i="7"/>
  <c r="Y26" i="7"/>
  <c r="Y25" i="7"/>
  <c r="Y24" i="7"/>
  <c r="Y9" i="7"/>
  <c r="Z8" i="7"/>
  <c r="Y8" i="7"/>
  <c r="Y7" i="7"/>
  <c r="Y6" i="7"/>
  <c r="Y5" i="7"/>
  <c r="Z5" i="7"/>
  <c r="AA5" i="7"/>
  <c r="D19" i="3" s="1"/>
  <c r="AB5" i="7"/>
  <c r="AC5" i="7"/>
  <c r="Y4" i="7"/>
  <c r="N489" i="1"/>
  <c r="AB202" i="7"/>
  <c r="G325" i="2"/>
  <c r="E325" i="2"/>
  <c r="G249" i="2"/>
  <c r="E249" i="2"/>
  <c r="G231" i="2"/>
  <c r="E231" i="2"/>
  <c r="G135" i="2"/>
  <c r="E135" i="2"/>
  <c r="G115" i="2"/>
  <c r="E115" i="2"/>
  <c r="G53" i="2"/>
  <c r="E53" i="2"/>
  <c r="AE258" i="1"/>
  <c r="AI258" i="1"/>
  <c r="AJ258" i="1" s="1"/>
  <c r="AI170" i="1"/>
  <c r="AJ170" i="1" s="1"/>
  <c r="AI126" i="1"/>
  <c r="AJ126" i="1" s="1"/>
  <c r="AI38" i="1"/>
  <c r="AJ38" i="1" s="1"/>
  <c r="AE170" i="1"/>
  <c r="AE126" i="1"/>
  <c r="AE38" i="1"/>
  <c r="Y139" i="7"/>
  <c r="AC138" i="7"/>
  <c r="AB138" i="7"/>
  <c r="AA138" i="7"/>
  <c r="Z138" i="7"/>
  <c r="Y138" i="7"/>
  <c r="AC137" i="7"/>
  <c r="AB137" i="7"/>
  <c r="AA137" i="7"/>
  <c r="Z137" i="7"/>
  <c r="Y117" i="7"/>
  <c r="AC116" i="7"/>
  <c r="AB116" i="7"/>
  <c r="AA116" i="7"/>
  <c r="Z116" i="7"/>
  <c r="Y116" i="7"/>
  <c r="AC115" i="7"/>
  <c r="I45" i="3" s="1"/>
  <c r="AB115" i="7"/>
  <c r="AA115" i="7"/>
  <c r="Z115" i="7"/>
  <c r="AC94" i="7"/>
  <c r="AB94" i="7"/>
  <c r="AA94" i="7"/>
  <c r="Z94" i="7"/>
  <c r="Y94" i="7"/>
  <c r="AC93" i="7"/>
  <c r="AB93" i="7"/>
  <c r="AA93" i="7"/>
  <c r="Z93" i="7"/>
  <c r="AC72" i="7"/>
  <c r="AB72" i="7"/>
  <c r="AA72" i="7"/>
  <c r="G20" i="3" s="1"/>
  <c r="Z72" i="7"/>
  <c r="AC71" i="7"/>
  <c r="AB71" i="7"/>
  <c r="AA71" i="7"/>
  <c r="Z71" i="7"/>
  <c r="AC50" i="7"/>
  <c r="AB50" i="7"/>
  <c r="F32" i="3" s="1"/>
  <c r="AA50" i="7"/>
  <c r="Z50" i="7"/>
  <c r="AC49" i="7"/>
  <c r="F45" i="3" s="1"/>
  <c r="BZ44" i="3" s="1"/>
  <c r="AB49" i="7"/>
  <c r="AA49" i="7"/>
  <c r="F19" i="3" s="1"/>
  <c r="BZ18" i="3" s="1"/>
  <c r="CQ19" i="3" s="1"/>
  <c r="Z49" i="7"/>
  <c r="AA48" i="7"/>
  <c r="AC28" i="7"/>
  <c r="AB28" i="7"/>
  <c r="AA28" i="7"/>
  <c r="Z28" i="7"/>
  <c r="AC27" i="7"/>
  <c r="AB27" i="7"/>
  <c r="AA27" i="7"/>
  <c r="Z27" i="7"/>
  <c r="Z7" i="7"/>
  <c r="Z6" i="7"/>
  <c r="Y3" i="7"/>
  <c r="Y2" i="7"/>
  <c r="AU18" i="3"/>
  <c r="AU20" i="3"/>
  <c r="AU30" i="3"/>
  <c r="AU45" i="3"/>
  <c r="AT7" i="3"/>
  <c r="E339" i="2"/>
  <c r="G339" i="2"/>
  <c r="G206" i="2"/>
  <c r="G207" i="2"/>
  <c r="G209" i="2"/>
  <c r="N204" i="2"/>
  <c r="E209" i="2"/>
  <c r="M204" i="2" s="1"/>
  <c r="AD227" i="7" s="1"/>
  <c r="M59" i="3" s="1"/>
  <c r="G133" i="2"/>
  <c r="E133" i="2"/>
  <c r="G96" i="2"/>
  <c r="E96" i="2"/>
  <c r="N203" i="2"/>
  <c r="F137" i="12"/>
  <c r="F136" i="12"/>
  <c r="F135" i="12"/>
  <c r="F141" i="12"/>
  <c r="F140" i="12"/>
  <c r="F139" i="12"/>
  <c r="F138" i="12"/>
  <c r="F134" i="12"/>
  <c r="H103" i="12"/>
  <c r="C23" i="10" s="1"/>
  <c r="H40" i="12"/>
  <c r="D7" i="10" s="1"/>
  <c r="P7" i="10" s="1"/>
  <c r="H120" i="12"/>
  <c r="H119" i="12"/>
  <c r="H118" i="12"/>
  <c r="H117" i="12"/>
  <c r="C38" i="10" s="1"/>
  <c r="H116" i="12"/>
  <c r="H104" i="12"/>
  <c r="H102" i="12"/>
  <c r="C22" i="10" s="1"/>
  <c r="H101" i="12"/>
  <c r="H100" i="12"/>
  <c r="H88" i="12"/>
  <c r="B41" i="10" s="1"/>
  <c r="H87" i="12"/>
  <c r="B40" i="10" s="1"/>
  <c r="H86" i="12"/>
  <c r="B39" i="10" s="1"/>
  <c r="H85" i="12"/>
  <c r="H84" i="12"/>
  <c r="H72" i="12"/>
  <c r="B58" i="10" s="1"/>
  <c r="S7" i="10" s="1"/>
  <c r="H71" i="12"/>
  <c r="H70" i="12"/>
  <c r="B56" i="10" s="1"/>
  <c r="S5" i="10" s="1"/>
  <c r="H69" i="12"/>
  <c r="H68" i="12"/>
  <c r="H56" i="12"/>
  <c r="H55" i="12"/>
  <c r="H54" i="12"/>
  <c r="H53" i="12"/>
  <c r="H52" i="12"/>
  <c r="H39" i="12"/>
  <c r="H38" i="12"/>
  <c r="D5" i="10" s="1"/>
  <c r="H37" i="12"/>
  <c r="H36" i="12"/>
  <c r="H42" i="12" s="1"/>
  <c r="H136" i="12" s="1"/>
  <c r="H24" i="12"/>
  <c r="H23" i="12"/>
  <c r="H22" i="12"/>
  <c r="C5" i="10" s="1"/>
  <c r="H21" i="12"/>
  <c r="H20" i="12"/>
  <c r="H7" i="12"/>
  <c r="H6" i="12"/>
  <c r="H5" i="12"/>
  <c r="B5" i="10" s="1"/>
  <c r="H4" i="12"/>
  <c r="B4" i="10" s="1"/>
  <c r="H3" i="12"/>
  <c r="AX6" i="3"/>
  <c r="Z466" i="7"/>
  <c r="AX5" i="3" s="1"/>
  <c r="AC6" i="7"/>
  <c r="AB6" i="7"/>
  <c r="AA6" i="7"/>
  <c r="Z3" i="7"/>
  <c r="Z2" i="7"/>
  <c r="F31" i="3"/>
  <c r="B6" i="10"/>
  <c r="G412" i="2"/>
  <c r="E412" i="2"/>
  <c r="G392" i="2"/>
  <c r="N391" i="2"/>
  <c r="AE444" i="7" s="1"/>
  <c r="AC66" i="3" s="1"/>
  <c r="E392" i="2"/>
  <c r="M391" i="2"/>
  <c r="AD444" i="7" s="1"/>
  <c r="AC54" i="3" s="1"/>
  <c r="G355" i="2"/>
  <c r="E355" i="2"/>
  <c r="G317" i="2"/>
  <c r="E317" i="2"/>
  <c r="G280" i="2"/>
  <c r="E280" i="2"/>
  <c r="G241" i="2"/>
  <c r="E241" i="2"/>
  <c r="G220" i="2"/>
  <c r="E220" i="2"/>
  <c r="G167" i="2"/>
  <c r="E167" i="2"/>
  <c r="E88" i="2"/>
  <c r="G47" i="2"/>
  <c r="G46" i="2"/>
  <c r="E47" i="2"/>
  <c r="E46" i="2"/>
  <c r="F7" i="3"/>
  <c r="Z312" i="7"/>
  <c r="AR5" i="3" s="1"/>
  <c r="Z334" i="7"/>
  <c r="AS5" i="3" s="1"/>
  <c r="Z356" i="7"/>
  <c r="AT5" i="3" s="1"/>
  <c r="Z378" i="7"/>
  <c r="AU5" i="3" s="1"/>
  <c r="Z399" i="7"/>
  <c r="AV5" i="3" s="1"/>
  <c r="D4" i="10"/>
  <c r="C20" i="10"/>
  <c r="B37" i="10"/>
  <c r="B54" i="10"/>
  <c r="S3" i="10" s="1"/>
  <c r="B20" i="10"/>
  <c r="Q3" i="10" s="1"/>
  <c r="D3" i="10"/>
  <c r="G387" i="2"/>
  <c r="G388" i="2"/>
  <c r="G389" i="2"/>
  <c r="G390" i="2"/>
  <c r="E387" i="2"/>
  <c r="E388" i="2"/>
  <c r="E389" i="2"/>
  <c r="E390" i="2"/>
  <c r="G218" i="2"/>
  <c r="E218" i="2"/>
  <c r="E198" i="2"/>
  <c r="E179" i="2"/>
  <c r="M180" i="2" s="1"/>
  <c r="AD200" i="7" s="1"/>
  <c r="L54" i="3" s="1"/>
  <c r="G85" i="2"/>
  <c r="N86" i="2" s="1"/>
  <c r="AE91" i="7" s="1"/>
  <c r="E103" i="2"/>
  <c r="M104" i="2" s="1"/>
  <c r="AD112" i="7" s="1"/>
  <c r="I54" i="3" s="1"/>
  <c r="E85" i="2"/>
  <c r="M86" i="2"/>
  <c r="AD91" i="7" s="1"/>
  <c r="C10" i="4"/>
  <c r="C9" i="4"/>
  <c r="C8" i="4"/>
  <c r="C7" i="4"/>
  <c r="C6" i="4"/>
  <c r="C5" i="4"/>
  <c r="C4" i="4"/>
  <c r="C3" i="4"/>
  <c r="B24" i="10"/>
  <c r="D6" i="10"/>
  <c r="B7" i="10"/>
  <c r="C7" i="10"/>
  <c r="C6" i="10"/>
  <c r="B23" i="10"/>
  <c r="B22" i="10"/>
  <c r="B57" i="10"/>
  <c r="S6" i="10" s="1"/>
  <c r="C24" i="10"/>
  <c r="Q7" i="10" s="1"/>
  <c r="C41" i="10"/>
  <c r="C40" i="10"/>
  <c r="K45" i="3"/>
  <c r="C4" i="10"/>
  <c r="Z272" i="7"/>
  <c r="BM9" i="3" s="1"/>
  <c r="Z273" i="7"/>
  <c r="BM10" i="3" s="1"/>
  <c r="CC10" i="3" s="1"/>
  <c r="G230" i="2"/>
  <c r="Z472" i="7"/>
  <c r="AX11" i="3" s="1"/>
  <c r="AX10" i="3"/>
  <c r="AX9" i="3"/>
  <c r="Z469" i="7"/>
  <c r="AX8" i="3" s="1"/>
  <c r="AX7" i="3"/>
  <c r="Z465" i="7"/>
  <c r="AX4" i="3" s="1"/>
  <c r="Z464" i="7"/>
  <c r="AC384" i="7"/>
  <c r="AU49" i="3"/>
  <c r="AC383" i="7"/>
  <c r="AU48" i="3" s="1"/>
  <c r="AC382" i="7"/>
  <c r="AU47" i="3" s="1"/>
  <c r="AC381" i="7"/>
  <c r="AU46" i="3" s="1"/>
  <c r="AC378" i="7"/>
  <c r="AU43" i="3" s="1"/>
  <c r="AC377" i="7"/>
  <c r="AU42" i="3" s="1"/>
  <c r="AC376" i="7"/>
  <c r="AU41" i="3" s="1"/>
  <c r="Z376" i="7"/>
  <c r="AU3" i="3"/>
  <c r="AA376" i="7"/>
  <c r="AU15" i="3" s="1"/>
  <c r="CB15" i="3" s="1"/>
  <c r="AB376" i="7"/>
  <c r="AU27" i="3" s="1"/>
  <c r="CB27" i="3" s="1"/>
  <c r="Z377" i="7"/>
  <c r="AU4" i="3" s="1"/>
  <c r="AA377" i="7"/>
  <c r="AU16" i="3" s="1"/>
  <c r="AB377" i="7"/>
  <c r="AU28" i="3" s="1"/>
  <c r="AA378" i="7"/>
  <c r="AU17" i="3" s="1"/>
  <c r="AB378" i="7"/>
  <c r="AU29" i="3" s="1"/>
  <c r="AU6" i="3"/>
  <c r="AU8" i="3"/>
  <c r="AA381" i="7"/>
  <c r="AB381" i="7"/>
  <c r="AU32" i="3" s="1"/>
  <c r="Z382" i="7"/>
  <c r="AU9" i="3"/>
  <c r="AA382" i="7"/>
  <c r="AU21" i="3" s="1"/>
  <c r="CB21" i="3" s="1"/>
  <c r="CS22" i="3" s="1"/>
  <c r="AB382" i="7"/>
  <c r="AU33" i="3" s="1"/>
  <c r="Z383" i="7"/>
  <c r="AU10" i="3" s="1"/>
  <c r="AA383" i="7"/>
  <c r="AU22" i="3" s="1"/>
  <c r="AB383" i="7"/>
  <c r="AU34" i="3" s="1"/>
  <c r="Z384" i="7"/>
  <c r="AU11" i="3" s="1"/>
  <c r="AA384" i="7"/>
  <c r="AU23" i="3" s="1"/>
  <c r="AB384" i="7"/>
  <c r="AU35" i="3" s="1"/>
  <c r="Y384" i="7"/>
  <c r="Y383" i="7"/>
  <c r="Y382" i="7"/>
  <c r="Y378" i="7"/>
  <c r="Y377" i="7"/>
  <c r="Y376" i="7"/>
  <c r="AC134" i="7"/>
  <c r="AC135" i="7"/>
  <c r="AC136" i="7"/>
  <c r="AA44" i="3"/>
  <c r="AC139" i="7"/>
  <c r="AA46" i="3" s="1"/>
  <c r="AC140" i="7"/>
  <c r="AC141" i="7"/>
  <c r="AA48" i="3" s="1"/>
  <c r="AC472" i="7"/>
  <c r="AX49" i="3"/>
  <c r="AB472" i="7"/>
  <c r="AX35" i="3" s="1"/>
  <c r="AA472" i="7"/>
  <c r="AX23" i="3" s="1"/>
  <c r="AX47" i="3"/>
  <c r="AC469" i="7"/>
  <c r="AX46" i="3" s="1"/>
  <c r="CB46" i="3" s="1"/>
  <c r="AB469" i="7"/>
  <c r="AX32" i="3" s="1"/>
  <c r="AA469" i="7"/>
  <c r="AX20" i="3" s="1"/>
  <c r="AC466" i="7"/>
  <c r="AB466" i="7"/>
  <c r="AA466" i="7"/>
  <c r="Y473" i="7"/>
  <c r="AC465" i="7"/>
  <c r="AX42" i="3" s="1"/>
  <c r="AB465" i="7"/>
  <c r="AA465" i="7"/>
  <c r="AX16" i="3" s="1"/>
  <c r="CB16" i="3" s="1"/>
  <c r="CS17" i="3" s="1"/>
  <c r="AC464" i="7"/>
  <c r="AB464" i="7"/>
  <c r="AB473" i="7" s="1"/>
  <c r="AA464" i="7"/>
  <c r="AX15" i="3" s="1"/>
  <c r="AC450" i="7"/>
  <c r="AC49" i="3" s="1"/>
  <c r="AB450" i="7"/>
  <c r="AC35" i="3" s="1"/>
  <c r="AA450" i="7"/>
  <c r="AC23" i="3" s="1"/>
  <c r="Z450" i="7"/>
  <c r="AC11" i="3"/>
  <c r="AC34" i="3"/>
  <c r="AC10" i="3"/>
  <c r="AC447" i="7"/>
  <c r="AB447" i="7"/>
  <c r="AA447" i="7"/>
  <c r="Z447" i="7"/>
  <c r="AC444" i="7"/>
  <c r="AC43" i="3" s="1"/>
  <c r="AB444" i="7"/>
  <c r="AA444" i="7"/>
  <c r="Z444" i="7"/>
  <c r="AC443" i="7"/>
  <c r="AC42" i="3" s="1"/>
  <c r="AB443" i="7"/>
  <c r="AA443" i="7"/>
  <c r="Z443" i="7"/>
  <c r="AC428" i="7"/>
  <c r="AW49" i="3" s="1"/>
  <c r="CB49" i="3" s="1"/>
  <c r="AC425" i="7"/>
  <c r="AW45" i="3"/>
  <c r="AC422" i="7"/>
  <c r="AW43" i="3" s="1"/>
  <c r="AC421" i="7"/>
  <c r="AC420" i="7"/>
  <c r="AW41" i="3" s="1"/>
  <c r="Z420" i="7"/>
  <c r="AA420" i="7"/>
  <c r="AB420" i="7"/>
  <c r="Z421" i="7"/>
  <c r="AW4" i="3" s="1"/>
  <c r="AA421" i="7"/>
  <c r="AW16" i="3" s="1"/>
  <c r="AB421" i="7"/>
  <c r="Z422" i="7"/>
  <c r="AW5" i="3" s="1"/>
  <c r="AA422" i="7"/>
  <c r="AB422" i="7"/>
  <c r="AW6" i="3"/>
  <c r="AW7" i="3"/>
  <c r="Z425" i="7"/>
  <c r="AW8" i="3" s="1"/>
  <c r="AA425" i="7"/>
  <c r="AB425" i="7"/>
  <c r="AW9" i="3"/>
  <c r="AW10" i="3"/>
  <c r="Z428" i="7"/>
  <c r="AW11" i="3" s="1"/>
  <c r="AA428" i="7"/>
  <c r="AW23" i="3" s="1"/>
  <c r="AB428" i="7"/>
  <c r="AW35" i="3" s="1"/>
  <c r="Y422" i="7"/>
  <c r="Y421" i="7"/>
  <c r="Z405" i="7"/>
  <c r="AV11" i="3" s="1"/>
  <c r="Y405" i="7"/>
  <c r="Y399" i="7"/>
  <c r="Y398" i="7"/>
  <c r="Y397" i="7"/>
  <c r="AC405" i="7"/>
  <c r="AV49" i="3"/>
  <c r="AB405" i="7"/>
  <c r="AA405" i="7"/>
  <c r="AV23" i="3" s="1"/>
  <c r="AC404" i="7"/>
  <c r="AV48" i="3" s="1"/>
  <c r="CB48" i="3" s="1"/>
  <c r="AB404" i="7"/>
  <c r="AA404" i="7"/>
  <c r="Z404" i="7"/>
  <c r="AV10" i="3"/>
  <c r="AC403" i="7"/>
  <c r="AV47" i="3" s="1"/>
  <c r="AB403" i="7"/>
  <c r="AA403" i="7"/>
  <c r="Z403" i="7"/>
  <c r="AC402" i="7"/>
  <c r="AB402" i="7"/>
  <c r="AA402" i="7"/>
  <c r="AV20" i="3" s="1"/>
  <c r="Z402" i="7"/>
  <c r="AV8" i="3" s="1"/>
  <c r="AC399" i="7"/>
  <c r="AB399" i="7"/>
  <c r="AA399" i="7"/>
  <c r="AC398" i="7"/>
  <c r="AV42" i="3"/>
  <c r="AB398" i="7"/>
  <c r="AV28" i="3" s="1"/>
  <c r="AA398" i="7"/>
  <c r="AV16" i="3"/>
  <c r="Z398" i="7"/>
  <c r="AC397" i="7"/>
  <c r="AV41" i="3"/>
  <c r="AB397" i="7"/>
  <c r="AA397" i="7"/>
  <c r="AA406" i="7" s="1"/>
  <c r="Z397" i="7"/>
  <c r="AV3" i="3" s="1"/>
  <c r="AC362" i="7"/>
  <c r="AT49" i="3"/>
  <c r="AB362" i="7"/>
  <c r="AA362" i="7"/>
  <c r="Z362" i="7"/>
  <c r="Y362" i="7"/>
  <c r="AC361" i="7"/>
  <c r="AB361" i="7"/>
  <c r="AA361" i="7"/>
  <c r="Z361" i="7"/>
  <c r="AC360" i="7"/>
  <c r="AT47" i="3" s="1"/>
  <c r="CB47" i="3" s="1"/>
  <c r="AB360" i="7"/>
  <c r="AA360" i="7"/>
  <c r="Z360" i="7"/>
  <c r="AT9" i="3" s="1"/>
  <c r="AC359" i="7"/>
  <c r="AB359" i="7"/>
  <c r="AA359" i="7"/>
  <c r="Z359" i="7"/>
  <c r="AT45" i="3"/>
  <c r="AC356" i="7"/>
  <c r="AT43" i="3"/>
  <c r="AB356" i="7"/>
  <c r="AA356" i="7"/>
  <c r="Y356" i="7"/>
  <c r="AC355" i="7"/>
  <c r="AB355" i="7"/>
  <c r="AA355" i="7"/>
  <c r="Z355" i="7"/>
  <c r="Y355" i="7"/>
  <c r="Y363" i="7" s="1"/>
  <c r="AC354" i="7"/>
  <c r="AT41" i="3"/>
  <c r="AB354" i="7"/>
  <c r="AA354" i="7"/>
  <c r="Z354" i="7"/>
  <c r="Y354" i="7"/>
  <c r="AC340" i="7"/>
  <c r="AS49" i="3" s="1"/>
  <c r="AB340" i="7"/>
  <c r="AA340" i="7"/>
  <c r="Z340" i="7"/>
  <c r="Y340" i="7"/>
  <c r="AC339" i="7"/>
  <c r="AS48" i="3"/>
  <c r="AB339" i="7"/>
  <c r="AA339" i="7"/>
  <c r="AS22" i="3" s="1"/>
  <c r="Z339" i="7"/>
  <c r="Y339" i="7"/>
  <c r="AC338" i="7"/>
  <c r="AB338" i="7"/>
  <c r="AS33" i="3" s="1"/>
  <c r="AA338" i="7"/>
  <c r="Z338" i="7"/>
  <c r="AS9" i="3" s="1"/>
  <c r="AC337" i="7"/>
  <c r="AB337" i="7"/>
  <c r="AA337" i="7"/>
  <c r="Z337" i="7"/>
  <c r="AS30" i="3"/>
  <c r="AS6" i="3"/>
  <c r="AC334" i="7"/>
  <c r="AS43" i="3" s="1"/>
  <c r="AB334" i="7"/>
  <c r="AA334" i="7"/>
  <c r="AS17" i="3" s="1"/>
  <c r="CB17" i="3" s="1"/>
  <c r="CS18" i="3" s="1"/>
  <c r="Y334" i="7"/>
  <c r="AC333" i="7"/>
  <c r="AB333" i="7"/>
  <c r="AS28" i="3" s="1"/>
  <c r="AA333" i="7"/>
  <c r="Z333" i="7"/>
  <c r="AS4" i="3" s="1"/>
  <c r="CB4" i="3" s="1"/>
  <c r="Y333" i="7"/>
  <c r="AC332" i="7"/>
  <c r="AS41" i="3" s="1"/>
  <c r="AB332" i="7"/>
  <c r="AA332" i="7"/>
  <c r="Z332" i="7"/>
  <c r="Y332" i="7"/>
  <c r="AC318" i="7"/>
  <c r="AR49" i="3"/>
  <c r="AB318" i="7"/>
  <c r="AA318" i="7"/>
  <c r="Z318" i="7"/>
  <c r="Y318" i="7"/>
  <c r="AC317" i="7"/>
  <c r="AB317" i="7"/>
  <c r="AA317" i="7"/>
  <c r="Z317" i="7"/>
  <c r="Y317" i="7"/>
  <c r="AC316" i="7"/>
  <c r="AR47" i="3"/>
  <c r="AB316" i="7"/>
  <c r="AR33" i="3" s="1"/>
  <c r="AA316" i="7"/>
  <c r="Z316" i="7"/>
  <c r="AR9" i="3" s="1"/>
  <c r="CB9" i="3" s="1"/>
  <c r="AC315" i="7"/>
  <c r="AB315" i="7"/>
  <c r="AA315" i="7"/>
  <c r="Z315" i="7"/>
  <c r="AR45" i="3"/>
  <c r="AC312" i="7"/>
  <c r="AR43" i="3"/>
  <c r="AB312" i="7"/>
  <c r="AA312" i="7"/>
  <c r="Y312" i="7"/>
  <c r="AC311" i="7"/>
  <c r="AB311" i="7"/>
  <c r="AA311" i="7"/>
  <c r="Z311" i="7"/>
  <c r="Y311" i="7"/>
  <c r="AC310" i="7"/>
  <c r="AR41" i="3" s="1"/>
  <c r="AB310" i="7"/>
  <c r="AA310" i="7"/>
  <c r="AA319" i="7" s="1"/>
  <c r="Z310" i="7"/>
  <c r="Y310" i="7"/>
  <c r="Y296" i="7"/>
  <c r="Y288" i="7"/>
  <c r="AC296" i="7"/>
  <c r="AB296" i="7"/>
  <c r="AB23" i="3"/>
  <c r="Z296" i="7"/>
  <c r="AB11" i="3" s="1"/>
  <c r="CA11" i="3" s="1"/>
  <c r="AC295" i="7"/>
  <c r="AB48" i="3" s="1"/>
  <c r="AB295" i="7"/>
  <c r="AB34" i="3"/>
  <c r="AB22" i="3"/>
  <c r="Z295" i="7"/>
  <c r="AB10" i="3" s="1"/>
  <c r="Y295" i="7"/>
  <c r="AC294" i="7"/>
  <c r="AB47" i="3" s="1"/>
  <c r="AB294" i="7"/>
  <c r="AB33" i="3" s="1"/>
  <c r="CA33" i="3" s="1"/>
  <c r="AB21" i="3"/>
  <c r="Z294" i="7"/>
  <c r="AB9" i="3" s="1"/>
  <c r="Y294" i="7"/>
  <c r="AC293" i="7"/>
  <c r="AB293" i="7"/>
  <c r="AB8" i="3"/>
  <c r="AB45" i="3"/>
  <c r="AB19" i="3"/>
  <c r="AB7" i="3"/>
  <c r="AB18" i="3"/>
  <c r="AC290" i="7"/>
  <c r="AB43" i="3" s="1"/>
  <c r="AB290" i="7"/>
  <c r="AA290" i="7"/>
  <c r="AB17" i="3" s="1"/>
  <c r="Z290" i="7"/>
  <c r="AB5" i="3" s="1"/>
  <c r="Y290" i="7"/>
  <c r="AC289" i="7"/>
  <c r="AB289" i="7"/>
  <c r="AA289" i="7"/>
  <c r="AB16" i="3"/>
  <c r="Z289" i="7"/>
  <c r="AB4" i="3" s="1"/>
  <c r="Y289" i="7"/>
  <c r="AC288" i="7"/>
  <c r="AB41" i="3" s="1"/>
  <c r="CA41" i="3" s="1"/>
  <c r="AB288" i="7"/>
  <c r="AB297" i="7" s="1"/>
  <c r="AA288" i="7"/>
  <c r="AA297" i="7" s="1"/>
  <c r="Z288" i="7"/>
  <c r="AC274" i="7"/>
  <c r="BM49" i="3" s="1"/>
  <c r="AB274" i="7"/>
  <c r="AA274" i="7"/>
  <c r="BM23" i="3" s="1"/>
  <c r="Z274" i="7"/>
  <c r="BM11" i="3" s="1"/>
  <c r="CC11" i="3" s="1"/>
  <c r="Y274" i="7"/>
  <c r="AC273" i="7"/>
  <c r="BM48" i="3" s="1"/>
  <c r="AB273" i="7"/>
  <c r="AA273" i="7"/>
  <c r="Y273" i="7"/>
  <c r="AC272" i="7"/>
  <c r="AB272" i="7"/>
  <c r="BM33" i="3" s="1"/>
  <c r="AA272" i="7"/>
  <c r="Y272" i="7"/>
  <c r="AC271" i="7"/>
  <c r="AB271" i="7"/>
  <c r="AA271" i="7"/>
  <c r="Z271" i="7"/>
  <c r="BM8" i="3"/>
  <c r="BM45" i="3"/>
  <c r="BL45" i="3"/>
  <c r="BM7" i="3"/>
  <c r="BK7" i="3"/>
  <c r="BL7" i="3"/>
  <c r="BM6" i="3"/>
  <c r="BK6" i="3"/>
  <c r="BL6" i="3"/>
  <c r="AC268" i="7"/>
  <c r="BM43" i="3"/>
  <c r="AB268" i="7"/>
  <c r="AA268" i="7"/>
  <c r="Z268" i="7"/>
  <c r="BM5" i="3" s="1"/>
  <c r="Y268" i="7"/>
  <c r="AC267" i="7"/>
  <c r="AB267" i="7"/>
  <c r="BM28" i="3" s="1"/>
  <c r="AA267" i="7"/>
  <c r="Z267" i="7"/>
  <c r="BM4" i="3" s="1"/>
  <c r="CC4" i="3" s="1"/>
  <c r="Y267" i="7"/>
  <c r="AC266" i="7"/>
  <c r="AB266" i="7"/>
  <c r="AA266" i="7"/>
  <c r="AA275" i="7" s="1"/>
  <c r="Z266" i="7"/>
  <c r="Y266" i="7"/>
  <c r="Y275" i="7" s="1"/>
  <c r="AC252" i="7"/>
  <c r="BL49" i="3" s="1"/>
  <c r="AB252" i="7"/>
  <c r="AA252" i="7"/>
  <c r="Z252" i="7"/>
  <c r="Y252" i="7"/>
  <c r="AC251" i="7"/>
  <c r="AB251" i="7"/>
  <c r="AA251" i="7"/>
  <c r="Z251" i="7"/>
  <c r="Y251" i="7"/>
  <c r="AC250" i="7"/>
  <c r="AB250" i="7"/>
  <c r="AA250" i="7"/>
  <c r="Z250" i="7"/>
  <c r="Y250" i="7"/>
  <c r="AC246" i="7"/>
  <c r="BL43" i="3" s="1"/>
  <c r="AB246" i="7"/>
  <c r="AA246" i="7"/>
  <c r="Z246" i="7"/>
  <c r="Y246" i="7"/>
  <c r="AC245" i="7"/>
  <c r="AB245" i="7"/>
  <c r="AA245" i="7"/>
  <c r="Z245" i="7"/>
  <c r="Y245" i="7"/>
  <c r="AC244" i="7"/>
  <c r="BL41" i="3" s="1"/>
  <c r="AB244" i="7"/>
  <c r="AA244" i="7"/>
  <c r="Z244" i="7"/>
  <c r="BL3" i="3" s="1"/>
  <c r="CC3" i="3" s="1"/>
  <c r="Y244" i="7"/>
  <c r="AB230" i="7"/>
  <c r="M36" i="3" s="1"/>
  <c r="AA230" i="7"/>
  <c r="Z230" i="7"/>
  <c r="M12" i="3"/>
  <c r="Y230" i="7"/>
  <c r="AB228" i="7"/>
  <c r="M34" i="3" s="1"/>
  <c r="AA228" i="7"/>
  <c r="Z228" i="7"/>
  <c r="M10" i="3" s="1"/>
  <c r="Y228" i="7"/>
  <c r="AB227" i="7"/>
  <c r="AA227" i="7"/>
  <c r="Z227" i="7"/>
  <c r="Y227" i="7"/>
  <c r="AB224" i="7"/>
  <c r="AA224" i="7"/>
  <c r="Z224" i="7"/>
  <c r="Y224" i="7"/>
  <c r="AB223" i="7"/>
  <c r="AA223" i="7"/>
  <c r="Z223" i="7"/>
  <c r="Y223" i="7"/>
  <c r="AB222" i="7"/>
  <c r="AA222" i="7"/>
  <c r="Z222" i="7"/>
  <c r="Y222" i="7"/>
  <c r="AC208" i="7"/>
  <c r="L50" i="3" s="1"/>
  <c r="AB208" i="7"/>
  <c r="AA208" i="7"/>
  <c r="Z208" i="7"/>
  <c r="Y208" i="7"/>
  <c r="AC207" i="7"/>
  <c r="L49" i="3"/>
  <c r="AB207" i="7"/>
  <c r="AA207" i="7"/>
  <c r="Z207" i="7"/>
  <c r="Y207" i="7"/>
  <c r="Y209" i="7" s="1"/>
  <c r="AC206" i="7"/>
  <c r="L48" i="3" s="1"/>
  <c r="BZ47" i="3" s="1"/>
  <c r="AB206" i="7"/>
  <c r="L34" i="3" s="1"/>
  <c r="AA206" i="7"/>
  <c r="Z206" i="7"/>
  <c r="L10" i="3" s="1"/>
  <c r="AC205" i="7"/>
  <c r="AB205" i="7"/>
  <c r="AA205" i="7"/>
  <c r="Z205" i="7"/>
  <c r="L46" i="3"/>
  <c r="L45" i="3"/>
  <c r="AC202" i="7"/>
  <c r="L44" i="3" s="1"/>
  <c r="AA202" i="7"/>
  <c r="Z202" i="7"/>
  <c r="Y202" i="7"/>
  <c r="AC201" i="7"/>
  <c r="L43" i="3"/>
  <c r="AB201" i="7"/>
  <c r="AA201" i="7"/>
  <c r="Z201" i="7"/>
  <c r="Y201" i="7"/>
  <c r="AC200" i="7"/>
  <c r="AB200" i="7"/>
  <c r="AA200" i="7"/>
  <c r="Z200" i="7"/>
  <c r="Y200" i="7"/>
  <c r="AB185" i="7"/>
  <c r="AA185" i="7"/>
  <c r="Z185" i="7"/>
  <c r="K11" i="3" s="1"/>
  <c r="AC184" i="7"/>
  <c r="AB184" i="7"/>
  <c r="AA184" i="7"/>
  <c r="K22" i="3" s="1"/>
  <c r="Z184" i="7"/>
  <c r="AC183" i="7"/>
  <c r="AB183" i="7"/>
  <c r="AA183" i="7"/>
  <c r="Z183" i="7"/>
  <c r="AC182" i="7"/>
  <c r="K46" i="3" s="1"/>
  <c r="AB182" i="7"/>
  <c r="AA182" i="7"/>
  <c r="Z182" i="7"/>
  <c r="AC180" i="7"/>
  <c r="AB180" i="7"/>
  <c r="AA180" i="7"/>
  <c r="Z180" i="7"/>
  <c r="Y180" i="7"/>
  <c r="AC179" i="7"/>
  <c r="AB179" i="7"/>
  <c r="AA179" i="7"/>
  <c r="Z179" i="7"/>
  <c r="Y179" i="7"/>
  <c r="AB178" i="7"/>
  <c r="AA178" i="7"/>
  <c r="Z178" i="7"/>
  <c r="Y178" i="7"/>
  <c r="AA164" i="7"/>
  <c r="AC164" i="7"/>
  <c r="J50" i="3" s="1"/>
  <c r="BZ49" i="3" s="1"/>
  <c r="AB164" i="7"/>
  <c r="Z164" i="7"/>
  <c r="Y164" i="7"/>
  <c r="AC162" i="7"/>
  <c r="AB162" i="7"/>
  <c r="AA162" i="7"/>
  <c r="Z162" i="7"/>
  <c r="AC161" i="7"/>
  <c r="AB161" i="7"/>
  <c r="AA161" i="7"/>
  <c r="Z161" i="7"/>
  <c r="AC159" i="7"/>
  <c r="AB159" i="7"/>
  <c r="AA159" i="7"/>
  <c r="Z159" i="7"/>
  <c r="AC158" i="7"/>
  <c r="AB158" i="7"/>
  <c r="AA158" i="7"/>
  <c r="Z158" i="7"/>
  <c r="Y158" i="7"/>
  <c r="AC157" i="7"/>
  <c r="AB157" i="7"/>
  <c r="AA157" i="7"/>
  <c r="Z157" i="7"/>
  <c r="Y157" i="7"/>
  <c r="AC156" i="7"/>
  <c r="AB156" i="7"/>
  <c r="AA156" i="7"/>
  <c r="Z156" i="7"/>
  <c r="Y156" i="7"/>
  <c r="Y134" i="7"/>
  <c r="Z140" i="7"/>
  <c r="AA9" i="3" s="1"/>
  <c r="CA9" i="3" s="1"/>
  <c r="AB141" i="7"/>
  <c r="AA141" i="7"/>
  <c r="AA22" i="3" s="1"/>
  <c r="Z141" i="7"/>
  <c r="AA10" i="3" s="1"/>
  <c r="Y141" i="7"/>
  <c r="AB140" i="7"/>
  <c r="AA140" i="7"/>
  <c r="AA21" i="3"/>
  <c r="Y140" i="7"/>
  <c r="AB139" i="7"/>
  <c r="AA139" i="7"/>
  <c r="AA20" i="3" s="1"/>
  <c r="Z139" i="7"/>
  <c r="AA8" i="3" s="1"/>
  <c r="AA19" i="3"/>
  <c r="AA7" i="3"/>
  <c r="AA18" i="3"/>
  <c r="AA6" i="3"/>
  <c r="AB136" i="7"/>
  <c r="AA136" i="7"/>
  <c r="AA17" i="3"/>
  <c r="Z136" i="7"/>
  <c r="AA5" i="3" s="1"/>
  <c r="CA5" i="3" s="1"/>
  <c r="Y136" i="7"/>
  <c r="AB135" i="7"/>
  <c r="AA135" i="7"/>
  <c r="AA16" i="3" s="1"/>
  <c r="Z135" i="7"/>
  <c r="AA4" i="3"/>
  <c r="Y135" i="7"/>
  <c r="AB134" i="7"/>
  <c r="AB143" i="7" s="1"/>
  <c r="AA134" i="7"/>
  <c r="Z134" i="7"/>
  <c r="Y112" i="7"/>
  <c r="Y121" i="7" s="1"/>
  <c r="AC120" i="7"/>
  <c r="AB120" i="7"/>
  <c r="AA120" i="7"/>
  <c r="I24" i="3" s="1"/>
  <c r="BZ23" i="3" s="1"/>
  <c r="CQ24" i="3" s="1"/>
  <c r="Z120" i="7"/>
  <c r="I12" i="3" s="1"/>
  <c r="Y120" i="7"/>
  <c r="AC119" i="7"/>
  <c r="I49" i="3" s="1"/>
  <c r="AB119" i="7"/>
  <c r="I35" i="3" s="1"/>
  <c r="AA119" i="7"/>
  <c r="I23" i="3" s="1"/>
  <c r="BZ22" i="3" s="1"/>
  <c r="CQ23" i="3" s="1"/>
  <c r="Z119" i="7"/>
  <c r="I11" i="3" s="1"/>
  <c r="Y119" i="7"/>
  <c r="AC118" i="7"/>
  <c r="I48" i="3"/>
  <c r="AB118" i="7"/>
  <c r="AA118" i="7"/>
  <c r="I22" i="3"/>
  <c r="Z118" i="7"/>
  <c r="Y118" i="7"/>
  <c r="AC117" i="7"/>
  <c r="I47" i="3"/>
  <c r="AB117" i="7"/>
  <c r="AA117" i="7"/>
  <c r="I21" i="3"/>
  <c r="Z117" i="7"/>
  <c r="I46" i="3"/>
  <c r="I20" i="3"/>
  <c r="I19" i="3"/>
  <c r="I7" i="3"/>
  <c r="AC114" i="7"/>
  <c r="I44" i="3" s="1"/>
  <c r="AB114" i="7"/>
  <c r="AA114" i="7"/>
  <c r="I18" i="3" s="1"/>
  <c r="BZ17" i="3" s="1"/>
  <c r="CQ18" i="3" s="1"/>
  <c r="Z114" i="7"/>
  <c r="Y114" i="7"/>
  <c r="AC113" i="7"/>
  <c r="I43" i="3" s="1"/>
  <c r="AB113" i="7"/>
  <c r="AA113" i="7"/>
  <c r="I17" i="3" s="1"/>
  <c r="Z113" i="7"/>
  <c r="Y113" i="7"/>
  <c r="AC112" i="7"/>
  <c r="AB112" i="7"/>
  <c r="AA112" i="7"/>
  <c r="Z112" i="7"/>
  <c r="AC90" i="7"/>
  <c r="AC98" i="7"/>
  <c r="Z49" i="3"/>
  <c r="AB98" i="7"/>
  <c r="Z35" i="3" s="1"/>
  <c r="CA35" i="3" s="1"/>
  <c r="AA98" i="7"/>
  <c r="Z98" i="7"/>
  <c r="Z11" i="3"/>
  <c r="AC97" i="7"/>
  <c r="Z48" i="3" s="1"/>
  <c r="CA48" i="3" s="1"/>
  <c r="AB97" i="7"/>
  <c r="AA97" i="7"/>
  <c r="Z22" i="3" s="1"/>
  <c r="Z97" i="7"/>
  <c r="AC96" i="7"/>
  <c r="AB96" i="7"/>
  <c r="AA96" i="7"/>
  <c r="Z96" i="7"/>
  <c r="AC95" i="7"/>
  <c r="Z46" i="3" s="1"/>
  <c r="AB95" i="7"/>
  <c r="AA95" i="7"/>
  <c r="Z95" i="7"/>
  <c r="Z44" i="3"/>
  <c r="AA90" i="7"/>
  <c r="AA91" i="7"/>
  <c r="AA92" i="7"/>
  <c r="AC92" i="7"/>
  <c r="AB92" i="7"/>
  <c r="Z92" i="7"/>
  <c r="AC91" i="7"/>
  <c r="Z42" i="3" s="1"/>
  <c r="CA42" i="3" s="1"/>
  <c r="AB91" i="7"/>
  <c r="Z91" i="7"/>
  <c r="AB90" i="7"/>
  <c r="Z90" i="7"/>
  <c r="Y98" i="7"/>
  <c r="Y97" i="7"/>
  <c r="Y96" i="7"/>
  <c r="Y95" i="7"/>
  <c r="Y92" i="7"/>
  <c r="Y91" i="7"/>
  <c r="Y90" i="7"/>
  <c r="Y76" i="7"/>
  <c r="AC76" i="7"/>
  <c r="AC68" i="7"/>
  <c r="G42" i="3"/>
  <c r="AC69" i="7"/>
  <c r="AC70" i="7"/>
  <c r="G44" i="3" s="1"/>
  <c r="G46" i="3"/>
  <c r="AC73" i="7"/>
  <c r="AC74" i="7"/>
  <c r="G48" i="3" s="1"/>
  <c r="AC75" i="7"/>
  <c r="AB68" i="7"/>
  <c r="AB69" i="7"/>
  <c r="AB70" i="7"/>
  <c r="AB73" i="7"/>
  <c r="AB74" i="7"/>
  <c r="G34" i="3"/>
  <c r="AB75" i="7"/>
  <c r="G35" i="3" s="1"/>
  <c r="AB76" i="7"/>
  <c r="G36" i="3" s="1"/>
  <c r="BZ35" i="3" s="1"/>
  <c r="Z68" i="7"/>
  <c r="AA68" i="7"/>
  <c r="G16" i="3" s="1"/>
  <c r="BZ15" i="3" s="1"/>
  <c r="Z69" i="7"/>
  <c r="AA69" i="7"/>
  <c r="G17" i="3" s="1"/>
  <c r="BZ16" i="3" s="1"/>
  <c r="CQ17" i="3" s="1"/>
  <c r="Z70" i="7"/>
  <c r="AA70" i="7"/>
  <c r="G18" i="3"/>
  <c r="G19" i="3"/>
  <c r="Z73" i="7"/>
  <c r="AA73" i="7"/>
  <c r="G21" i="3" s="1"/>
  <c r="BZ20" i="3" s="1"/>
  <c r="CQ21" i="3" s="1"/>
  <c r="Z74" i="7"/>
  <c r="AA74" i="7"/>
  <c r="Z75" i="7"/>
  <c r="G11" i="3" s="1"/>
  <c r="AA75" i="7"/>
  <c r="Z76" i="7"/>
  <c r="AA76" i="7"/>
  <c r="Y75" i="7"/>
  <c r="Y70" i="7"/>
  <c r="Y69" i="7"/>
  <c r="Y77" i="7" s="1"/>
  <c r="AC54" i="7"/>
  <c r="F50" i="3"/>
  <c r="AC53" i="7"/>
  <c r="F49" i="3" s="1"/>
  <c r="AC52" i="7"/>
  <c r="F48" i="3"/>
  <c r="AC51" i="7"/>
  <c r="F47" i="3" s="1"/>
  <c r="F46" i="3"/>
  <c r="AC48" i="7"/>
  <c r="F44" i="3" s="1"/>
  <c r="BZ43" i="3" s="1"/>
  <c r="AC47" i="7"/>
  <c r="F43" i="3"/>
  <c r="AC46" i="7"/>
  <c r="AB46" i="7"/>
  <c r="AB47" i="7"/>
  <c r="F29" i="3" s="1"/>
  <c r="AB48" i="7"/>
  <c r="F30" i="3"/>
  <c r="AB51" i="7"/>
  <c r="F33" i="3"/>
  <c r="AB52" i="7"/>
  <c r="F34" i="3" s="1"/>
  <c r="AB53" i="7"/>
  <c r="F35" i="3" s="1"/>
  <c r="AB54" i="7"/>
  <c r="F36" i="3" s="1"/>
  <c r="AA54" i="7"/>
  <c r="AA47" i="7"/>
  <c r="F17" i="3" s="1"/>
  <c r="F20" i="3"/>
  <c r="AA51" i="7"/>
  <c r="AA52" i="7"/>
  <c r="F22" i="3"/>
  <c r="AA53" i="7"/>
  <c r="F23" i="3" s="1"/>
  <c r="AA46" i="7"/>
  <c r="Z48" i="7"/>
  <c r="Z47" i="7"/>
  <c r="Z51" i="7"/>
  <c r="Z52" i="7"/>
  <c r="Z53" i="7"/>
  <c r="Z54" i="7"/>
  <c r="Z46" i="7"/>
  <c r="Y54" i="7"/>
  <c r="Y53" i="7"/>
  <c r="AC10" i="7"/>
  <c r="D50" i="3" s="1"/>
  <c r="AC9" i="7"/>
  <c r="D49" i="3"/>
  <c r="AC8" i="7"/>
  <c r="D48" i="3" s="1"/>
  <c r="AC7" i="7"/>
  <c r="D47" i="3" s="1"/>
  <c r="D46" i="3"/>
  <c r="D45" i="3"/>
  <c r="AC4" i="7"/>
  <c r="D44" i="3" s="1"/>
  <c r="AC3" i="7"/>
  <c r="D43" i="3" s="1"/>
  <c r="AC2" i="7"/>
  <c r="D42" i="3" s="1"/>
  <c r="AA2" i="7"/>
  <c r="D16" i="3"/>
  <c r="AB2" i="7"/>
  <c r="D28" i="3" s="1"/>
  <c r="AA3" i="7"/>
  <c r="D17" i="3"/>
  <c r="AB3" i="7"/>
  <c r="D29" i="3" s="1"/>
  <c r="BZ28" i="3" s="1"/>
  <c r="Z4" i="7"/>
  <c r="AA4" i="7"/>
  <c r="D18" i="3"/>
  <c r="AB4" i="7"/>
  <c r="D30" i="3" s="1"/>
  <c r="D31" i="3"/>
  <c r="D20" i="3"/>
  <c r="D32" i="3"/>
  <c r="AA7" i="7"/>
  <c r="D21" i="3" s="1"/>
  <c r="AB7" i="7"/>
  <c r="D33" i="3"/>
  <c r="AA8" i="7"/>
  <c r="D22" i="3" s="1"/>
  <c r="AB8" i="7"/>
  <c r="D34" i="3"/>
  <c r="Z9" i="7"/>
  <c r="AA9" i="7"/>
  <c r="D23" i="3" s="1"/>
  <c r="AB9" i="7"/>
  <c r="D35" i="3" s="1"/>
  <c r="Y10" i="7"/>
  <c r="D12" i="3" s="1"/>
  <c r="Z10" i="7"/>
  <c r="AA10" i="7"/>
  <c r="D24" i="3" s="1"/>
  <c r="AB10" i="7"/>
  <c r="D36" i="3" s="1"/>
  <c r="Z24" i="7"/>
  <c r="AA24" i="7"/>
  <c r="AB24" i="7"/>
  <c r="AC24" i="7"/>
  <c r="Z25" i="7"/>
  <c r="AA25" i="7"/>
  <c r="AB25" i="7"/>
  <c r="AC25" i="7"/>
  <c r="Z26" i="7"/>
  <c r="AA26" i="7"/>
  <c r="AB26" i="7"/>
  <c r="AC26" i="7"/>
  <c r="Z29" i="7"/>
  <c r="AA29" i="7"/>
  <c r="AB29" i="7"/>
  <c r="AC29" i="7"/>
  <c r="Z30" i="7"/>
  <c r="E10" i="3"/>
  <c r="AA30" i="7"/>
  <c r="E22" i="3" s="1"/>
  <c r="AB30" i="7"/>
  <c r="E34" i="3" s="1"/>
  <c r="AC30" i="7"/>
  <c r="E48" i="3" s="1"/>
  <c r="Y31" i="7"/>
  <c r="Z31" i="7"/>
  <c r="E11" i="3" s="1"/>
  <c r="AA31" i="7"/>
  <c r="E23" i="3"/>
  <c r="AB31" i="7"/>
  <c r="E35" i="3" s="1"/>
  <c r="AC31" i="7"/>
  <c r="E49" i="3" s="1"/>
  <c r="Z32" i="7"/>
  <c r="AA32" i="7"/>
  <c r="AB32" i="7"/>
  <c r="AC32" i="7"/>
  <c r="E219" i="2"/>
  <c r="G318" i="2"/>
  <c r="E318" i="2"/>
  <c r="G250" i="2"/>
  <c r="E250" i="2"/>
  <c r="E116" i="2"/>
  <c r="M110" i="2" s="1"/>
  <c r="AD118" i="7" s="1"/>
  <c r="I60" i="3" s="1"/>
  <c r="E117" i="2"/>
  <c r="E118" i="2"/>
  <c r="G385" i="2"/>
  <c r="N378" i="2"/>
  <c r="AE428" i="7" s="1"/>
  <c r="AW72" i="3" s="1"/>
  <c r="G252" i="2"/>
  <c r="N245" i="2" s="1"/>
  <c r="AE274" i="7" s="1"/>
  <c r="BM72" i="3" s="1"/>
  <c r="G214" i="2"/>
  <c r="N207" i="2"/>
  <c r="AE230" i="7" s="1"/>
  <c r="M74" i="3" s="1"/>
  <c r="E214" i="2"/>
  <c r="M207" i="2" s="1"/>
  <c r="AD230" i="7" s="1"/>
  <c r="BK60" i="3" s="1"/>
  <c r="G19" i="2"/>
  <c r="N11" i="2"/>
  <c r="AE10" i="7" s="1"/>
  <c r="D74" i="3" s="1"/>
  <c r="G270" i="2"/>
  <c r="G269" i="2"/>
  <c r="G211" i="2"/>
  <c r="E211" i="2"/>
  <c r="G118" i="2"/>
  <c r="G117" i="2"/>
  <c r="G37" i="2"/>
  <c r="G382" i="2"/>
  <c r="G268" i="2"/>
  <c r="G267" i="2"/>
  <c r="G248" i="2"/>
  <c r="G229" i="2"/>
  <c r="G116" i="2"/>
  <c r="E385" i="2"/>
  <c r="E270" i="2"/>
  <c r="E252" i="2"/>
  <c r="M245" i="2" s="1"/>
  <c r="AD274" i="7" s="1"/>
  <c r="BM60" i="3" s="1"/>
  <c r="E37" i="2"/>
  <c r="E19" i="2"/>
  <c r="M11" i="2" s="1"/>
  <c r="AD10" i="7" s="1"/>
  <c r="D62" i="3" s="1"/>
  <c r="E382" i="2"/>
  <c r="E269" i="2"/>
  <c r="E268" i="2"/>
  <c r="E267" i="2"/>
  <c r="E229" i="2"/>
  <c r="G259" i="2"/>
  <c r="G331" i="2"/>
  <c r="N332" i="2" s="1"/>
  <c r="AE376" i="7" s="1"/>
  <c r="AU64" i="3" s="1"/>
  <c r="G197" i="2"/>
  <c r="G198" i="2"/>
  <c r="G199" i="2"/>
  <c r="E259" i="2"/>
  <c r="E331" i="2"/>
  <c r="M332" i="2"/>
  <c r="AD376" i="7" s="1"/>
  <c r="AU52" i="3" s="1"/>
  <c r="E332" i="2"/>
  <c r="E197" i="2"/>
  <c r="E199" i="2"/>
  <c r="G14" i="2"/>
  <c r="G399" i="2"/>
  <c r="E399" i="2"/>
  <c r="G342" i="2"/>
  <c r="E342" i="2"/>
  <c r="G201" i="2"/>
  <c r="N201" i="2" s="1"/>
  <c r="AE224" i="7" s="1"/>
  <c r="M68" i="3" s="1"/>
  <c r="G203" i="2"/>
  <c r="G204" i="2"/>
  <c r="G205" i="2"/>
  <c r="AE226" i="7"/>
  <c r="AE227" i="7"/>
  <c r="M71" i="3" s="1"/>
  <c r="G200" i="2"/>
  <c r="E203" i="2"/>
  <c r="E204" i="2"/>
  <c r="E205" i="2"/>
  <c r="E206" i="2"/>
  <c r="E207" i="2"/>
  <c r="E201" i="2"/>
  <c r="M201" i="2" s="1"/>
  <c r="AD224" i="7" s="1"/>
  <c r="E200" i="2"/>
  <c r="G114" i="2"/>
  <c r="E114" i="2"/>
  <c r="E14" i="2"/>
  <c r="G93" i="2"/>
  <c r="G162" i="2"/>
  <c r="G219" i="2"/>
  <c r="G242" i="2"/>
  <c r="E240" i="2"/>
  <c r="E242" i="2"/>
  <c r="E93" i="2"/>
  <c r="E162" i="2"/>
  <c r="G153" i="2"/>
  <c r="G401" i="2"/>
  <c r="G402" i="2"/>
  <c r="N396" i="2"/>
  <c r="AE449" i="7" s="1"/>
  <c r="AC71" i="3" s="1"/>
  <c r="G404" i="2"/>
  <c r="N397" i="2"/>
  <c r="AE450" i="7"/>
  <c r="AC72" i="3" s="1"/>
  <c r="E401" i="2"/>
  <c r="E402" i="2"/>
  <c r="M396" i="2"/>
  <c r="AD449" i="7" s="1"/>
  <c r="AC59" i="3" s="1"/>
  <c r="E404" i="2"/>
  <c r="M397" i="2" s="1"/>
  <c r="AD450" i="7" s="1"/>
  <c r="AC60" i="3" s="1"/>
  <c r="G307" i="2"/>
  <c r="E307" i="2"/>
  <c r="E308" i="2"/>
  <c r="G251" i="2"/>
  <c r="E248" i="2"/>
  <c r="E251" i="2"/>
  <c r="G137" i="2"/>
  <c r="E137" i="2"/>
  <c r="G98" i="2"/>
  <c r="E98" i="2"/>
  <c r="M92" i="2" s="1"/>
  <c r="AD97" i="7" s="1"/>
  <c r="Z59" i="3" s="1"/>
  <c r="G35" i="2"/>
  <c r="G36" i="2"/>
  <c r="G38" i="2"/>
  <c r="N30" i="2" s="1"/>
  <c r="AE32" i="7" s="1"/>
  <c r="E74" i="3" s="1"/>
  <c r="E35" i="2"/>
  <c r="M28" i="2" s="1"/>
  <c r="AD30" i="7" s="1"/>
  <c r="E60" i="3" s="1"/>
  <c r="E36" i="2"/>
  <c r="E38" i="2"/>
  <c r="M30" i="2" s="1"/>
  <c r="AD32" i="7" s="1"/>
  <c r="E62" i="3" s="1"/>
  <c r="E48" i="2"/>
  <c r="E49" i="2"/>
  <c r="M45" i="2" s="1"/>
  <c r="E51" i="2"/>
  <c r="M46" i="2"/>
  <c r="E52" i="2"/>
  <c r="E12" i="2"/>
  <c r="E11" i="2"/>
  <c r="E324" i="2"/>
  <c r="M318" i="2"/>
  <c r="AD360" i="7" s="1"/>
  <c r="AT58" i="3" s="1"/>
  <c r="E326" i="2"/>
  <c r="M319" i="2" s="1"/>
  <c r="AD361" i="7" s="1"/>
  <c r="AT59" i="3" s="1"/>
  <c r="E327" i="2"/>
  <c r="E328" i="2"/>
  <c r="M320" i="2" s="1"/>
  <c r="AD362" i="7" s="1"/>
  <c r="AT60" i="3" s="1"/>
  <c r="G324" i="2"/>
  <c r="N318" i="2" s="1"/>
  <c r="AE360" i="7" s="1"/>
  <c r="AT70" i="3" s="1"/>
  <c r="G326" i="2"/>
  <c r="N319" i="2" s="1"/>
  <c r="AE361" i="7" s="1"/>
  <c r="AT71" i="3" s="1"/>
  <c r="G327" i="2"/>
  <c r="G328" i="2"/>
  <c r="N320" i="2"/>
  <c r="AE362" i="7"/>
  <c r="AT72" i="3" s="1"/>
  <c r="E225" i="2"/>
  <c r="E226" i="2"/>
  <c r="E228" i="2"/>
  <c r="M223" i="2" s="1"/>
  <c r="AD249" i="7" s="1"/>
  <c r="E230" i="2"/>
  <c r="E232" i="2"/>
  <c r="M225" i="2"/>
  <c r="AD251" i="7"/>
  <c r="BL59" i="3" s="1"/>
  <c r="G225" i="2"/>
  <c r="G226" i="2"/>
  <c r="G228" i="2"/>
  <c r="N223" i="2"/>
  <c r="AE249" i="7" s="1"/>
  <c r="BL69" i="3" s="1"/>
  <c r="G232" i="2"/>
  <c r="G51" i="2"/>
  <c r="G52" i="2"/>
  <c r="E29" i="2"/>
  <c r="G29" i="2"/>
  <c r="G12" i="2"/>
  <c r="G11" i="2"/>
  <c r="E7" i="2"/>
  <c r="G7" i="2"/>
  <c r="G396" i="2"/>
  <c r="G371" i="2"/>
  <c r="E371" i="2"/>
  <c r="G333" i="2"/>
  <c r="E333" i="2"/>
  <c r="G258" i="2"/>
  <c r="E258" i="2"/>
  <c r="E147" i="2"/>
  <c r="E65" i="2"/>
  <c r="E60" i="2"/>
  <c r="E61" i="2"/>
  <c r="E62" i="2"/>
  <c r="E63" i="2"/>
  <c r="E64" i="2"/>
  <c r="E59" i="2"/>
  <c r="C39" i="10"/>
  <c r="E119" i="2"/>
  <c r="M112" i="2" s="1"/>
  <c r="AD120" i="7" s="1"/>
  <c r="I62" i="3" s="1"/>
  <c r="G308" i="2"/>
  <c r="G309" i="2"/>
  <c r="N302" i="2"/>
  <c r="AE340" i="7" s="1"/>
  <c r="AS72" i="3" s="1"/>
  <c r="E309" i="2"/>
  <c r="M302" i="2" s="1"/>
  <c r="AD340" i="7" s="1"/>
  <c r="AS60" i="3" s="1"/>
  <c r="G271" i="2"/>
  <c r="N264" i="2"/>
  <c r="AE296" i="7" s="1"/>
  <c r="AB72" i="3" s="1"/>
  <c r="E271" i="2"/>
  <c r="G119" i="2"/>
  <c r="N112" i="2"/>
  <c r="AE120" i="7" s="1"/>
  <c r="I74" i="3" s="1"/>
  <c r="G99" i="2"/>
  <c r="G100" i="2"/>
  <c r="N93" i="2" s="1"/>
  <c r="AE98" i="7" s="1"/>
  <c r="Z72" i="3" s="1"/>
  <c r="CA72" i="3" s="1"/>
  <c r="E99" i="2"/>
  <c r="E100" i="2"/>
  <c r="M93" i="2"/>
  <c r="AD98" i="7" s="1"/>
  <c r="Z60" i="3" s="1"/>
  <c r="G54" i="2"/>
  <c r="N47" i="2" s="1"/>
  <c r="AE52" i="7" s="1"/>
  <c r="F72" i="3"/>
  <c r="G56" i="2"/>
  <c r="G57" i="2"/>
  <c r="N49" i="2" s="1"/>
  <c r="AE54" i="7" s="1"/>
  <c r="F74" i="3" s="1"/>
  <c r="E54" i="2"/>
  <c r="E56" i="2"/>
  <c r="E57" i="2"/>
  <c r="M49" i="2"/>
  <c r="AD54" i="7" s="1"/>
  <c r="F62" i="3" s="1"/>
  <c r="G16" i="2"/>
  <c r="G17" i="2"/>
  <c r="G18" i="2"/>
  <c r="E16" i="2"/>
  <c r="E17" i="2"/>
  <c r="E18" i="2"/>
  <c r="G420" i="2"/>
  <c r="G421" i="2"/>
  <c r="G422" i="2"/>
  <c r="G423" i="2"/>
  <c r="N416" i="2" s="1"/>
  <c r="AE472" i="7" s="1"/>
  <c r="AX72" i="3"/>
  <c r="E420" i="2"/>
  <c r="E421" i="2"/>
  <c r="E422" i="2"/>
  <c r="E423" i="2"/>
  <c r="M416" i="2"/>
  <c r="AD472" i="7" s="1"/>
  <c r="AX60" i="3" s="1"/>
  <c r="G366" i="2"/>
  <c r="N359" i="2"/>
  <c r="AE405" i="7"/>
  <c r="AV72" i="3" s="1"/>
  <c r="E366" i="2"/>
  <c r="M359" i="2" s="1"/>
  <c r="AD405" i="7" s="1"/>
  <c r="AV60" i="3" s="1"/>
  <c r="G347" i="2"/>
  <c r="N340" i="2"/>
  <c r="AE384" i="7" s="1"/>
  <c r="AU72" i="3" s="1"/>
  <c r="E347" i="2"/>
  <c r="M340" i="2" s="1"/>
  <c r="AD384" i="7" s="1"/>
  <c r="AU60" i="3" s="1"/>
  <c r="G290" i="2"/>
  <c r="N283" i="2" s="1"/>
  <c r="AE318" i="7" s="1"/>
  <c r="AR72" i="3" s="1"/>
  <c r="E290" i="2"/>
  <c r="M283" i="2" s="1"/>
  <c r="AD318" i="7" s="1"/>
  <c r="AR60" i="3" s="1"/>
  <c r="G233" i="2"/>
  <c r="N226" i="2" s="1"/>
  <c r="AE252" i="7" s="1"/>
  <c r="BL72" i="3" s="1"/>
  <c r="CC72" i="3" s="1"/>
  <c r="E233" i="2"/>
  <c r="M226" i="2" s="1"/>
  <c r="AD252" i="7" s="1"/>
  <c r="BL60" i="3" s="1"/>
  <c r="CC60" i="3" s="1"/>
  <c r="G195" i="2"/>
  <c r="N188" i="2"/>
  <c r="AE208" i="7" s="1"/>
  <c r="L74" i="3" s="1"/>
  <c r="E195" i="2"/>
  <c r="M188" i="2"/>
  <c r="AD208" i="7" s="1"/>
  <c r="L62" i="3" s="1"/>
  <c r="N169" i="2"/>
  <c r="K74" i="3"/>
  <c r="M169" i="2"/>
  <c r="K62" i="3"/>
  <c r="G157" i="2"/>
  <c r="N150" i="2" s="1"/>
  <c r="AE164" i="7" s="1"/>
  <c r="J74" i="3" s="1"/>
  <c r="E157" i="2"/>
  <c r="M150" i="2"/>
  <c r="AD164" i="7"/>
  <c r="J62" i="3" s="1"/>
  <c r="G76" i="2"/>
  <c r="N68" i="2" s="1"/>
  <c r="AE76" i="7" s="1"/>
  <c r="G74" i="3" s="1"/>
  <c r="E76" i="2"/>
  <c r="M68" i="2"/>
  <c r="AD76" i="7" s="1"/>
  <c r="G62" i="3" s="1"/>
  <c r="G384" i="2"/>
  <c r="E384" i="2"/>
  <c r="G365" i="2"/>
  <c r="E365" i="2"/>
  <c r="G346" i="2"/>
  <c r="E346" i="2"/>
  <c r="G289" i="2"/>
  <c r="E289" i="2"/>
  <c r="G194" i="2"/>
  <c r="E194" i="2"/>
  <c r="G175" i="2"/>
  <c r="N168" i="2"/>
  <c r="AE185" i="7" s="1"/>
  <c r="K73" i="3" s="1"/>
  <c r="E175" i="2"/>
  <c r="M168" i="2"/>
  <c r="G75" i="2"/>
  <c r="E75" i="2"/>
  <c r="G383" i="2"/>
  <c r="N377" i="2"/>
  <c r="AE427" i="7"/>
  <c r="AW71" i="3" s="1"/>
  <c r="E383" i="2"/>
  <c r="G364" i="2"/>
  <c r="E364" i="2"/>
  <c r="G345" i="2"/>
  <c r="E345" i="2"/>
  <c r="G288" i="2"/>
  <c r="E288" i="2"/>
  <c r="M282" i="2" s="1"/>
  <c r="G193" i="2"/>
  <c r="N187" i="2"/>
  <c r="AE207" i="7" s="1"/>
  <c r="L73" i="3" s="1"/>
  <c r="E193" i="2"/>
  <c r="G136" i="2"/>
  <c r="E136" i="2"/>
  <c r="M130" i="2" s="1"/>
  <c r="AD141" i="7" s="1"/>
  <c r="AA59" i="3" s="1"/>
  <c r="G74" i="2"/>
  <c r="E74" i="2"/>
  <c r="M67" i="2"/>
  <c r="AD75" i="7" s="1"/>
  <c r="G61" i="3" s="1"/>
  <c r="G363" i="2"/>
  <c r="E363" i="2"/>
  <c r="G344" i="2"/>
  <c r="E344" i="2"/>
  <c r="E306" i="2"/>
  <c r="G306" i="2"/>
  <c r="G287" i="2"/>
  <c r="E287" i="2"/>
  <c r="G192" i="2"/>
  <c r="E192" i="2"/>
  <c r="G173" i="2"/>
  <c r="E173" i="2"/>
  <c r="G154" i="2"/>
  <c r="E154" i="2"/>
  <c r="G97" i="2"/>
  <c r="E97" i="2"/>
  <c r="G73" i="2"/>
  <c r="E73" i="2"/>
  <c r="AX45" i="3"/>
  <c r="AX43" i="3"/>
  <c r="AX41" i="3"/>
  <c r="AX22" i="3"/>
  <c r="AX34" i="3"/>
  <c r="AX33" i="3"/>
  <c r="AX19" i="3"/>
  <c r="AX31" i="3"/>
  <c r="AX18" i="3"/>
  <c r="AX30" i="3"/>
  <c r="AX17" i="3"/>
  <c r="AX29" i="3"/>
  <c r="AX28" i="3"/>
  <c r="AX3" i="3"/>
  <c r="AX27" i="3"/>
  <c r="AC47" i="3"/>
  <c r="AC46" i="3"/>
  <c r="AC45" i="3"/>
  <c r="AC22" i="3"/>
  <c r="AC20" i="3"/>
  <c r="AC32" i="3"/>
  <c r="AC19" i="3"/>
  <c r="AC31" i="3"/>
  <c r="AC6" i="3"/>
  <c r="AC18" i="3"/>
  <c r="AC30" i="3"/>
  <c r="AC5" i="3"/>
  <c r="AC17" i="3"/>
  <c r="AC29" i="3"/>
  <c r="AW48" i="3"/>
  <c r="AW46" i="3"/>
  <c r="AW44" i="3"/>
  <c r="AW22" i="3"/>
  <c r="AW34" i="3"/>
  <c r="AW21" i="3"/>
  <c r="AW20" i="3"/>
  <c r="AW32" i="3"/>
  <c r="AW31" i="3"/>
  <c r="AW18" i="3"/>
  <c r="AW30" i="3"/>
  <c r="AW29" i="3"/>
  <c r="AW17" i="3"/>
  <c r="AW28" i="3"/>
  <c r="AW3" i="3"/>
  <c r="AW15" i="3"/>
  <c r="AW27" i="3"/>
  <c r="AV46" i="3"/>
  <c r="AV45" i="3"/>
  <c r="AV34" i="3"/>
  <c r="AV9" i="3"/>
  <c r="AV21" i="3"/>
  <c r="AV33" i="3"/>
  <c r="AV32" i="3"/>
  <c r="AV7" i="3"/>
  <c r="AV19" i="3"/>
  <c r="AV31" i="3"/>
  <c r="AV6" i="3"/>
  <c r="AV18" i="3"/>
  <c r="AV17" i="3"/>
  <c r="AV29" i="3"/>
  <c r="AV4" i="3"/>
  <c r="AV15" i="3"/>
  <c r="AV27" i="3"/>
  <c r="AT48" i="3"/>
  <c r="AT46" i="3"/>
  <c r="AT44" i="3"/>
  <c r="AT42" i="3"/>
  <c r="AT11" i="3"/>
  <c r="AT23" i="3"/>
  <c r="AT35" i="3"/>
  <c r="AT10" i="3"/>
  <c r="AT22" i="3"/>
  <c r="AT34" i="3"/>
  <c r="AT21" i="3"/>
  <c r="AT33" i="3"/>
  <c r="AT8" i="3"/>
  <c r="AT20" i="3"/>
  <c r="AT32" i="3"/>
  <c r="AT19" i="3"/>
  <c r="AT31" i="3"/>
  <c r="AT6" i="3"/>
  <c r="AT18" i="3"/>
  <c r="AT30" i="3"/>
  <c r="AT17" i="3"/>
  <c r="AT29" i="3"/>
  <c r="AT4" i="3"/>
  <c r="AT16" i="3"/>
  <c r="AT28" i="3"/>
  <c r="AT3" i="3"/>
  <c r="AT15" i="3"/>
  <c r="AT27" i="3"/>
  <c r="AS47" i="3"/>
  <c r="AS46" i="3"/>
  <c r="AS45" i="3"/>
  <c r="AS44" i="3"/>
  <c r="AS42" i="3"/>
  <c r="AS11" i="3"/>
  <c r="AS23" i="3"/>
  <c r="AS35" i="3"/>
  <c r="AS10" i="3"/>
  <c r="AS34" i="3"/>
  <c r="AS21" i="3"/>
  <c r="AS8" i="3"/>
  <c r="AS20" i="3"/>
  <c r="AS32" i="3"/>
  <c r="AS7" i="3"/>
  <c r="AS19" i="3"/>
  <c r="AS31" i="3"/>
  <c r="AS18" i="3"/>
  <c r="AS29" i="3"/>
  <c r="AS16" i="3"/>
  <c r="AS3" i="3"/>
  <c r="AS27" i="3"/>
  <c r="AR48" i="3"/>
  <c r="AR46" i="3"/>
  <c r="AR44" i="3"/>
  <c r="AR42" i="3"/>
  <c r="AR11" i="3"/>
  <c r="AR23" i="3"/>
  <c r="AR35" i="3"/>
  <c r="AR10" i="3"/>
  <c r="AR22" i="3"/>
  <c r="AR34" i="3"/>
  <c r="AR21" i="3"/>
  <c r="AR8" i="3"/>
  <c r="AR20" i="3"/>
  <c r="AR32" i="3"/>
  <c r="AR31" i="3"/>
  <c r="AR7" i="3"/>
  <c r="AR19" i="3"/>
  <c r="AR6" i="3"/>
  <c r="AR18" i="3"/>
  <c r="AR30" i="3"/>
  <c r="AR29" i="3"/>
  <c r="AR17" i="3"/>
  <c r="AR4" i="3"/>
  <c r="AR16" i="3"/>
  <c r="AR28" i="3"/>
  <c r="AR3" i="3"/>
  <c r="AR15" i="3"/>
  <c r="AR27" i="3"/>
  <c r="AB49" i="3"/>
  <c r="AB46" i="3"/>
  <c r="AB44" i="3"/>
  <c r="AB42" i="3"/>
  <c r="AB32" i="3"/>
  <c r="AB31" i="3"/>
  <c r="AB30" i="3"/>
  <c r="AB29" i="3"/>
  <c r="AB28" i="3"/>
  <c r="AB3" i="3"/>
  <c r="AB15" i="3"/>
  <c r="AB27" i="3"/>
  <c r="BM47" i="3"/>
  <c r="BM46" i="3"/>
  <c r="BM44" i="3"/>
  <c r="BM42" i="3"/>
  <c r="BM35" i="3"/>
  <c r="BM22" i="3"/>
  <c r="BM34" i="3"/>
  <c r="BM21" i="3"/>
  <c r="BM20" i="3"/>
  <c r="BM32" i="3"/>
  <c r="BM19" i="3"/>
  <c r="BM31" i="3"/>
  <c r="BM18" i="3"/>
  <c r="BM30" i="3"/>
  <c r="BM17" i="3"/>
  <c r="BM29" i="3"/>
  <c r="BM16" i="3"/>
  <c r="BM27" i="3"/>
  <c r="BM3" i="3"/>
  <c r="BM15" i="3"/>
  <c r="BL48" i="3"/>
  <c r="BL47" i="3"/>
  <c r="BL46" i="3"/>
  <c r="BL44" i="3"/>
  <c r="BL42" i="3"/>
  <c r="BL11" i="3"/>
  <c r="BL23" i="3"/>
  <c r="BL35" i="3"/>
  <c r="BL10" i="3"/>
  <c r="BL22" i="3"/>
  <c r="BL34" i="3"/>
  <c r="BL9" i="3"/>
  <c r="BL21" i="3"/>
  <c r="BL33" i="3"/>
  <c r="BL8" i="3"/>
  <c r="BL20" i="3"/>
  <c r="BL32" i="3"/>
  <c r="BL19" i="3"/>
  <c r="BL31" i="3"/>
  <c r="BL30" i="3"/>
  <c r="BL5" i="3"/>
  <c r="BL17" i="3"/>
  <c r="BL29" i="3"/>
  <c r="BL4" i="3"/>
  <c r="BL16" i="3"/>
  <c r="BL28" i="3"/>
  <c r="BL15" i="3"/>
  <c r="BL27" i="3"/>
  <c r="L42" i="3"/>
  <c r="L12" i="3"/>
  <c r="L24" i="3"/>
  <c r="L36" i="3"/>
  <c r="L11" i="3"/>
  <c r="L23" i="3"/>
  <c r="L35" i="3"/>
  <c r="L22" i="3"/>
  <c r="L9" i="3"/>
  <c r="L21" i="3"/>
  <c r="L33" i="3"/>
  <c r="L8" i="3"/>
  <c r="L20" i="3"/>
  <c r="L32" i="3"/>
  <c r="L7" i="3"/>
  <c r="L19" i="3"/>
  <c r="L31" i="3"/>
  <c r="L6" i="3"/>
  <c r="L18" i="3"/>
  <c r="L17" i="3"/>
  <c r="L29" i="3"/>
  <c r="L16" i="3"/>
  <c r="L28" i="3"/>
  <c r="K12" i="3"/>
  <c r="K24" i="3"/>
  <c r="K36" i="3"/>
  <c r="K23" i="3"/>
  <c r="K10" i="3"/>
  <c r="K34" i="3"/>
  <c r="K9" i="3"/>
  <c r="K21" i="3"/>
  <c r="K33" i="3"/>
  <c r="K8" i="3"/>
  <c r="K20" i="3"/>
  <c r="K32" i="3"/>
  <c r="K7" i="3"/>
  <c r="K19" i="3"/>
  <c r="K31" i="3"/>
  <c r="K6" i="3"/>
  <c r="K18" i="3"/>
  <c r="K30" i="3"/>
  <c r="K5" i="3"/>
  <c r="K17" i="3"/>
  <c r="K29" i="3"/>
  <c r="K4" i="3"/>
  <c r="K16" i="3"/>
  <c r="K28" i="3"/>
  <c r="J48" i="3"/>
  <c r="J47" i="3"/>
  <c r="J46" i="3"/>
  <c r="J45" i="3"/>
  <c r="J44" i="3"/>
  <c r="J43" i="3"/>
  <c r="J42" i="3"/>
  <c r="J12" i="3"/>
  <c r="J24" i="3"/>
  <c r="J36" i="3"/>
  <c r="J10" i="3"/>
  <c r="J22" i="3"/>
  <c r="J34" i="3"/>
  <c r="J9" i="3"/>
  <c r="J21" i="3"/>
  <c r="J33" i="3"/>
  <c r="J8" i="3"/>
  <c r="J20" i="3"/>
  <c r="J32" i="3"/>
  <c r="J7" i="3"/>
  <c r="J19" i="3"/>
  <c r="J31" i="3"/>
  <c r="J6" i="3"/>
  <c r="J18" i="3"/>
  <c r="J30" i="3"/>
  <c r="J5" i="3"/>
  <c r="J17" i="3"/>
  <c r="J29" i="3"/>
  <c r="J4" i="3"/>
  <c r="J16" i="3"/>
  <c r="J28" i="3"/>
  <c r="AA47" i="3"/>
  <c r="AA45" i="3"/>
  <c r="AA43" i="3"/>
  <c r="AA41" i="3"/>
  <c r="AA42" i="3"/>
  <c r="AA34" i="3"/>
  <c r="AA33" i="3"/>
  <c r="AA32" i="3"/>
  <c r="AA31" i="3"/>
  <c r="AA30" i="3"/>
  <c r="AA29" i="3"/>
  <c r="AA28" i="3"/>
  <c r="AA3" i="3"/>
  <c r="AA15" i="3"/>
  <c r="AA27" i="3"/>
  <c r="I42" i="3"/>
  <c r="I36" i="3"/>
  <c r="I34" i="3"/>
  <c r="I9" i="3"/>
  <c r="I33" i="3"/>
  <c r="I8" i="3"/>
  <c r="I32" i="3"/>
  <c r="I31" i="3"/>
  <c r="I6" i="3"/>
  <c r="I30" i="3"/>
  <c r="I5" i="3"/>
  <c r="I29" i="3"/>
  <c r="I4" i="3"/>
  <c r="I16" i="3"/>
  <c r="I28" i="3"/>
  <c r="Z47" i="3"/>
  <c r="Z45" i="3"/>
  <c r="Z43" i="3"/>
  <c r="Z41" i="3"/>
  <c r="Z23" i="3"/>
  <c r="Z10" i="3"/>
  <c r="Z34" i="3"/>
  <c r="Z9" i="3"/>
  <c r="Z21" i="3"/>
  <c r="Z33" i="3"/>
  <c r="Z32" i="3"/>
  <c r="Z8" i="3"/>
  <c r="Z20" i="3"/>
  <c r="Z7" i="3"/>
  <c r="Z19" i="3"/>
  <c r="Z31" i="3"/>
  <c r="Z6" i="3"/>
  <c r="Z18" i="3"/>
  <c r="Z30" i="3"/>
  <c r="Z5" i="3"/>
  <c r="Z17" i="3"/>
  <c r="Z29" i="3"/>
  <c r="Z28" i="3"/>
  <c r="Z4" i="3"/>
  <c r="Z16" i="3"/>
  <c r="Z3" i="3"/>
  <c r="Z15" i="3"/>
  <c r="Z27" i="3"/>
  <c r="G50" i="3"/>
  <c r="G49" i="3"/>
  <c r="G47" i="3"/>
  <c r="G45" i="3"/>
  <c r="G43" i="3"/>
  <c r="G24" i="3"/>
  <c r="G23" i="3"/>
  <c r="G22" i="3"/>
  <c r="G33" i="3"/>
  <c r="G32" i="3"/>
  <c r="G31" i="3"/>
  <c r="G30" i="3"/>
  <c r="G29" i="3"/>
  <c r="G28" i="3"/>
  <c r="G12" i="3"/>
  <c r="G10" i="3"/>
  <c r="G9" i="3"/>
  <c r="G8" i="3"/>
  <c r="G7" i="3"/>
  <c r="G6" i="3"/>
  <c r="G5" i="3"/>
  <c r="G4" i="3"/>
  <c r="F42" i="3"/>
  <c r="F24" i="3"/>
  <c r="F21" i="3"/>
  <c r="F18" i="3"/>
  <c r="F16" i="3"/>
  <c r="F12" i="3"/>
  <c r="F11" i="3"/>
  <c r="F10" i="3"/>
  <c r="F9" i="3"/>
  <c r="F8" i="3"/>
  <c r="F6" i="3"/>
  <c r="F5" i="3"/>
  <c r="F4" i="3"/>
  <c r="E50" i="3"/>
  <c r="E47" i="3"/>
  <c r="E46" i="3"/>
  <c r="E45" i="3"/>
  <c r="E44" i="3"/>
  <c r="E43" i="3"/>
  <c r="E42" i="3"/>
  <c r="E36" i="3"/>
  <c r="E33" i="3"/>
  <c r="E32" i="3"/>
  <c r="E31" i="3"/>
  <c r="E30" i="3"/>
  <c r="E29" i="3"/>
  <c r="E28" i="3"/>
  <c r="E24" i="3"/>
  <c r="E21" i="3"/>
  <c r="E20" i="3"/>
  <c r="E19" i="3"/>
  <c r="E18" i="3"/>
  <c r="E17" i="3"/>
  <c r="E16" i="3"/>
  <c r="E12" i="3"/>
  <c r="E9" i="3"/>
  <c r="E8" i="3"/>
  <c r="E7" i="3"/>
  <c r="E6" i="3"/>
  <c r="E5" i="3"/>
  <c r="E4" i="3"/>
  <c r="D11" i="3"/>
  <c r="D10" i="3"/>
  <c r="D9" i="3"/>
  <c r="D8" i="3"/>
  <c r="D7" i="3"/>
  <c r="D6" i="3"/>
  <c r="D5" i="3"/>
  <c r="D4" i="3"/>
  <c r="M378" i="2"/>
  <c r="AD428" i="7" s="1"/>
  <c r="AW60" i="3" s="1"/>
  <c r="N225" i="2"/>
  <c r="AE251" i="7"/>
  <c r="BL71" i="3" s="1"/>
  <c r="G72" i="2"/>
  <c r="G419" i="2"/>
  <c r="N414" i="2" s="1"/>
  <c r="E419" i="2"/>
  <c r="M414" i="2" s="1"/>
  <c r="G400" i="2"/>
  <c r="E400" i="2"/>
  <c r="G381" i="2"/>
  <c r="E381" i="2"/>
  <c r="G362" i="2"/>
  <c r="E362" i="2"/>
  <c r="G343" i="2"/>
  <c r="N338" i="2" s="1"/>
  <c r="AE382" i="7" s="1"/>
  <c r="AU70" i="3" s="1"/>
  <c r="E343" i="2"/>
  <c r="G305" i="2"/>
  <c r="E305" i="2"/>
  <c r="M300" i="2"/>
  <c r="AD338" i="7"/>
  <c r="AS58" i="3" s="1"/>
  <c r="E191" i="2"/>
  <c r="G191" i="2"/>
  <c r="N186" i="2"/>
  <c r="AE206" i="7" s="1"/>
  <c r="L72" i="3" s="1"/>
  <c r="G172" i="2"/>
  <c r="E172" i="2"/>
  <c r="M167" i="2" s="1"/>
  <c r="AD184" i="7" s="1"/>
  <c r="E153" i="2"/>
  <c r="G134" i="2"/>
  <c r="N129" i="2"/>
  <c r="AE140" i="7" s="1"/>
  <c r="AA70" i="3" s="1"/>
  <c r="E134" i="2"/>
  <c r="M129" i="2"/>
  <c r="AD140" i="7" s="1"/>
  <c r="AA58" i="3" s="1"/>
  <c r="E72" i="2"/>
  <c r="G418" i="2"/>
  <c r="E418" i="2"/>
  <c r="G380" i="2"/>
  <c r="E380" i="2"/>
  <c r="G361" i="2"/>
  <c r="G360" i="2"/>
  <c r="E361" i="2"/>
  <c r="G322" i="2"/>
  <c r="N317" i="2" s="1"/>
  <c r="AE359" i="7" s="1"/>
  <c r="AT69" i="3" s="1"/>
  <c r="G304" i="2"/>
  <c r="G303" i="2"/>
  <c r="E304" i="2"/>
  <c r="G286" i="2"/>
  <c r="N281" i="2" s="1"/>
  <c r="AE316" i="7"/>
  <c r="AR70" i="3" s="1"/>
  <c r="E286" i="2"/>
  <c r="M281" i="2" s="1"/>
  <c r="AD316" i="7" s="1"/>
  <c r="AR58" i="3" s="1"/>
  <c r="G285" i="2"/>
  <c r="G284" i="2"/>
  <c r="E285" i="2"/>
  <c r="E190" i="2"/>
  <c r="G190" i="2"/>
  <c r="G171" i="2"/>
  <c r="G170" i="2"/>
  <c r="N166" i="2" s="1"/>
  <c r="AE183" i="7" s="1"/>
  <c r="K71" i="3" s="1"/>
  <c r="E171" i="2"/>
  <c r="G71" i="2"/>
  <c r="G70" i="2"/>
  <c r="E71" i="2"/>
  <c r="G32" i="2"/>
  <c r="G417" i="2"/>
  <c r="E417" i="2"/>
  <c r="E360" i="2"/>
  <c r="G341" i="2"/>
  <c r="E341" i="2"/>
  <c r="E322" i="2"/>
  <c r="E303" i="2"/>
  <c r="M299" i="2" s="1"/>
  <c r="E284" i="2"/>
  <c r="G246" i="2"/>
  <c r="N242" i="2"/>
  <c r="E246" i="2"/>
  <c r="M242" i="2" s="1"/>
  <c r="AD271" i="7" s="1"/>
  <c r="BM57" i="3" s="1"/>
  <c r="CC57" i="3" s="1"/>
  <c r="G189" i="2"/>
  <c r="N185" i="2" s="1"/>
  <c r="AE205" i="7" s="1"/>
  <c r="L71" i="3" s="1"/>
  <c r="E189" i="2"/>
  <c r="E170" i="2"/>
  <c r="M166" i="2" s="1"/>
  <c r="AD183" i="7" s="1"/>
  <c r="K59" i="3" s="1"/>
  <c r="G132" i="2"/>
  <c r="N128" i="2"/>
  <c r="AE139" i="7" s="1"/>
  <c r="AA69" i="3" s="1"/>
  <c r="E132" i="2"/>
  <c r="G113" i="2"/>
  <c r="E113" i="2"/>
  <c r="E70" i="2"/>
  <c r="E32" i="2"/>
  <c r="G416" i="2"/>
  <c r="E416" i="2"/>
  <c r="E378" i="2"/>
  <c r="G378" i="2"/>
  <c r="G359" i="2"/>
  <c r="E359" i="2"/>
  <c r="G340" i="2"/>
  <c r="N336" i="2"/>
  <c r="E340" i="2"/>
  <c r="M336" i="2" s="1"/>
  <c r="G283" i="2"/>
  <c r="E283" i="2"/>
  <c r="G245" i="2"/>
  <c r="N241" i="2" s="1"/>
  <c r="E245" i="2"/>
  <c r="M241" i="2"/>
  <c r="G169" i="2"/>
  <c r="E169" i="2"/>
  <c r="G131" i="2"/>
  <c r="N127" i="2" s="1"/>
  <c r="E131" i="2"/>
  <c r="M127" i="2" s="1"/>
  <c r="E129" i="2"/>
  <c r="G112" i="2"/>
  <c r="E112" i="2"/>
  <c r="G69" i="2"/>
  <c r="E69" i="2"/>
  <c r="G31" i="2"/>
  <c r="E31" i="2"/>
  <c r="E30" i="2"/>
  <c r="G415" i="2"/>
  <c r="E415" i="2"/>
  <c r="M412" i="2" s="1"/>
  <c r="AD468" i="7" s="1"/>
  <c r="G377" i="2"/>
  <c r="E377" i="2"/>
  <c r="M374" i="2" s="1"/>
  <c r="AD424" i="7" s="1"/>
  <c r="AW56" i="3" s="1"/>
  <c r="E376" i="2"/>
  <c r="G358" i="2"/>
  <c r="E358" i="2"/>
  <c r="E338" i="2"/>
  <c r="G301" i="2"/>
  <c r="N298" i="2" s="1"/>
  <c r="AE336" i="7" s="1"/>
  <c r="AS68" i="3" s="1"/>
  <c r="E301" i="2"/>
  <c r="M298" i="2" s="1"/>
  <c r="AD336" i="7" s="1"/>
  <c r="E300" i="2"/>
  <c r="G282" i="2"/>
  <c r="N279" i="2"/>
  <c r="AE314" i="7" s="1"/>
  <c r="E282" i="2"/>
  <c r="E243" i="2"/>
  <c r="G187" i="2"/>
  <c r="N184" i="2" s="1"/>
  <c r="AE204" i="7" s="1"/>
  <c r="L70" i="3" s="1"/>
  <c r="E187" i="2"/>
  <c r="M184" i="2" s="1"/>
  <c r="AD204" i="7" s="1"/>
  <c r="L58" i="3" s="1"/>
  <c r="G168" i="2"/>
  <c r="E168" i="2"/>
  <c r="M165" i="2"/>
  <c r="G152" i="2"/>
  <c r="E152" i="2"/>
  <c r="G111" i="2"/>
  <c r="E111" i="2"/>
  <c r="E95" i="2"/>
  <c r="G95" i="2"/>
  <c r="G68" i="2"/>
  <c r="E68" i="2"/>
  <c r="E67" i="2"/>
  <c r="G49" i="2"/>
  <c r="N45" i="2" s="1"/>
  <c r="AE50" i="7" s="1"/>
  <c r="G30" i="2"/>
  <c r="E414" i="2"/>
  <c r="G414" i="2"/>
  <c r="G398" i="2"/>
  <c r="E398" i="2"/>
  <c r="G376" i="2"/>
  <c r="E357" i="2"/>
  <c r="G357" i="2"/>
  <c r="G338" i="2"/>
  <c r="G319" i="2"/>
  <c r="E319" i="2"/>
  <c r="AD358" i="7"/>
  <c r="G300" i="2"/>
  <c r="G281" i="2"/>
  <c r="E281" i="2"/>
  <c r="G265" i="2"/>
  <c r="N261" i="2" s="1"/>
  <c r="E265" i="2"/>
  <c r="M261" i="2" s="1"/>
  <c r="G243" i="2"/>
  <c r="N240" i="2" s="1"/>
  <c r="AE269" i="7" s="1"/>
  <c r="BM67" i="3" s="1"/>
  <c r="G186" i="2"/>
  <c r="E186" i="2"/>
  <c r="G151" i="2"/>
  <c r="N147" i="2"/>
  <c r="E151" i="2"/>
  <c r="G129" i="2"/>
  <c r="G94" i="2"/>
  <c r="E94" i="2"/>
  <c r="G67" i="2"/>
  <c r="G48" i="2"/>
  <c r="G13" i="2"/>
  <c r="G15" i="2"/>
  <c r="E13" i="2"/>
  <c r="E15" i="2"/>
  <c r="M9" i="2" s="1"/>
  <c r="AD8" i="7" s="1"/>
  <c r="D60" i="3" s="1"/>
  <c r="G10" i="2"/>
  <c r="E10" i="2"/>
  <c r="G103" i="2"/>
  <c r="N104" i="2"/>
  <c r="AE112" i="7" s="1"/>
  <c r="I66" i="3" s="1"/>
  <c r="E104" i="2"/>
  <c r="G104" i="2"/>
  <c r="E105" i="2"/>
  <c r="G105" i="2"/>
  <c r="E106" i="2"/>
  <c r="G106" i="2"/>
  <c r="E107" i="2"/>
  <c r="G107" i="2"/>
  <c r="E108" i="2"/>
  <c r="G108" i="2"/>
  <c r="E109" i="2"/>
  <c r="G109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255" i="2"/>
  <c r="E256" i="2"/>
  <c r="E257" i="2"/>
  <c r="E260" i="2"/>
  <c r="E261" i="2"/>
  <c r="E263" i="2"/>
  <c r="E264" i="2"/>
  <c r="G255" i="2"/>
  <c r="G256" i="2"/>
  <c r="G257" i="2"/>
  <c r="G260" i="2"/>
  <c r="G261" i="2"/>
  <c r="G263" i="2"/>
  <c r="G264" i="2"/>
  <c r="N260" i="2" s="1"/>
  <c r="AE292" i="7" s="1"/>
  <c r="AB68" i="3" s="1"/>
  <c r="G141" i="2"/>
  <c r="G142" i="2"/>
  <c r="G143" i="2"/>
  <c r="G144" i="2"/>
  <c r="G145" i="2"/>
  <c r="G146" i="2"/>
  <c r="G147" i="2"/>
  <c r="G148" i="2"/>
  <c r="N145" i="2" s="1"/>
  <c r="AE159" i="7" s="1"/>
  <c r="J69" i="3" s="1"/>
  <c r="G149" i="2"/>
  <c r="G150" i="2"/>
  <c r="E141" i="2"/>
  <c r="E142" i="2"/>
  <c r="E143" i="2"/>
  <c r="E144" i="2"/>
  <c r="E145" i="2"/>
  <c r="E146" i="2"/>
  <c r="E148" i="2"/>
  <c r="E149" i="2"/>
  <c r="E150" i="2"/>
  <c r="G393" i="2"/>
  <c r="G395" i="2"/>
  <c r="E393" i="2"/>
  <c r="E395" i="2"/>
  <c r="E396" i="2"/>
  <c r="E397" i="2"/>
  <c r="G397" i="2"/>
  <c r="G370" i="2"/>
  <c r="N371" i="2"/>
  <c r="AE421" i="7" s="1"/>
  <c r="AW65" i="3" s="1"/>
  <c r="G372" i="2"/>
  <c r="G373" i="2"/>
  <c r="G374" i="2"/>
  <c r="G375" i="2"/>
  <c r="E370" i="2"/>
  <c r="E372" i="2"/>
  <c r="E373" i="2"/>
  <c r="E374" i="2"/>
  <c r="E375" i="2"/>
  <c r="G334" i="2"/>
  <c r="G332" i="2"/>
  <c r="N333" i="2"/>
  <c r="AE377" i="7" s="1"/>
  <c r="AU65" i="3" s="1"/>
  <c r="G335" i="2"/>
  <c r="G336" i="2"/>
  <c r="G337" i="2"/>
  <c r="E334" i="2"/>
  <c r="E335" i="2"/>
  <c r="E336" i="2"/>
  <c r="E337" i="2"/>
  <c r="G312" i="2"/>
  <c r="G313" i="2"/>
  <c r="G314" i="2"/>
  <c r="G315" i="2"/>
  <c r="G316" i="2"/>
  <c r="N314" i="2" s="1"/>
  <c r="AE356" i="7" s="1"/>
  <c r="E312" i="2"/>
  <c r="E313" i="2"/>
  <c r="E314" i="2"/>
  <c r="E315" i="2"/>
  <c r="E316" i="2"/>
  <c r="G292" i="2"/>
  <c r="E292" i="2"/>
  <c r="G221" i="2"/>
  <c r="E223" i="2"/>
  <c r="G222" i="2"/>
  <c r="G223" i="2"/>
  <c r="G216" i="2"/>
  <c r="G217" i="2"/>
  <c r="E221" i="2"/>
  <c r="E222" i="2"/>
  <c r="E216" i="2"/>
  <c r="E217" i="2"/>
  <c r="E182" i="2"/>
  <c r="G179" i="2"/>
  <c r="N180" i="2"/>
  <c r="AE200" i="7" s="1"/>
  <c r="L66" i="3" s="1"/>
  <c r="G181" i="2"/>
  <c r="N181" i="2" s="1"/>
  <c r="AE201" i="7" s="1"/>
  <c r="G182" i="2"/>
  <c r="G183" i="2"/>
  <c r="G184" i="2"/>
  <c r="G185" i="2"/>
  <c r="E181" i="2"/>
  <c r="M181" i="2"/>
  <c r="AD201" i="7" s="1"/>
  <c r="L55" i="3" s="1"/>
  <c r="E183" i="2"/>
  <c r="E184" i="2"/>
  <c r="M183" i="2" s="1"/>
  <c r="AD203" i="7" s="1"/>
  <c r="L57" i="3" s="1"/>
  <c r="E185" i="2"/>
  <c r="G163" i="2"/>
  <c r="G160" i="2"/>
  <c r="G161" i="2"/>
  <c r="N162" i="2" s="1"/>
  <c r="AE179" i="7" s="1"/>
  <c r="G164" i="2"/>
  <c r="G165" i="2"/>
  <c r="E160" i="2"/>
  <c r="E161" i="2"/>
  <c r="E163" i="2"/>
  <c r="E164" i="2"/>
  <c r="E165" i="2"/>
  <c r="E140" i="2"/>
  <c r="M142" i="2" s="1"/>
  <c r="AD156" i="7" s="1"/>
  <c r="J54" i="3" s="1"/>
  <c r="G140" i="2"/>
  <c r="N142" i="2"/>
  <c r="AE156" i="7" s="1"/>
  <c r="J66" i="3" s="1"/>
  <c r="E84" i="2"/>
  <c r="E87" i="2"/>
  <c r="E89" i="2"/>
  <c r="E90" i="2"/>
  <c r="M88" i="2" s="1"/>
  <c r="AD93" i="7" s="1"/>
  <c r="E92" i="2"/>
  <c r="G64" i="2"/>
  <c r="G60" i="2"/>
  <c r="G61" i="2"/>
  <c r="G62" i="2"/>
  <c r="G63" i="2"/>
  <c r="N62" i="2" s="1"/>
  <c r="AE70" i="7" s="1"/>
  <c r="G68" i="3" s="1"/>
  <c r="G65" i="2"/>
  <c r="G66" i="2"/>
  <c r="E66" i="2"/>
  <c r="E44" i="2"/>
  <c r="E45" i="2"/>
  <c r="G45" i="2"/>
  <c r="E40" i="2"/>
  <c r="E41" i="2"/>
  <c r="E42" i="2"/>
  <c r="E43" i="2"/>
  <c r="G25" i="2"/>
  <c r="G28" i="2"/>
  <c r="G22" i="2"/>
  <c r="G23" i="2"/>
  <c r="G24" i="2"/>
  <c r="G26" i="2"/>
  <c r="G27" i="2"/>
  <c r="E26" i="2"/>
  <c r="E27" i="2"/>
  <c r="E28" i="2"/>
  <c r="G9" i="2"/>
  <c r="E9" i="2"/>
  <c r="G89" i="2"/>
  <c r="G43" i="2"/>
  <c r="N42" i="2" s="1"/>
  <c r="AE47" i="7" s="1"/>
  <c r="F67" i="3" s="1"/>
  <c r="E24" i="2"/>
  <c r="G5" i="2"/>
  <c r="E5" i="2"/>
  <c r="G84" i="2"/>
  <c r="G59" i="2"/>
  <c r="G42" i="2"/>
  <c r="G41" i="2"/>
  <c r="E22" i="2"/>
  <c r="G4" i="2"/>
  <c r="E4" i="2"/>
  <c r="G3" i="2"/>
  <c r="E3" i="2"/>
  <c r="E6" i="2"/>
  <c r="M5" i="2"/>
  <c r="AD4" i="7" s="1"/>
  <c r="D56" i="3" s="1"/>
  <c r="G6" i="2"/>
  <c r="E8" i="2"/>
  <c r="M6" i="2" s="1"/>
  <c r="AD5" i="7" s="1"/>
  <c r="G8" i="2"/>
  <c r="E23" i="2"/>
  <c r="E25" i="2"/>
  <c r="M24" i="2" s="1"/>
  <c r="AD26" i="7" s="1"/>
  <c r="E56" i="3" s="1"/>
  <c r="G40" i="2"/>
  <c r="G44" i="2"/>
  <c r="N43" i="2" s="1"/>
  <c r="AE48" i="7" s="1"/>
  <c r="F68" i="3" s="1"/>
  <c r="E83" i="2"/>
  <c r="M85" i="2"/>
  <c r="AD90" i="7" s="1"/>
  <c r="Z52" i="3" s="1"/>
  <c r="G83" i="2"/>
  <c r="G87" i="2"/>
  <c r="N87" i="2"/>
  <c r="AE92" i="7" s="1"/>
  <c r="Z66" i="3" s="1"/>
  <c r="G90" i="2"/>
  <c r="G92" i="2"/>
  <c r="E159" i="2"/>
  <c r="G159" i="2"/>
  <c r="E235" i="2"/>
  <c r="G235" i="2"/>
  <c r="E236" i="2"/>
  <c r="M237" i="2" s="1"/>
  <c r="AD266" i="7" s="1"/>
  <c r="G236" i="2"/>
  <c r="E237" i="2"/>
  <c r="G237" i="2"/>
  <c r="E238" i="2"/>
  <c r="G238" i="2"/>
  <c r="E239" i="2"/>
  <c r="M239" i="2" s="1"/>
  <c r="AD268" i="7" s="1"/>
  <c r="BM54" i="3" s="1"/>
  <c r="G239" i="2"/>
  <c r="G240" i="2"/>
  <c r="E254" i="2"/>
  <c r="M256" i="2" s="1"/>
  <c r="AD288" i="7" s="1"/>
  <c r="AB52" i="3" s="1"/>
  <c r="G254" i="2"/>
  <c r="N256" i="2" s="1"/>
  <c r="AE288" i="7" s="1"/>
  <c r="AB64" i="3" s="1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M278" i="2"/>
  <c r="G279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11" i="2"/>
  <c r="G311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6" i="2"/>
  <c r="G356" i="2"/>
  <c r="E368" i="2"/>
  <c r="M370" i="2" s="1"/>
  <c r="AD420" i="7" s="1"/>
  <c r="AW52" i="3" s="1"/>
  <c r="G368" i="2"/>
  <c r="N370" i="2" s="1"/>
  <c r="AE420" i="7" s="1"/>
  <c r="E406" i="2"/>
  <c r="G406" i="2"/>
  <c r="E407" i="2"/>
  <c r="G407" i="2"/>
  <c r="E408" i="2"/>
  <c r="G408" i="2"/>
  <c r="E409" i="2"/>
  <c r="G409" i="2"/>
  <c r="E410" i="2"/>
  <c r="G410" i="2"/>
  <c r="E411" i="2"/>
  <c r="G411" i="2"/>
  <c r="E413" i="2"/>
  <c r="G413" i="2"/>
  <c r="AE271" i="7"/>
  <c r="BM69" i="3" s="1"/>
  <c r="M148" i="2"/>
  <c r="AD162" i="7" s="1"/>
  <c r="J60" i="3" s="1"/>
  <c r="AA385" i="7"/>
  <c r="BK3" i="3"/>
  <c r="M4" i="3"/>
  <c r="B38" i="10"/>
  <c r="AB363" i="7"/>
  <c r="AS15" i="3"/>
  <c r="AB341" i="7"/>
  <c r="L4" i="3"/>
  <c r="Q6" i="10"/>
  <c r="R6" i="10"/>
  <c r="B21" i="10"/>
  <c r="B55" i="10"/>
  <c r="S4" i="10" s="1"/>
  <c r="S10" i="10" s="1"/>
  <c r="C21" i="10"/>
  <c r="R7" i="10"/>
  <c r="AC77" i="7"/>
  <c r="AC121" i="7"/>
  <c r="BM41" i="3"/>
  <c r="Y55" i="7"/>
  <c r="Z55" i="7"/>
  <c r="Z99" i="7"/>
  <c r="AA143" i="7"/>
  <c r="Z33" i="7"/>
  <c r="Y11" i="7"/>
  <c r="Y187" i="7"/>
  <c r="Y297" i="7"/>
  <c r="AA77" i="7"/>
  <c r="Y143" i="7"/>
  <c r="AB165" i="7"/>
  <c r="M16" i="3"/>
  <c r="BK15" i="3"/>
  <c r="BK16" i="3"/>
  <c r="M17" i="3"/>
  <c r="BK17" i="3"/>
  <c r="M18" i="3"/>
  <c r="BK18" i="3"/>
  <c r="M19" i="3"/>
  <c r="M8" i="3"/>
  <c r="BZ7" i="3" s="1"/>
  <c r="BK31" i="3"/>
  <c r="M32" i="3"/>
  <c r="BK8" i="3"/>
  <c r="M9" i="3"/>
  <c r="BK32" i="3"/>
  <c r="M33" i="3"/>
  <c r="BK9" i="3"/>
  <c r="BK33" i="3"/>
  <c r="CC33" i="3" s="1"/>
  <c r="BK11" i="3"/>
  <c r="BK35" i="3"/>
  <c r="AC363" i="7"/>
  <c r="AC4" i="3"/>
  <c r="AB451" i="7"/>
  <c r="AC28" i="3"/>
  <c r="AA231" i="7"/>
  <c r="M28" i="3"/>
  <c r="BK27" i="3"/>
  <c r="BK4" i="3"/>
  <c r="M5" i="3"/>
  <c r="BK28" i="3"/>
  <c r="M29" i="3"/>
  <c r="BK5" i="3"/>
  <c r="M6" i="3"/>
  <c r="BK29" i="3"/>
  <c r="M30" i="3"/>
  <c r="M7" i="3"/>
  <c r="BK30" i="3"/>
  <c r="M31" i="3"/>
  <c r="BK19" i="3"/>
  <c r="M20" i="3"/>
  <c r="BK20" i="3"/>
  <c r="M21" i="3"/>
  <c r="BK21" i="3"/>
  <c r="M22" i="3"/>
  <c r="BK23" i="3"/>
  <c r="M24" i="3"/>
  <c r="Y406" i="7"/>
  <c r="BK72" i="3"/>
  <c r="AC165" i="7"/>
  <c r="AC253" i="7"/>
  <c r="AC319" i="7"/>
  <c r="AC187" i="7"/>
  <c r="Z406" i="7"/>
  <c r="Z275" i="7"/>
  <c r="AD471" i="7"/>
  <c r="AX59" i="3" s="1"/>
  <c r="M415" i="2"/>
  <c r="M264" i="2"/>
  <c r="AD296" i="7" s="1"/>
  <c r="AB60" i="3" s="1"/>
  <c r="N244" i="2"/>
  <c r="AE273" i="7" s="1"/>
  <c r="BM71" i="3" s="1"/>
  <c r="AA429" i="7"/>
  <c r="AC341" i="7"/>
  <c r="AA341" i="7"/>
  <c r="AB35" i="3"/>
  <c r="Z297" i="7"/>
  <c r="AA121" i="7"/>
  <c r="AC99" i="7"/>
  <c r="AB99" i="7"/>
  <c r="Z385" i="7"/>
  <c r="AB231" i="7"/>
  <c r="CC46" i="3"/>
  <c r="N395" i="2"/>
  <c r="AE448" i="7"/>
  <c r="AC70" i="3" s="1"/>
  <c r="M47" i="2"/>
  <c r="AD52" i="7" s="1"/>
  <c r="F60" i="3" s="1"/>
  <c r="M243" i="2"/>
  <c r="AD272" i="7" s="1"/>
  <c r="BM58" i="3" s="1"/>
  <c r="N91" i="2"/>
  <c r="AE96" i="7" s="1"/>
  <c r="Z70" i="3" s="1"/>
  <c r="BK69" i="3"/>
  <c r="M161" i="2"/>
  <c r="AD178" i="7" s="1"/>
  <c r="K54" i="3" s="1"/>
  <c r="N5" i="2"/>
  <c r="AE4" i="7" s="1"/>
  <c r="M162" i="2"/>
  <c r="AD179" i="7" s="1"/>
  <c r="K55" i="3" s="1"/>
  <c r="N164" i="2"/>
  <c r="K67" i="3"/>
  <c r="N183" i="2"/>
  <c r="M373" i="2"/>
  <c r="M392" i="2"/>
  <c r="N392" i="2"/>
  <c r="AE445" i="7" s="1"/>
  <c r="AC67" i="3" s="1"/>
  <c r="M146" i="2"/>
  <c r="M8" i="2"/>
  <c r="AD7" i="7" s="1"/>
  <c r="D59" i="3" s="1"/>
  <c r="M147" i="2"/>
  <c r="AD161" i="7"/>
  <c r="J59" i="3" s="1"/>
  <c r="N108" i="2"/>
  <c r="AE116" i="7" s="1"/>
  <c r="I70" i="3" s="1"/>
  <c r="M279" i="2"/>
  <c r="N374" i="2"/>
  <c r="M280" i="2"/>
  <c r="M413" i="2"/>
  <c r="N280" i="2"/>
  <c r="N167" i="2"/>
  <c r="AE184" i="7" s="1"/>
  <c r="K72" i="3" s="1"/>
  <c r="M376" i="2"/>
  <c r="AD470" i="7"/>
  <c r="AX58" i="3" s="1"/>
  <c r="N415" i="2"/>
  <c r="AE471" i="7"/>
  <c r="AX71" i="3" s="1"/>
  <c r="M10" i="2"/>
  <c r="AD9" i="7" s="1"/>
  <c r="D61" i="3" s="1"/>
  <c r="N10" i="2"/>
  <c r="AE9" i="7"/>
  <c r="D73" i="3" s="1"/>
  <c r="M60" i="2"/>
  <c r="AD68" i="7" s="1"/>
  <c r="G54" i="3" s="1"/>
  <c r="N222" i="2"/>
  <c r="AE248" i="7" s="1"/>
  <c r="BL68" i="3" s="1"/>
  <c r="N243" i="2"/>
  <c r="AE272" i="7" s="1"/>
  <c r="BM70" i="3" s="1"/>
  <c r="M205" i="2"/>
  <c r="AD228" i="7" s="1"/>
  <c r="N205" i="2"/>
  <c r="AE228" i="7" s="1"/>
  <c r="M244" i="2"/>
  <c r="M91" i="2"/>
  <c r="AD96" i="7" s="1"/>
  <c r="Z58" i="3" s="1"/>
  <c r="N224" i="2"/>
  <c r="AE250" i="7"/>
  <c r="BL70" i="3"/>
  <c r="M297" i="2"/>
  <c r="AD335" i="7" s="1"/>
  <c r="AS55" i="3" s="1"/>
  <c r="N4" i="2"/>
  <c r="AE3" i="7" s="1"/>
  <c r="D67" i="3" s="1"/>
  <c r="M25" i="2"/>
  <c r="AD27" i="7" s="1"/>
  <c r="E57" i="3" s="1"/>
  <c r="N25" i="2"/>
  <c r="N24" i="2"/>
  <c r="M164" i="2"/>
  <c r="AD181" i="7" s="1"/>
  <c r="K57" i="3" s="1"/>
  <c r="N221" i="2"/>
  <c r="M335" i="2"/>
  <c r="N335" i="2"/>
  <c r="N373" i="2"/>
  <c r="N146" i="2"/>
  <c r="AE160" i="7" s="1"/>
  <c r="J70" i="3" s="1"/>
  <c r="N259" i="2"/>
  <c r="M317" i="2"/>
  <c r="AD359" i="7" s="1"/>
  <c r="AT57" i="3" s="1"/>
  <c r="N337" i="2"/>
  <c r="AE381" i="7" s="1"/>
  <c r="AU69" i="3" s="1"/>
  <c r="M375" i="2"/>
  <c r="AD425" i="7" s="1"/>
  <c r="AW57" i="3" s="1"/>
  <c r="M61" i="2"/>
  <c r="AD69" i="7" s="1"/>
  <c r="G55" i="3" s="1"/>
  <c r="N393" i="2"/>
  <c r="AE446" i="7" s="1"/>
  <c r="AC68" i="3" s="1"/>
  <c r="N46" i="2"/>
  <c r="AE51" i="7" s="1"/>
  <c r="F71" i="3" s="1"/>
  <c r="M222" i="2"/>
  <c r="M203" i="2"/>
  <c r="AD226" i="7" s="1"/>
  <c r="M58" i="3" s="1"/>
  <c r="N202" i="2"/>
  <c r="N199" i="2"/>
  <c r="AE222" i="7" s="1"/>
  <c r="BK64" i="3" s="1"/>
  <c r="M240" i="2"/>
  <c r="M315" i="2"/>
  <c r="AD357" i="7" s="1"/>
  <c r="AT55" i="3" s="1"/>
  <c r="M354" i="2"/>
  <c r="M411" i="2"/>
  <c r="N297" i="2"/>
  <c r="AD247" i="7"/>
  <c r="BL55" i="3" s="1"/>
  <c r="M221" i="2"/>
  <c r="AE380" i="7"/>
  <c r="AU68" i="3"/>
  <c r="AD447" i="7"/>
  <c r="AC57" i="3" s="1"/>
  <c r="M394" i="2"/>
  <c r="AS56" i="3"/>
  <c r="M337" i="2"/>
  <c r="AD381" i="7" s="1"/>
  <c r="AU57" i="3" s="1"/>
  <c r="M356" i="2"/>
  <c r="AD402" i="7" s="1"/>
  <c r="AV57" i="3" s="1"/>
  <c r="N299" i="2"/>
  <c r="N375" i="2"/>
  <c r="AE425" i="7"/>
  <c r="AE470" i="7"/>
  <c r="AX70" i="3" s="1"/>
  <c r="N9" i="2"/>
  <c r="AE8" i="7" s="1"/>
  <c r="D72" i="3"/>
  <c r="M202" i="2"/>
  <c r="N44" i="2"/>
  <c r="AE49" i="7" s="1"/>
  <c r="F69" i="3" s="1"/>
  <c r="N315" i="2"/>
  <c r="AE357" i="7" s="1"/>
  <c r="AT67" i="3" s="1"/>
  <c r="N354" i="2"/>
  <c r="AE400" i="7" s="1"/>
  <c r="AV67" i="3" s="1"/>
  <c r="N411" i="2"/>
  <c r="AE467" i="7" s="1"/>
  <c r="AX67" i="3" s="1"/>
  <c r="Z429" i="7"/>
  <c r="AW33" i="3"/>
  <c r="AV22" i="3"/>
  <c r="AB121" i="7"/>
  <c r="BZ42" i="3"/>
  <c r="AA55" i="7"/>
  <c r="N90" i="2"/>
  <c r="AE95" i="7" s="1"/>
  <c r="Z69" i="3" s="1"/>
  <c r="N26" i="2"/>
  <c r="AE28" i="7"/>
  <c r="E70" i="3" s="1"/>
  <c r="N64" i="2"/>
  <c r="AE72" i="7" s="1"/>
  <c r="G70" i="3" s="1"/>
  <c r="AE117" i="7"/>
  <c r="I71" i="3" s="1"/>
  <c r="N109" i="2"/>
  <c r="N3" i="2"/>
  <c r="AE2" i="7"/>
  <c r="D66" i="3" s="1"/>
  <c r="N22" i="2"/>
  <c r="AE24" i="7"/>
  <c r="E66" i="3" s="1"/>
  <c r="N339" i="2"/>
  <c r="AE383" i="7" s="1"/>
  <c r="N358" i="2"/>
  <c r="AE404" i="7" s="1"/>
  <c r="AV71" i="3" s="1"/>
  <c r="M63" i="2"/>
  <c r="N148" i="2"/>
  <c r="AE162" i="7" s="1"/>
  <c r="J72" i="3" s="1"/>
  <c r="M44" i="2"/>
  <c r="AD49" i="7" s="1"/>
  <c r="F57" i="3" s="1"/>
  <c r="M312" i="2"/>
  <c r="AD354" i="7"/>
  <c r="AT52" i="3" s="1"/>
  <c r="N89" i="2"/>
  <c r="AE94" i="7" s="1"/>
  <c r="Z68" i="3" s="1"/>
  <c r="N41" i="2"/>
  <c r="AE46" i="7" s="1"/>
  <c r="F66" i="3" s="1"/>
  <c r="M23" i="2"/>
  <c r="AD25" i="7" s="1"/>
  <c r="E55" i="3" s="1"/>
  <c r="M3" i="2"/>
  <c r="AD2" i="7" s="1"/>
  <c r="D54" i="3" s="1"/>
  <c r="M4" i="2"/>
  <c r="AD3" i="7"/>
  <c r="D55" i="3" s="1"/>
  <c r="M22" i="2"/>
  <c r="AD24" i="7" s="1"/>
  <c r="E54" i="3" s="1"/>
  <c r="N23" i="2"/>
  <c r="AE25" i="7" s="1"/>
  <c r="N63" i="2"/>
  <c r="AE71" i="7" s="1"/>
  <c r="G69" i="3" s="1"/>
  <c r="M89" i="2"/>
  <c r="AD94" i="7"/>
  <c r="Z56" i="3" s="1"/>
  <c r="Z55" i="3"/>
  <c r="AE181" i="7"/>
  <c r="K69" i="3" s="1"/>
  <c r="AT66" i="3"/>
  <c r="AD423" i="7"/>
  <c r="AW55" i="3"/>
  <c r="AE423" i="7"/>
  <c r="AW67" i="3" s="1"/>
  <c r="AD160" i="7"/>
  <c r="J58" i="3" s="1"/>
  <c r="AE291" i="7"/>
  <c r="AB67" i="3" s="1"/>
  <c r="N257" i="2"/>
  <c r="AE289" i="7" s="1"/>
  <c r="AB65" i="3" s="1"/>
  <c r="M126" i="2"/>
  <c r="AD137" i="7" s="1"/>
  <c r="AA55" i="3" s="1"/>
  <c r="M107" i="2"/>
  <c r="M90" i="2"/>
  <c r="AD95" i="7" s="1"/>
  <c r="Z57" i="3" s="1"/>
  <c r="M64" i="2"/>
  <c r="AR68" i="3"/>
  <c r="M26" i="2"/>
  <c r="M27" i="2"/>
  <c r="AD29" i="7" s="1"/>
  <c r="E59" i="3" s="1"/>
  <c r="M109" i="2"/>
  <c r="AD117" i="7"/>
  <c r="I59" i="3" s="1"/>
  <c r="M128" i="2"/>
  <c r="AD139" i="7" s="1"/>
  <c r="AA57" i="3" s="1"/>
  <c r="N27" i="2"/>
  <c r="AE29" i="7" s="1"/>
  <c r="E71" i="3" s="1"/>
  <c r="N65" i="2"/>
  <c r="AE73" i="7" s="1"/>
  <c r="G71" i="3" s="1"/>
  <c r="AE315" i="7"/>
  <c r="AR69" i="3" s="1"/>
  <c r="M66" i="2"/>
  <c r="AD74" i="7"/>
  <c r="G60" i="3"/>
  <c r="N300" i="2"/>
  <c r="AE338" i="7" s="1"/>
  <c r="AS70" i="3" s="1"/>
  <c r="M338" i="2"/>
  <c r="AD382" i="7" s="1"/>
  <c r="AU58" i="3" s="1"/>
  <c r="N67" i="2"/>
  <c r="AE75" i="7" s="1"/>
  <c r="G73" i="3" s="1"/>
  <c r="N301" i="2"/>
  <c r="AE339" i="7" s="1"/>
  <c r="AS71" i="3" s="1"/>
  <c r="AE293" i="7"/>
  <c r="AB69" i="3" s="1"/>
  <c r="M7" i="2"/>
  <c r="AD6" i="7" s="1"/>
  <c r="D58" i="3" s="1"/>
  <c r="AD293" i="7"/>
  <c r="AB57" i="3" s="1"/>
  <c r="M29" i="2"/>
  <c r="AD31" i="7" s="1"/>
  <c r="E61" i="3" s="1"/>
  <c r="N28" i="2"/>
  <c r="AE30" i="7" s="1"/>
  <c r="E72" i="3" s="1"/>
  <c r="N92" i="2"/>
  <c r="AE97" i="7" s="1"/>
  <c r="Z71" i="3" s="1"/>
  <c r="M224" i="2"/>
  <c r="AD250" i="7" s="1"/>
  <c r="BL58" i="3" s="1"/>
  <c r="AD185" i="7"/>
  <c r="K61" i="3" s="1"/>
  <c r="N262" i="2"/>
  <c r="AE294" i="7" s="1"/>
  <c r="AB70" i="3" s="1"/>
  <c r="N376" i="2"/>
  <c r="AE426" i="7" s="1"/>
  <c r="AW70" i="3" s="1"/>
  <c r="N263" i="2"/>
  <c r="AE295" i="7" s="1"/>
  <c r="AB71" i="3" s="1"/>
  <c r="M111" i="2"/>
  <c r="AD119" i="7" s="1"/>
  <c r="I61" i="3" s="1"/>
  <c r="AD273" i="7"/>
  <c r="BM59" i="3"/>
  <c r="M199" i="2"/>
  <c r="AD222" i="7" s="1"/>
  <c r="N130" i="2"/>
  <c r="AE141" i="7" s="1"/>
  <c r="AA71" i="3" s="1"/>
  <c r="AD400" i="7"/>
  <c r="AV55" i="3" s="1"/>
  <c r="AD467" i="7"/>
  <c r="AX55" i="3" s="1"/>
  <c r="AD313" i="7"/>
  <c r="AR55" i="3" s="1"/>
  <c r="CB55" i="3" s="1"/>
  <c r="N161" i="2"/>
  <c r="AE178" i="7"/>
  <c r="K66" i="3" s="1"/>
  <c r="N6" i="2"/>
  <c r="AE27" i="7"/>
  <c r="E69" i="3"/>
  <c r="N60" i="2"/>
  <c r="AE68" i="7" s="1"/>
  <c r="G66" i="3" s="1"/>
  <c r="M163" i="2"/>
  <c r="AD180" i="7" s="1"/>
  <c r="N182" i="2"/>
  <c r="AE202" i="7"/>
  <c r="L68" i="3" s="1"/>
  <c r="AD379" i="7"/>
  <c r="AU55" i="3" s="1"/>
  <c r="M123" i="2"/>
  <c r="AD134" i="7" s="1"/>
  <c r="AD182" i="7"/>
  <c r="K58" i="3" s="1"/>
  <c r="AE225" i="7"/>
  <c r="M69" i="3" s="1"/>
  <c r="M334" i="2"/>
  <c r="AD378" i="7" s="1"/>
  <c r="AU54" i="3" s="1"/>
  <c r="AE379" i="7"/>
  <c r="AU67" i="3" s="1"/>
  <c r="M371" i="2"/>
  <c r="AD421" i="7" s="1"/>
  <c r="AW53" i="3" s="1"/>
  <c r="N372" i="2"/>
  <c r="AE422" i="7" s="1"/>
  <c r="AW66" i="3" s="1"/>
  <c r="AD445" i="7"/>
  <c r="AC55" i="3" s="1"/>
  <c r="M257" i="2"/>
  <c r="AD289" i="7"/>
  <c r="AB53" i="3" s="1"/>
  <c r="N8" i="2"/>
  <c r="AE7" i="7" s="1"/>
  <c r="AE424" i="7"/>
  <c r="AW68" i="3"/>
  <c r="AX56" i="3"/>
  <c r="AD138" i="7"/>
  <c r="AA56" i="3" s="1"/>
  <c r="AD469" i="7"/>
  <c r="AX57" i="3" s="1"/>
  <c r="AE161" i="7"/>
  <c r="J71" i="3" s="1"/>
  <c r="AE337" i="7"/>
  <c r="AS69" i="3" s="1"/>
  <c r="K60" i="3"/>
  <c r="M186" i="2"/>
  <c r="AD206" i="7" s="1"/>
  <c r="L60" i="3" s="1"/>
  <c r="M357" i="2"/>
  <c r="AD403" i="7" s="1"/>
  <c r="AV58" i="3" s="1"/>
  <c r="M395" i="2"/>
  <c r="AD448" i="7" s="1"/>
  <c r="AC58" i="3" s="1"/>
  <c r="M377" i="2"/>
  <c r="AD427" i="7" s="1"/>
  <c r="AW59" i="3" s="1"/>
  <c r="M48" i="2"/>
  <c r="AD53" i="7"/>
  <c r="F61" i="3" s="1"/>
  <c r="N48" i="2"/>
  <c r="AE53" i="7" s="1"/>
  <c r="F73" i="3" s="1"/>
  <c r="M333" i="2"/>
  <c r="AD377" i="7"/>
  <c r="AU53" i="3" s="1"/>
  <c r="N29" i="2"/>
  <c r="AE31" i="7" s="1"/>
  <c r="E73" i="3" s="1"/>
  <c r="N219" i="2"/>
  <c r="AE245" i="7" s="1"/>
  <c r="BL65" i="3" s="1"/>
  <c r="M390" i="2"/>
  <c r="AD443" i="7" s="1"/>
  <c r="AC53" i="3" s="1"/>
  <c r="N390" i="2"/>
  <c r="AE443" i="7" s="1"/>
  <c r="BK66" i="3"/>
  <c r="AD380" i="7"/>
  <c r="AU56" i="3" s="1"/>
  <c r="AD337" i="7"/>
  <c r="AS57" i="3" s="1"/>
  <c r="AD314" i="7"/>
  <c r="AR56" i="3" s="1"/>
  <c r="AD270" i="7"/>
  <c r="BM56" i="3" s="1"/>
  <c r="AD248" i="7"/>
  <c r="BL56" i="3" s="1"/>
  <c r="BL57" i="3"/>
  <c r="M70" i="3"/>
  <c r="BK68" i="3"/>
  <c r="M62" i="3"/>
  <c r="BK57" i="3"/>
  <c r="AE26" i="7"/>
  <c r="E68" i="3" s="1"/>
  <c r="N123" i="2"/>
  <c r="AE134" i="7" s="1"/>
  <c r="AE138" i="7"/>
  <c r="AA68" i="3" s="1"/>
  <c r="N111" i="2"/>
  <c r="AE119" i="7" s="1"/>
  <c r="I73" i="3" s="1"/>
  <c r="M296" i="2"/>
  <c r="AD334" i="7" s="1"/>
  <c r="AS54" i="3" s="1"/>
  <c r="M295" i="2"/>
  <c r="AD333" i="7" s="1"/>
  <c r="AS53" i="3" s="1"/>
  <c r="M277" i="2"/>
  <c r="AD312" i="7" s="1"/>
  <c r="AR54" i="3" s="1"/>
  <c r="M276" i="2"/>
  <c r="AD311" i="7" s="1"/>
  <c r="AR53" i="3" s="1"/>
  <c r="M275" i="2"/>
  <c r="AD310" i="7"/>
  <c r="AR52" i="3" s="1"/>
  <c r="M238" i="2"/>
  <c r="AD267" i="7" s="1"/>
  <c r="BM53" i="3" s="1"/>
  <c r="M294" i="2"/>
  <c r="AD332" i="7" s="1"/>
  <c r="AD269" i="7"/>
  <c r="BM55" i="3" s="1"/>
  <c r="AE358" i="7"/>
  <c r="M410" i="2"/>
  <c r="AD466" i="7" s="1"/>
  <c r="AX54" i="3" s="1"/>
  <c r="M409" i="2"/>
  <c r="AD465" i="7" s="1"/>
  <c r="AX53" i="3" s="1"/>
  <c r="M408" i="2"/>
  <c r="AD464" i="7" s="1"/>
  <c r="M353" i="2"/>
  <c r="AD399" i="7" s="1"/>
  <c r="AV54" i="3" s="1"/>
  <c r="M352" i="2"/>
  <c r="AD398" i="7" s="1"/>
  <c r="AV53" i="3" s="1"/>
  <c r="M351" i="2"/>
  <c r="AD397" i="7" s="1"/>
  <c r="AE335" i="7"/>
  <c r="AS67" i="3" s="1"/>
  <c r="AE247" i="7"/>
  <c r="BL67" i="3"/>
  <c r="N125" i="2"/>
  <c r="AE136" i="7" s="1"/>
  <c r="AA66" i="3" s="1"/>
  <c r="N106" i="2"/>
  <c r="AE114" i="7" s="1"/>
  <c r="I68" i="3" s="1"/>
  <c r="AE270" i="7"/>
  <c r="BM68" i="3" s="1"/>
  <c r="AD315" i="7"/>
  <c r="AR57" i="3" s="1"/>
  <c r="CB57" i="3" s="1"/>
  <c r="N410" i="2"/>
  <c r="AE466" i="7" s="1"/>
  <c r="AX66" i="3" s="1"/>
  <c r="N409" i="2"/>
  <c r="AE465" i="7"/>
  <c r="AX65" i="3" s="1"/>
  <c r="N408" i="2"/>
  <c r="AE464" i="7" s="1"/>
  <c r="N353" i="2"/>
  <c r="AE399" i="7" s="1"/>
  <c r="AV66" i="3" s="1"/>
  <c r="N352" i="2"/>
  <c r="AE398" i="7"/>
  <c r="AV65" i="3" s="1"/>
  <c r="N351" i="2"/>
  <c r="AE397" i="7" s="1"/>
  <c r="N312" i="2"/>
  <c r="AE354" i="7" s="1"/>
  <c r="N296" i="2"/>
  <c r="AE334" i="7"/>
  <c r="AS66" i="3" s="1"/>
  <c r="N295" i="2"/>
  <c r="AE333" i="7" s="1"/>
  <c r="AS65" i="3" s="1"/>
  <c r="N277" i="2"/>
  <c r="AE312" i="7" s="1"/>
  <c r="AR66" i="3" s="1"/>
  <c r="N276" i="2"/>
  <c r="AE311" i="7" s="1"/>
  <c r="AR65" i="3" s="1"/>
  <c r="N275" i="2"/>
  <c r="AE310" i="7" s="1"/>
  <c r="N239" i="2"/>
  <c r="AE268" i="7"/>
  <c r="BM66" i="3" s="1"/>
  <c r="N238" i="2"/>
  <c r="AE267" i="7" s="1"/>
  <c r="BM65" i="3" s="1"/>
  <c r="N237" i="2"/>
  <c r="AE266" i="7" s="1"/>
  <c r="D57" i="3"/>
  <c r="M42" i="2"/>
  <c r="AD47" i="7" s="1"/>
  <c r="M43" i="2"/>
  <c r="AD48" i="7" s="1"/>
  <c r="F56" i="3" s="1"/>
  <c r="N61" i="2"/>
  <c r="AE69" i="7" s="1"/>
  <c r="N163" i="2"/>
  <c r="AE180" i="7" s="1"/>
  <c r="AE203" i="7"/>
  <c r="M182" i="2"/>
  <c r="AD202" i="7" s="1"/>
  <c r="L56" i="3" s="1"/>
  <c r="M218" i="2"/>
  <c r="AD244" i="7"/>
  <c r="BL52" i="3" s="1"/>
  <c r="N218" i="2"/>
  <c r="AE244" i="7" s="1"/>
  <c r="N294" i="2"/>
  <c r="AE332" i="7" s="1"/>
  <c r="M314" i="2"/>
  <c r="AD356" i="7"/>
  <c r="AT54" i="3" s="1"/>
  <c r="M313" i="2"/>
  <c r="AD355" i="7" s="1"/>
  <c r="N313" i="2"/>
  <c r="AE355" i="7" s="1"/>
  <c r="AT65" i="3" s="1"/>
  <c r="N334" i="2"/>
  <c r="AE378" i="7" s="1"/>
  <c r="AU66" i="3" s="1"/>
  <c r="M372" i="2"/>
  <c r="AD422" i="7" s="1"/>
  <c r="AW54" i="3" s="1"/>
  <c r="M144" i="2"/>
  <c r="AD158" i="7" s="1"/>
  <c r="M143" i="2"/>
  <c r="AD157" i="7"/>
  <c r="J55" i="3" s="1"/>
  <c r="N144" i="2"/>
  <c r="AE158" i="7" s="1"/>
  <c r="J68" i="3" s="1"/>
  <c r="N143" i="2"/>
  <c r="AE157" i="7" s="1"/>
  <c r="J67" i="3" s="1"/>
  <c r="M125" i="2"/>
  <c r="AD136" i="7" s="1"/>
  <c r="AA54" i="3" s="1"/>
  <c r="M124" i="2"/>
  <c r="AD135" i="7" s="1"/>
  <c r="AA53" i="3" s="1"/>
  <c r="CA53" i="3" s="1"/>
  <c r="AD115" i="7"/>
  <c r="I57" i="3" s="1"/>
  <c r="M106" i="2"/>
  <c r="AD114" i="7" s="1"/>
  <c r="I56" i="3" s="1"/>
  <c r="M105" i="2"/>
  <c r="AD113" i="7" s="1"/>
  <c r="I55" i="3" s="1"/>
  <c r="AD426" i="7"/>
  <c r="AW58" i="3"/>
  <c r="M187" i="2"/>
  <c r="AD207" i="7" s="1"/>
  <c r="L61" i="3" s="1"/>
  <c r="AD317" i="7"/>
  <c r="AR59" i="3" s="1"/>
  <c r="M339" i="2"/>
  <c r="AD383" i="7" s="1"/>
  <c r="M358" i="2"/>
  <c r="AD404" i="7" s="1"/>
  <c r="AV59" i="3" s="1"/>
  <c r="AD71" i="7"/>
  <c r="G57" i="3" s="1"/>
  <c r="M258" i="2"/>
  <c r="AD290" i="7"/>
  <c r="AB54" i="3" s="1"/>
  <c r="M219" i="2"/>
  <c r="AD245" i="7" s="1"/>
  <c r="M220" i="2"/>
  <c r="AD246" i="7"/>
  <c r="BL54" i="3"/>
  <c r="M62" i="2"/>
  <c r="AD70" i="7" s="1"/>
  <c r="N258" i="2"/>
  <c r="AE290" i="7" s="1"/>
  <c r="N7" i="2"/>
  <c r="AE6" i="7"/>
  <c r="D70" i="3" s="1"/>
  <c r="AD51" i="7"/>
  <c r="F59" i="3" s="1"/>
  <c r="AD50" i="7"/>
  <c r="F58" i="3" s="1"/>
  <c r="AD225" i="7"/>
  <c r="M200" i="2"/>
  <c r="AD223" i="7" s="1"/>
  <c r="N200" i="2"/>
  <c r="AE223" i="7" s="1"/>
  <c r="M67" i="3" s="1"/>
  <c r="M389" i="2"/>
  <c r="AD442" i="7" s="1"/>
  <c r="AC52" i="3" s="1"/>
  <c r="N389" i="2"/>
  <c r="AE442" i="7" s="1"/>
  <c r="AC64" i="3" s="1"/>
  <c r="N220" i="2"/>
  <c r="AE246" i="7" s="1"/>
  <c r="BL66" i="3" s="1"/>
  <c r="AD72" i="7"/>
  <c r="G58" i="3"/>
  <c r="F70" i="3"/>
  <c r="Z473" i="7"/>
  <c r="CC45" i="3"/>
  <c r="CC29" i="3"/>
  <c r="CC18" i="3"/>
  <c r="CT19" i="3" s="1"/>
  <c r="CC16" i="3"/>
  <c r="CT17" i="3" s="1"/>
  <c r="D68" i="3"/>
  <c r="Z53" i="3"/>
  <c r="Z65" i="3"/>
  <c r="Y99" i="7"/>
  <c r="CB30" i="3"/>
  <c r="Z77" i="7"/>
  <c r="AB187" i="7"/>
  <c r="AC385" i="7"/>
  <c r="Z187" i="7"/>
  <c r="Y231" i="7"/>
  <c r="Z253" i="7"/>
  <c r="AB275" i="7"/>
  <c r="Z319" i="7"/>
  <c r="Y341" i="7"/>
  <c r="Z363" i="7"/>
  <c r="AA473" i="7"/>
  <c r="AC473" i="7"/>
  <c r="Z165" i="7"/>
  <c r="Y385" i="7"/>
  <c r="AB385" i="7"/>
  <c r="CC7" i="3"/>
  <c r="CC23" i="3"/>
  <c r="CT24" i="3" s="1"/>
  <c r="CC20" i="3"/>
  <c r="CT21" i="3" s="1"/>
  <c r="CC32" i="3"/>
  <c r="CC8" i="3"/>
  <c r="CC31" i="3"/>
  <c r="CC15" i="3"/>
  <c r="BZ30" i="3"/>
  <c r="CA23" i="3"/>
  <c r="CR24" i="3" s="1"/>
  <c r="CA45" i="3"/>
  <c r="CC28" i="3"/>
  <c r="CB31" i="3"/>
  <c r="CB32" i="3"/>
  <c r="CB8" i="3"/>
  <c r="CB45" i="3"/>
  <c r="CA46" i="3"/>
  <c r="Z341" i="7"/>
  <c r="AB319" i="7"/>
  <c r="CB34" i="3"/>
  <c r="AC297" i="7"/>
  <c r="CC21" i="3"/>
  <c r="CT22" i="3" s="1"/>
  <c r="CC48" i="3"/>
  <c r="CB3" i="3"/>
  <c r="CA44" i="3"/>
  <c r="CA18" i="3"/>
  <c r="CR19" i="3" s="1"/>
  <c r="CA4" i="3"/>
  <c r="CC35" i="3"/>
  <c r="CC34" i="3"/>
  <c r="CC17" i="3"/>
  <c r="CT18" i="3" s="1"/>
  <c r="BZ19" i="3"/>
  <c r="CQ20" i="3" s="1"/>
  <c r="CA30" i="3"/>
  <c r="CA6" i="3"/>
  <c r="CA19" i="3"/>
  <c r="CR20" i="3" s="1"/>
  <c r="CA20" i="3"/>
  <c r="CR21" i="3" s="1"/>
  <c r="CA32" i="3"/>
  <c r="CA34" i="3"/>
  <c r="CA47" i="3"/>
  <c r="CC42" i="3"/>
  <c r="CA49" i="3"/>
  <c r="CB28" i="3"/>
  <c r="CB29" i="3"/>
  <c r="CB18" i="3"/>
  <c r="CS19" i="3" s="1"/>
  <c r="CB19" i="3"/>
  <c r="CS20" i="3" s="1"/>
  <c r="CB6" i="3"/>
  <c r="Z231" i="7"/>
  <c r="CA28" i="3"/>
  <c r="BZ5" i="3"/>
  <c r="BZ6" i="3"/>
  <c r="BZ8" i="3"/>
  <c r="CC27" i="3"/>
  <c r="CC22" i="3"/>
  <c r="CT23" i="3" s="1"/>
  <c r="CC9" i="3"/>
  <c r="CA27" i="3"/>
  <c r="CA3" i="3"/>
  <c r="CA29" i="3"/>
  <c r="CA31" i="3"/>
  <c r="BZ31" i="3"/>
  <c r="CB20" i="3"/>
  <c r="CS21" i="3" s="1"/>
  <c r="CC5" i="3"/>
  <c r="CA17" i="3"/>
  <c r="CR18" i="3" s="1"/>
  <c r="CB7" i="3"/>
  <c r="AA187" i="7"/>
  <c r="K35" i="3"/>
  <c r="CA10" i="3"/>
  <c r="CA22" i="3"/>
  <c r="CR23" i="3" s="1"/>
  <c r="AC143" i="7"/>
  <c r="Z143" i="7"/>
  <c r="CA21" i="3"/>
  <c r="CR22" i="3" s="1"/>
  <c r="BZ3" i="3"/>
  <c r="CC49" i="3"/>
  <c r="BZ45" i="3"/>
  <c r="CC30" i="3"/>
  <c r="CC44" i="3"/>
  <c r="BZ41" i="3"/>
  <c r="CA43" i="3"/>
  <c r="CB10" i="3"/>
  <c r="BZ32" i="3"/>
  <c r="CC6" i="3"/>
  <c r="AB77" i="7"/>
  <c r="AC55" i="7"/>
  <c r="Z11" i="7"/>
  <c r="BZ10" i="3"/>
  <c r="AC33" i="7"/>
  <c r="AA33" i="7"/>
  <c r="AB33" i="7"/>
  <c r="AB11" i="7"/>
  <c r="AA11" i="7"/>
  <c r="AC11" i="7"/>
  <c r="BK58" i="3"/>
  <c r="M60" i="3"/>
  <c r="BK56" i="3"/>
  <c r="AW69" i="3"/>
  <c r="AE5" i="7"/>
  <c r="D69" i="3" s="1"/>
  <c r="AD28" i="7"/>
  <c r="E58" i="3" s="1"/>
  <c r="CC59" i="3"/>
  <c r="AU71" i="3"/>
  <c r="BK67" i="3"/>
  <c r="CC67" i="3" s="1"/>
  <c r="L69" i="3"/>
  <c r="BK55" i="3"/>
  <c r="M57" i="3"/>
  <c r="D71" i="3" l="1"/>
  <c r="BZ69" i="3" s="1"/>
  <c r="AE11" i="7"/>
  <c r="BK54" i="3"/>
  <c r="M56" i="3"/>
  <c r="BZ48" i="3"/>
  <c r="BZ21" i="3"/>
  <c r="CQ22" i="3" s="1"/>
  <c r="CB41" i="3"/>
  <c r="AW64" i="3"/>
  <c r="AE429" i="7"/>
  <c r="M55" i="3"/>
  <c r="BK53" i="3"/>
  <c r="BZ58" i="3"/>
  <c r="BK70" i="3"/>
  <c r="CC70" i="3" s="1"/>
  <c r="M72" i="3"/>
  <c r="L67" i="3"/>
  <c r="AE209" i="7"/>
  <c r="CB60" i="3"/>
  <c r="CC54" i="3"/>
  <c r="BZ72" i="3"/>
  <c r="CC68" i="3"/>
  <c r="CC58" i="3"/>
  <c r="CC69" i="3"/>
  <c r="N66" i="2"/>
  <c r="AE74" i="7" s="1"/>
  <c r="G72" i="3" s="1"/>
  <c r="BZ70" i="3" s="1"/>
  <c r="Q5" i="10"/>
  <c r="CA71" i="3"/>
  <c r="N88" i="2"/>
  <c r="AE93" i="7" s="1"/>
  <c r="Z67" i="3" s="1"/>
  <c r="CA67" i="3" s="1"/>
  <c r="M41" i="2"/>
  <c r="AD46" i="7" s="1"/>
  <c r="F54" i="3" s="1"/>
  <c r="M108" i="2"/>
  <c r="AD116" i="7" s="1"/>
  <c r="I58" i="3" s="1"/>
  <c r="BZ56" i="3" s="1"/>
  <c r="N355" i="2"/>
  <c r="AE401" i="7" s="1"/>
  <c r="AV68" i="3" s="1"/>
  <c r="AB253" i="7"/>
  <c r="AA363" i="7"/>
  <c r="H9" i="12"/>
  <c r="H134" i="12" s="1"/>
  <c r="Y451" i="7"/>
  <c r="CA57" i="3"/>
  <c r="N356" i="2"/>
  <c r="AE402" i="7" s="1"/>
  <c r="AV69" i="3" s="1"/>
  <c r="AB429" i="7"/>
  <c r="BZ34" i="3"/>
  <c r="CA69" i="3"/>
  <c r="BZ60" i="3"/>
  <c r="CA60" i="3"/>
  <c r="CB72" i="3"/>
  <c r="BZ33" i="3"/>
  <c r="CB22" i="3"/>
  <c r="CS23" i="3" s="1"/>
  <c r="CB11" i="3"/>
  <c r="CB23" i="3"/>
  <c r="CS24" i="3" s="1"/>
  <c r="CB5" i="3"/>
  <c r="M87" i="2"/>
  <c r="AD92" i="7" s="1"/>
  <c r="Z54" i="3" s="1"/>
  <c r="R5" i="10"/>
  <c r="R4" i="10"/>
  <c r="R10" i="10" s="1"/>
  <c r="M393" i="2"/>
  <c r="AD446" i="7" s="1"/>
  <c r="AC56" i="3" s="1"/>
  <c r="CA56" i="3" s="1"/>
  <c r="M145" i="2"/>
  <c r="AD159" i="7" s="1"/>
  <c r="J57" i="3" s="1"/>
  <c r="BZ55" i="3" s="1"/>
  <c r="M260" i="2"/>
  <c r="AD292" i="7" s="1"/>
  <c r="AB56" i="3" s="1"/>
  <c r="N126" i="2"/>
  <c r="AE137" i="7" s="1"/>
  <c r="AA67" i="3" s="1"/>
  <c r="N124" i="2"/>
  <c r="AE135" i="7" s="1"/>
  <c r="AA65" i="3" s="1"/>
  <c r="N107" i="2"/>
  <c r="AE115" i="7" s="1"/>
  <c r="I69" i="3" s="1"/>
  <c r="BZ67" i="3" s="1"/>
  <c r="N105" i="2"/>
  <c r="AE113" i="7" s="1"/>
  <c r="M355" i="2"/>
  <c r="AD401" i="7" s="1"/>
  <c r="AV56" i="3" s="1"/>
  <c r="CB56" i="3" s="1"/>
  <c r="M262" i="2"/>
  <c r="AD294" i="7" s="1"/>
  <c r="AB58" i="3" s="1"/>
  <c r="CA58" i="3" s="1"/>
  <c r="M263" i="2"/>
  <c r="AD295" i="7" s="1"/>
  <c r="AB59" i="3" s="1"/>
  <c r="CA59" i="3" s="1"/>
  <c r="CA68" i="3"/>
  <c r="Q4" i="10"/>
  <c r="Q10" i="10" s="1"/>
  <c r="N412" i="2"/>
  <c r="AE468" i="7" s="1"/>
  <c r="AX68" i="3" s="1"/>
  <c r="AA99" i="7"/>
  <c r="Y253" i="7"/>
  <c r="CA7" i="3"/>
  <c r="Y33" i="7"/>
  <c r="AC231" i="7"/>
  <c r="CC66" i="3"/>
  <c r="N85" i="2"/>
  <c r="AE90" i="7" s="1"/>
  <c r="M259" i="2"/>
  <c r="AD291" i="7" s="1"/>
  <c r="M65" i="2"/>
  <c r="AD73" i="7" s="1"/>
  <c r="G59" i="3" s="1"/>
  <c r="M185" i="2"/>
  <c r="AD205" i="7" s="1"/>
  <c r="L59" i="3" s="1"/>
  <c r="N394" i="2"/>
  <c r="AE447" i="7" s="1"/>
  <c r="AC69" i="3" s="1"/>
  <c r="Y165" i="7"/>
  <c r="AA209" i="7"/>
  <c r="AA253" i="7"/>
  <c r="H106" i="12"/>
  <c r="H140" i="12" s="1"/>
  <c r="CA15" i="3"/>
  <c r="CC56" i="3"/>
  <c r="N165" i="2"/>
  <c r="AE182" i="7" s="1"/>
  <c r="K70" i="3" s="1"/>
  <c r="BZ68" i="3" s="1"/>
  <c r="M301" i="2"/>
  <c r="AD339" i="7" s="1"/>
  <c r="AS59" i="3" s="1"/>
  <c r="CB33" i="3"/>
  <c r="H58" i="12"/>
  <c r="H137" i="12" s="1"/>
  <c r="N110" i="2"/>
  <c r="AE118" i="7" s="1"/>
  <c r="I72" i="3" s="1"/>
  <c r="CC41" i="3"/>
  <c r="AD121" i="7"/>
  <c r="AS52" i="3"/>
  <c r="CB52" i="3" s="1"/>
  <c r="AD341" i="7"/>
  <c r="AD187" i="7"/>
  <c r="K56" i="3"/>
  <c r="AB66" i="3"/>
  <c r="AE297" i="7"/>
  <c r="G56" i="3"/>
  <c r="BZ54" i="3" s="1"/>
  <c r="AD77" i="7"/>
  <c r="AT53" i="3"/>
  <c r="CB53" i="3" s="1"/>
  <c r="AD363" i="7"/>
  <c r="AX64" i="3"/>
  <c r="CA66" i="3"/>
  <c r="BZ57" i="3"/>
  <c r="CA70" i="3"/>
  <c r="CB58" i="3"/>
  <c r="AE275" i="7"/>
  <c r="BM64" i="3"/>
  <c r="CB66" i="3"/>
  <c r="CB68" i="3"/>
  <c r="BZ71" i="3"/>
  <c r="AE33" i="7"/>
  <c r="E67" i="3"/>
  <c r="BM52" i="3"/>
  <c r="AD275" i="7"/>
  <c r="AD451" i="7"/>
  <c r="CA65" i="3"/>
  <c r="AE121" i="7"/>
  <c r="I67" i="3"/>
  <c r="K68" i="3"/>
  <c r="BZ66" i="3" s="1"/>
  <c r="AX52" i="3"/>
  <c r="AD473" i="7"/>
  <c r="AU59" i="3"/>
  <c r="CB59" i="3" s="1"/>
  <c r="AD385" i="7"/>
  <c r="G67" i="3"/>
  <c r="AA52" i="3"/>
  <c r="AD143" i="7"/>
  <c r="CA54" i="3"/>
  <c r="AR64" i="3"/>
  <c r="AA64" i="3"/>
  <c r="AE143" i="7"/>
  <c r="AD165" i="7"/>
  <c r="J56" i="3"/>
  <c r="AD253" i="7"/>
  <c r="BL53" i="3"/>
  <c r="CC53" i="3" s="1"/>
  <c r="CB65" i="3"/>
  <c r="BK52" i="3"/>
  <c r="M54" i="3"/>
  <c r="BZ52" i="3" s="1"/>
  <c r="AD231" i="7"/>
  <c r="CC55" i="3"/>
  <c r="AS64" i="3"/>
  <c r="AE341" i="7"/>
  <c r="AE363" i="7"/>
  <c r="AT64" i="3"/>
  <c r="BL64" i="3"/>
  <c r="CC64" i="3" s="1"/>
  <c r="AE253" i="7"/>
  <c r="F55" i="3"/>
  <c r="BZ53" i="3" s="1"/>
  <c r="AD55" i="7"/>
  <c r="AV64" i="3"/>
  <c r="CB54" i="3"/>
  <c r="AE451" i="7"/>
  <c r="AC65" i="3"/>
  <c r="AV52" i="3"/>
  <c r="AD406" i="7"/>
  <c r="BZ59" i="3"/>
  <c r="CQ16" i="3"/>
  <c r="BZ24" i="3"/>
  <c r="F28" i="3"/>
  <c r="BZ27" i="3" s="1"/>
  <c r="AB55" i="7"/>
  <c r="AE165" i="7"/>
  <c r="N413" i="2"/>
  <c r="AE469" i="7" s="1"/>
  <c r="AX69" i="3" s="1"/>
  <c r="CB69" i="3" s="1"/>
  <c r="AD33" i="7"/>
  <c r="CA36" i="3"/>
  <c r="AW42" i="3"/>
  <c r="CB42" i="3" s="1"/>
  <c r="AC429" i="7"/>
  <c r="AC16" i="3"/>
  <c r="CA16" i="3" s="1"/>
  <c r="CR17" i="3" s="1"/>
  <c r="AA451" i="7"/>
  <c r="AC8" i="3"/>
  <c r="CA8" i="3" s="1"/>
  <c r="CA12" i="3" s="1"/>
  <c r="Z451" i="7"/>
  <c r="CC36" i="3"/>
  <c r="CB12" i="3"/>
  <c r="AD319" i="7"/>
  <c r="AE231" i="7"/>
  <c r="AD99" i="7"/>
  <c r="CC19" i="3"/>
  <c r="CT20" i="3" s="1"/>
  <c r="N278" i="2"/>
  <c r="AE313" i="7" s="1"/>
  <c r="AR67" i="3" s="1"/>
  <c r="CB67" i="3" s="1"/>
  <c r="CA52" i="3"/>
  <c r="BZ11" i="3"/>
  <c r="AE385" i="7"/>
  <c r="AD429" i="7"/>
  <c r="AD11" i="7"/>
  <c r="I10" i="3"/>
  <c r="BZ9" i="3" s="1"/>
  <c r="Z121" i="7"/>
  <c r="AV43" i="3"/>
  <c r="CB43" i="3" s="1"/>
  <c r="CB50" i="3" s="1"/>
  <c r="AC406" i="7"/>
  <c r="AV35" i="3"/>
  <c r="CB35" i="3" s="1"/>
  <c r="CB36" i="3" s="1"/>
  <c r="AB406" i="7"/>
  <c r="BK65" i="3"/>
  <c r="CC65" i="3" s="1"/>
  <c r="CC24" i="3"/>
  <c r="CT16" i="3"/>
  <c r="CC12" i="3"/>
  <c r="CR16" i="3"/>
  <c r="L47" i="3"/>
  <c r="BZ46" i="3" s="1"/>
  <c r="BZ50" i="3" s="1"/>
  <c r="AC209" i="7"/>
  <c r="CC50" i="3"/>
  <c r="CS16" i="3"/>
  <c r="CB24" i="3"/>
  <c r="CA50" i="3"/>
  <c r="AE55" i="7"/>
  <c r="M66" i="3"/>
  <c r="BZ64" i="3" s="1"/>
  <c r="N357" i="2"/>
  <c r="AE403" i="7" s="1"/>
  <c r="AV70" i="3" s="1"/>
  <c r="CB70" i="3" s="1"/>
  <c r="CC71" i="3"/>
  <c r="L5" i="3"/>
  <c r="BZ4" i="3" s="1"/>
  <c r="BZ12" i="3" s="1"/>
  <c r="Z209" i="7"/>
  <c r="AB209" i="7"/>
  <c r="L30" i="3"/>
  <c r="BZ29" i="3" s="1"/>
  <c r="AA165" i="7"/>
  <c r="AC275" i="7"/>
  <c r="H74" i="12"/>
  <c r="H138" i="12" s="1"/>
  <c r="B3" i="10"/>
  <c r="AC451" i="7"/>
  <c r="C3" i="10"/>
  <c r="H26" i="12"/>
  <c r="H135" i="12" s="1"/>
  <c r="P5" i="10"/>
  <c r="Y429" i="7"/>
  <c r="P6" i="10"/>
  <c r="Y319" i="7"/>
  <c r="N282" i="2"/>
  <c r="AE317" i="7" s="1"/>
  <c r="AR71" i="3" s="1"/>
  <c r="CB71" i="3" s="1"/>
  <c r="H90" i="12"/>
  <c r="H139" i="12" s="1"/>
  <c r="P4" i="10"/>
  <c r="C37" i="10"/>
  <c r="R3" i="10" s="1"/>
  <c r="H122" i="12"/>
  <c r="H141" i="12" s="1"/>
  <c r="BZ61" i="3" l="1"/>
  <c r="AB55" i="3"/>
  <c r="CA55" i="3" s="1"/>
  <c r="AD297" i="7"/>
  <c r="CC73" i="3"/>
  <c r="CC74" i="3" s="1"/>
  <c r="Z64" i="3"/>
  <c r="CA64" i="3" s="1"/>
  <c r="CA73" i="3" s="1"/>
  <c r="CA74" i="3" s="1"/>
  <c r="AE99" i="7"/>
  <c r="AD209" i="7"/>
  <c r="AE187" i="7"/>
  <c r="AE473" i="7"/>
  <c r="AE77" i="7"/>
  <c r="CB64" i="3"/>
  <c r="CB73" i="3" s="1"/>
  <c r="AE406" i="7"/>
  <c r="AE319" i="7"/>
  <c r="P3" i="10"/>
  <c r="CB61" i="3"/>
  <c r="CA61" i="3"/>
  <c r="P10" i="10"/>
  <c r="CA24" i="3"/>
  <c r="CC52" i="3"/>
  <c r="CC61" i="3" s="1"/>
  <c r="BZ36" i="3"/>
  <c r="CB74" i="3"/>
  <c r="BZ65" i="3"/>
  <c r="BZ73" i="3" l="1"/>
  <c r="BZ74" i="3" s="1"/>
</calcChain>
</file>

<file path=xl/sharedStrings.xml><?xml version="1.0" encoding="utf-8"?>
<sst xmlns="http://schemas.openxmlformats.org/spreadsheetml/2006/main" count="2045" uniqueCount="313">
  <si>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</si>
  <si>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</si>
  <si>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</si>
  <si>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</si>
  <si>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</si>
  <si>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</si>
  <si>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</si>
  <si>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</si>
  <si>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</si>
  <si>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</si>
  <si>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</si>
  <si>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</si>
  <si>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</si>
  <si>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</si>
  <si>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</si>
  <si>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</si>
  <si>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</si>
  <si>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</si>
  <si>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</si>
  <si>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</si>
  <si>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</si>
  <si>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</si>
  <si>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</si>
  <si>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</si>
  <si>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</si>
  <si>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</si>
  <si>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</si>
  <si>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</si>
  <si>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</si>
  <si>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</si>
  <si>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</si>
  <si>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</si>
  <si>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Site 3</t>
  </si>
  <si>
    <t>Mid Johnson</t>
  </si>
  <si>
    <t>Mat Tilghman</t>
  </si>
  <si>
    <t>Site 5</t>
  </si>
  <si>
    <t>Parker Pond</t>
  </si>
  <si>
    <t>Clinton Bradway</t>
  </si>
  <si>
    <t>Site 6</t>
  </si>
  <si>
    <t>Schumaker Pond East</t>
  </si>
  <si>
    <t>Site 8</t>
  </si>
  <si>
    <t>East Branch Downtown</t>
  </si>
  <si>
    <t>Site 9</t>
  </si>
  <si>
    <t>Mitchell Pond West</t>
  </si>
  <si>
    <t>Site 11</t>
  </si>
  <si>
    <t>Sharps Point</t>
  </si>
  <si>
    <t>Peter Bozick</t>
  </si>
  <si>
    <t>Site 12</t>
  </si>
  <si>
    <t>Coulbourne Mill Pond</t>
  </si>
  <si>
    <t>Karen Wilson</t>
  </si>
  <si>
    <t>Site 13</t>
  </si>
  <si>
    <t>Morris Mill Pond</t>
  </si>
  <si>
    <t>Site 15</t>
  </si>
  <si>
    <t>Tony Tank Pond</t>
  </si>
  <si>
    <t>Site 17</t>
  </si>
  <si>
    <t>Wikander</t>
  </si>
  <si>
    <t>Kathy Cordrey</t>
  </si>
  <si>
    <t>Site 18</t>
  </si>
  <si>
    <t>Yacht Club</t>
  </si>
  <si>
    <t>Site 19</t>
  </si>
  <si>
    <t>City East Side</t>
  </si>
  <si>
    <t>Site 21</t>
  </si>
  <si>
    <t>Northwest Wicomico</t>
  </si>
  <si>
    <t>Site 22</t>
  </si>
  <si>
    <t>Green Hill</t>
  </si>
  <si>
    <t>Peggy Buchness</t>
  </si>
  <si>
    <t>Site 23</t>
  </si>
  <si>
    <t>Site 24</t>
  </si>
  <si>
    <t>Mount Vernon</t>
  </si>
  <si>
    <t>Site 25</t>
  </si>
  <si>
    <t>Shiles Creek</t>
  </si>
  <si>
    <t xml:space="preserve">Site 26 </t>
  </si>
  <si>
    <t>Rockawalkin</t>
  </si>
  <si>
    <t>Site 27</t>
  </si>
  <si>
    <t>River Wharf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</si>
  <si>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</si>
  <si>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</si>
  <si>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</si>
  <si>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</si>
  <si>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</si>
  <si>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</si>
  <si>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</si>
  <si>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</si>
  <si>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</si>
  <si>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</si>
  <si>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</si>
  <si>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</si>
  <si>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</si>
  <si>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</si>
  <si>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</si>
  <si>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</si>
  <si>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</si>
  <si>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</si>
  <si>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</si>
  <si>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</si>
  <si>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annual ave.</t>
  </si>
  <si>
    <t>Lower Wicomico</t>
  </si>
  <si>
    <t xml:space="preserve">March </t>
  </si>
  <si>
    <t>Meters</t>
  </si>
  <si>
    <t>Peverly</t>
  </si>
  <si>
    <t>Salinity &gt; 5</t>
  </si>
  <si>
    <t xml:space="preserve"> </t>
  </si>
  <si>
    <t>Salinity&gt;5</t>
  </si>
  <si>
    <t>Sample Date</t>
  </si>
  <si>
    <t>Location</t>
  </si>
  <si>
    <t>Leonard's Mill</t>
  </si>
  <si>
    <t>Month</t>
  </si>
  <si>
    <t>Average MPN/ 100 mL</t>
  </si>
  <si>
    <t xml:space="preserve">    </t>
  </si>
  <si>
    <t>No Sample</t>
  </si>
  <si>
    <t>H2O temp (F)</t>
  </si>
  <si>
    <t>Rainfall</t>
  </si>
  <si>
    <t>Weather</t>
  </si>
  <si>
    <t>Surface</t>
  </si>
  <si>
    <t>Tide</t>
  </si>
  <si>
    <t xml:space="preserve">Name </t>
  </si>
  <si>
    <t>Wind</t>
  </si>
  <si>
    <t>Wind Direction</t>
  </si>
  <si>
    <t>Air Temp (F)</t>
  </si>
  <si>
    <t>Botm. out?</t>
  </si>
  <si>
    <t xml:space="preserve">Site 8 </t>
  </si>
  <si>
    <t xml:space="preserve">Site 9 </t>
  </si>
  <si>
    <t xml:space="preserve">Site 12 </t>
  </si>
  <si>
    <t xml:space="preserve">Site 13 </t>
  </si>
  <si>
    <t xml:space="preserve">Site 15 </t>
  </si>
  <si>
    <t xml:space="preserve">Site 18 </t>
  </si>
  <si>
    <t xml:space="preserve">chlorophyll a </t>
  </si>
  <si>
    <t>weather underground-history salisbury</t>
  </si>
  <si>
    <t>NOTE: blanks need to be re-linked by copying cells next year from adjacent formulas</t>
  </si>
  <si>
    <t>Normal (Inches)</t>
  </si>
  <si>
    <t>Upper Wicomico</t>
  </si>
  <si>
    <t>Averages</t>
  </si>
  <si>
    <t>Threshold</t>
  </si>
  <si>
    <t>Annual mean</t>
  </si>
  <si>
    <t>Monthly total  (Inches)</t>
  </si>
  <si>
    <t>Weather .com for normal</t>
  </si>
  <si>
    <t>Chuck Wojciechowski</t>
  </si>
  <si>
    <t>Al Higgins</t>
  </si>
  <si>
    <t>Charles Denton</t>
  </si>
  <si>
    <t>John Groutt</t>
  </si>
  <si>
    <t>Bill Day</t>
  </si>
  <si>
    <t>Monthly average</t>
  </si>
  <si>
    <t>Ponds (3)</t>
  </si>
  <si>
    <t>Upper (2)</t>
  </si>
  <si>
    <t>Lower (2)</t>
  </si>
  <si>
    <t>Wicomico Cr (1)</t>
  </si>
  <si>
    <t xml:space="preserve">ave </t>
  </si>
  <si>
    <t>Stuart Wikander</t>
  </si>
  <si>
    <t>\</t>
  </si>
  <si>
    <t>MPN/100mL (original sample diluted 1/10)-Average of Duplicates</t>
  </si>
  <si>
    <t>Lower Cooper</t>
  </si>
  <si>
    <t>Allen Pond</t>
  </si>
  <si>
    <t>Andy Giunta</t>
  </si>
  <si>
    <t>Site 16</t>
  </si>
  <si>
    <t>salinity &gt; 5</t>
  </si>
  <si>
    <t>Tami Ransom</t>
  </si>
  <si>
    <t>Nyquist</t>
  </si>
  <si>
    <t>Jeanne Kinsler</t>
  </si>
  <si>
    <t>Not Sampled</t>
  </si>
  <si>
    <t>Tom Mace</t>
  </si>
  <si>
    <t>Warren</t>
  </si>
  <si>
    <t>Dirty Water</t>
  </si>
  <si>
    <t xml:space="preserve">Bayshore </t>
  </si>
  <si>
    <t>Bayshore</t>
  </si>
  <si>
    <t>year</t>
  </si>
  <si>
    <t>Yearly Avg</t>
  </si>
  <si>
    <t xml:space="preserve">Johnson's Pond </t>
  </si>
  <si>
    <t>secchi (m)</t>
  </si>
  <si>
    <t>Secchi (m)</t>
  </si>
  <si>
    <t xml:space="preserve">NO SAMPLE </t>
  </si>
  <si>
    <t>NO SAMPLE</t>
  </si>
  <si>
    <t>Michael Omps</t>
  </si>
  <si>
    <t xml:space="preserve">Michael Omps </t>
  </si>
  <si>
    <t xml:space="preserve">Mike and Simon Lewis </t>
  </si>
  <si>
    <t xml:space="preserve">Warren </t>
  </si>
  <si>
    <t>Susan T Dupony</t>
  </si>
  <si>
    <t>Susan Brazer</t>
  </si>
  <si>
    <t>Tim Wikander</t>
  </si>
  <si>
    <t>Richard and Elizabeth Rose</t>
  </si>
  <si>
    <t xml:space="preserve">Cassy and Simon Lewis </t>
  </si>
  <si>
    <t>Khalid/Sean</t>
  </si>
  <si>
    <t>Wind gusts to 12/13</t>
  </si>
  <si>
    <t>few pieces of trash near &amp; in water</t>
  </si>
  <si>
    <t>Khaid Sean</t>
  </si>
  <si>
    <t>Extreme low tide, 8" water depth at sample location, which is 100' from shoreline, secchi disk bottomed out at .20 m</t>
  </si>
  <si>
    <t>Simon Mike Lewis</t>
  </si>
  <si>
    <t>Flock of Canadian geese on shore</t>
  </si>
  <si>
    <t>Secchi Disk at 30 cm</t>
  </si>
  <si>
    <t>Sean Job</t>
  </si>
  <si>
    <t>Clint &amp; Romona Bradway</t>
  </si>
  <si>
    <t>Bob &amp; Winona Hocutt</t>
  </si>
  <si>
    <t>Water filthy-strong sulphur/muck smell</t>
  </si>
  <si>
    <t>water depth over sill = 11 cm</t>
  </si>
  <si>
    <t>Bill &amp; Judy Wyatt</t>
  </si>
  <si>
    <t>Barge went by right before sampling, made water very turbulent</t>
  </si>
  <si>
    <t>Secchi disk hard to read due to heavy chop</t>
  </si>
  <si>
    <t>Charles Denton &amp; Isabelle Fair</t>
  </si>
  <si>
    <t>McAllister</t>
  </si>
  <si>
    <t>Simon &amp; Cassy Lewis</t>
  </si>
  <si>
    <t>Canadian geese &amp; fecal matter</t>
  </si>
  <si>
    <t>Dave Eccleston</t>
  </si>
  <si>
    <t>Messy surface-pollen, etc., pond weeds coming up from bottom</t>
  </si>
  <si>
    <t>Air temp may not be accurate, car temp says 84</t>
  </si>
  <si>
    <t>water depth 25 cm, water was shallow &amp; muddy</t>
  </si>
  <si>
    <t>Reddish</t>
  </si>
  <si>
    <t>Pollen in water</t>
  </si>
  <si>
    <t>Pollen &amp; oil on surface</t>
  </si>
  <si>
    <t>Secchi disk bottomed out at 36 cm</t>
  </si>
  <si>
    <t>Secchi disk bottomed out at 30 cm</t>
  </si>
  <si>
    <t>water depth over sill = 6 cm</t>
  </si>
  <si>
    <t>Katherine</t>
  </si>
  <si>
    <t>water very dark</t>
  </si>
  <si>
    <t>Disk could be seen at bottom of full Secchi Tube</t>
  </si>
  <si>
    <t>Henrielli for Charles</t>
  </si>
  <si>
    <t>Henrietti for Charles</t>
  </si>
  <si>
    <t>water 2" above spillway</t>
  </si>
  <si>
    <t>Jeffrey Scamazzi</t>
  </si>
  <si>
    <t>ht over spillway = 9 cm</t>
  </si>
  <si>
    <t>HEAVY RAINFALL</t>
  </si>
  <si>
    <t>water 2" above spillway, HEAVY RAINFALL</t>
  </si>
  <si>
    <t>Disk could be seen at bottom of full Secchi Tube, HEAVY RAINFALL</t>
  </si>
  <si>
    <t>ht over spillway = 9 cm, HEAVY RAINFALL</t>
  </si>
  <si>
    <t>Clear to bottom of tube</t>
  </si>
  <si>
    <t>Dredging barge passed site yesterday</t>
  </si>
  <si>
    <t>Heavy rainfall Saturday</t>
  </si>
  <si>
    <t>Heavy rainfall previous week</t>
  </si>
  <si>
    <t>water depth over sill = 8cm</t>
  </si>
  <si>
    <t>Barge went by 15 minutes earlier</t>
  </si>
  <si>
    <t>Data Sheet Only</t>
  </si>
  <si>
    <t>Stuart Wikander-DATA SHEET ONLY</t>
  </si>
  <si>
    <t>S. Clark</t>
  </si>
  <si>
    <t>R.M. Reddish</t>
  </si>
  <si>
    <t>Richard &amp; Elizabeth Rose</t>
  </si>
  <si>
    <t>Simon &amp; Mike Lewis</t>
  </si>
  <si>
    <t>Heavy downpour on Monday AM</t>
  </si>
  <si>
    <t>Red algae on pond surface</t>
  </si>
  <si>
    <t>No water sample, paperwork only</t>
  </si>
  <si>
    <t>River being dredged right at sample location</t>
  </si>
  <si>
    <t>*SITE TYPICALLY HAS A LOT OF GEESE (30-50 in sampling area)*</t>
  </si>
  <si>
    <t>lots of geese, about 2" rainfall</t>
  </si>
  <si>
    <t>recent rain within last hour</t>
  </si>
  <si>
    <t>1" rainfall in last 12 hours</t>
  </si>
  <si>
    <t>1.25" rainfall, tidal flooding underway</t>
  </si>
  <si>
    <t>River being dredged at site</t>
  </si>
  <si>
    <t>Tidal flooding underway</t>
  </si>
  <si>
    <t>pH=6.45, water level over spillway= 17 cm</t>
  </si>
  <si>
    <t>slightly over 1" rainfall</t>
  </si>
  <si>
    <t>1" rainfall</t>
  </si>
  <si>
    <t>Ryan Mello</t>
  </si>
  <si>
    <t>pH=6.89, water level over spillway= 11cm</t>
  </si>
  <si>
    <t>some leaves, feathers, debris on surface</t>
  </si>
  <si>
    <t>Recent tug passage</t>
  </si>
  <si>
    <t>Tube, lots of duckweed, etc. on surface</t>
  </si>
  <si>
    <t>Bill McCain</t>
  </si>
  <si>
    <t>pH=8.58, height of water over spillway= 10cm</t>
  </si>
  <si>
    <t>No Name</t>
  </si>
  <si>
    <t>lots of seagulls</t>
  </si>
  <si>
    <t>Water sample was very brownish orange, did not settle to bottom</t>
  </si>
  <si>
    <t>Not sampled</t>
  </si>
  <si>
    <t>NO3****</t>
  </si>
  <si>
    <t>There is lots of floating plant material at edge of pond.</t>
  </si>
  <si>
    <t>Bill Wyatt</t>
  </si>
  <si>
    <t>Coastal flood advisory in affect</t>
  </si>
  <si>
    <t>% below 104 MPN</t>
  </si>
  <si>
    <t>No seagulls or geese, PAPERWORK AND TNTP SAMPLE ONLY (water dropped off after 5 and sat in Dr. Frana's lab overnight)</t>
  </si>
  <si>
    <t>Tube</t>
  </si>
  <si>
    <t>Very clear water, pH=6.98, t=20.1C</t>
  </si>
  <si>
    <t>Water level was high, secchi disk easy to read</t>
  </si>
  <si>
    <t>Very high tide</t>
  </si>
  <si>
    <t>Recent high water due to rains/flooding, very calm</t>
  </si>
  <si>
    <t>Extra high tide</t>
  </si>
  <si>
    <t>Flood, 10 mph wind, paperwork only</t>
  </si>
  <si>
    <t>POND DRAINED</t>
  </si>
  <si>
    <t>Sample Lost</t>
  </si>
  <si>
    <t>Sample taken in shade, exceptionally clear.</t>
  </si>
  <si>
    <t>Secchi Disk bottomed out at .15m</t>
  </si>
  <si>
    <t>pH=6.99, t=17.2°C</t>
  </si>
  <si>
    <t>Very clear water, pH=6.98, t=20.1°C</t>
  </si>
  <si>
    <t>L. Peverly</t>
  </si>
  <si>
    <t>Water very clear</t>
  </si>
  <si>
    <t>Mike &amp; Simon Lewis</t>
  </si>
  <si>
    <t>1 Rotting/floating fish nearby, water very clear</t>
  </si>
  <si>
    <t>Note: this is NO3, not NO3-N; to convert, multiply by 0.2258</t>
  </si>
  <si>
    <t>***Also, HP data are for NOx-N, so need to convert to NO3.</t>
  </si>
  <si>
    <t>our units (ppm NO3)</t>
  </si>
  <si>
    <t>Sample: Horn Point value (uM N)</t>
  </si>
  <si>
    <t>QC check</t>
  </si>
  <si>
    <t>uM N</t>
  </si>
  <si>
    <t>mg/L NO3</t>
  </si>
  <si>
    <t>NO3+NO2 from HP</t>
  </si>
  <si>
    <t>uM P</t>
  </si>
  <si>
    <t>mg/L PO4</t>
  </si>
  <si>
    <t xml:space="preserve">PO4 from HP: </t>
  </si>
  <si>
    <t>PO4 HP</t>
  </si>
  <si>
    <t>HP PO4</t>
  </si>
  <si>
    <t>Ray Vorus</t>
  </si>
  <si>
    <r>
      <t>pH=7.02, t=18.8</t>
    </r>
    <r>
      <rPr>
        <sz val="12"/>
        <color indexed="8"/>
        <rFont val="Calibri"/>
        <family val="2"/>
      </rPr>
      <t>°</t>
    </r>
    <r>
      <rPr>
        <sz val="10.199999999999999"/>
        <color indexed="8"/>
        <rFont val="Times New Roman"/>
        <family val="1"/>
      </rPr>
      <t>C, water level over spillway=9cm</t>
    </r>
  </si>
  <si>
    <t>Water sample was very brownish orange, did not settle to bottom; removed chl a reading due to suspected interference</t>
  </si>
  <si>
    <t>&lt;--189.1</t>
  </si>
  <si>
    <t>&lt;--287.2; removed anomalous reading</t>
  </si>
  <si>
    <t>water seemed clearer, secchi disk hit bottom at 7 ft.</t>
  </si>
  <si>
    <t xml:space="preserve"> N/A</t>
  </si>
  <si>
    <t>Mike &amp; Cassy Lewis</t>
  </si>
  <si>
    <t>TN 158; TP GREATER THAN 17.5; removed due to possible contamination of sample with high amounts of sediment</t>
  </si>
  <si>
    <t>Susan T Dupont</t>
  </si>
  <si>
    <t>uM P - SU</t>
  </si>
  <si>
    <r>
      <t>***When you receive NO</t>
    </r>
    <r>
      <rPr>
        <vertAlign val="subscript"/>
        <sz val="20"/>
        <color rgb="FFFF0000"/>
        <rFont val="Times New Roman"/>
        <family val="1"/>
      </rPr>
      <t xml:space="preserve">X </t>
    </r>
    <r>
      <rPr>
        <sz val="20"/>
        <color rgb="FFFF0000"/>
        <rFont val="Times New Roman"/>
        <family val="1"/>
      </rPr>
      <t xml:space="preserve">report from Horn Point, make sure to change result from </t>
    </r>
    <r>
      <rPr>
        <sz val="20"/>
        <color rgb="FFFF0000"/>
        <rFont val="Calibri"/>
        <family val="2"/>
      </rPr>
      <t>µ</t>
    </r>
    <r>
      <rPr>
        <sz val="20"/>
        <color rgb="FFFF0000"/>
        <rFont val="Times New Roman"/>
        <family val="1"/>
      </rPr>
      <t>M to ppm!!!</t>
    </r>
  </si>
  <si>
    <t>COMMENTS</t>
  </si>
  <si>
    <t>Note: this is PO4, not PO4-P; to convert, multiply by 0.3263</t>
  </si>
  <si>
    <t>std error</t>
  </si>
  <si>
    <t>Bacteria</t>
  </si>
  <si>
    <t>air temp (C)</t>
  </si>
  <si>
    <t>h2o 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</si>
</sst>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0"/>
    <numFmt numFmtId="168" formatCode="0.0000000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u/>
      <sz val="11"/>
      <color indexed="8"/>
      <name val="Times New Roman"/>
      <family val="1"/>
    </font>
    <font>
      <b/>
      <u/>
      <sz val="12"/>
      <color theme="1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Times New Roman"/>
      <family val="1"/>
    </font>
    <font>
      <sz val="20"/>
      <color rgb="FFFF0000"/>
      <name val="Times New Roman"/>
      <family val="1"/>
    </font>
    <font>
      <vertAlign val="subscript"/>
      <sz val="20"/>
      <color rgb="FFFF0000"/>
      <name val="Times New Roman"/>
      <family val="1"/>
    </font>
    <font>
      <sz val="20"/>
      <color rgb="FFFF0000"/>
      <name val="Calibri"/>
      <family val="2"/>
    </font>
    <font>
      <sz val="12"/>
      <name val="Courier"/>
    </font>
    <font>
      <sz val="12"/>
      <color indexed="8"/>
      <name val="Calibri"/>
      <family val="2"/>
    </font>
    <font>
      <sz val="10.199999999999999"/>
      <color indexed="8"/>
      <name val="Times New Roman"/>
      <family val="1"/>
    </font>
    <font>
      <b/>
      <sz val="12"/>
      <name val="Time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1" applyNumberFormat="0" applyFill="0" applyAlignment="0" applyProtection="0"/>
    <xf numFmtId="0" fontId="2" fillId="0" borderId="0"/>
    <xf numFmtId="0" fontId="11" fillId="0" borderId="0"/>
    <xf numFmtId="0" fontId="33" fillId="0" borderId="0"/>
    <xf numFmtId="43" fontId="11" fillId="0" borderId="0" applyFont="0" applyFill="0" applyBorder="0" applyAlignment="0" applyProtection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43" fillId="0" borderId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12" fillId="0" borderId="0" xfId="0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/>
    </xf>
    <xf numFmtId="1" fontId="14" fillId="0" borderId="0" xfId="0" quotePrefix="1" applyNumberFormat="1" applyFont="1" applyFill="1" applyBorder="1" applyAlignment="1">
      <alignment horizontal="center"/>
    </xf>
    <xf numFmtId="165" fontId="14" fillId="0" borderId="0" xfId="0" quotePrefix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0" applyNumberFormat="1" applyFont="1" applyAlignment="1">
      <alignment horizontal="left"/>
    </xf>
    <xf numFmtId="167" fontId="12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14" fillId="0" borderId="0" xfId="0" quotePrefix="1" applyNumberFormat="1" applyFont="1" applyFill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4" fillId="0" borderId="0" xfId="0" quotePrefix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/>
    <xf numFmtId="0" fontId="10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0" fontId="23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166" fontId="17" fillId="0" borderId="0" xfId="0" applyNumberFormat="1" applyFont="1"/>
    <xf numFmtId="0" fontId="17" fillId="0" borderId="0" xfId="0" applyFont="1" applyFill="1"/>
    <xf numFmtId="0" fontId="12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4" fillId="0" borderId="0" xfId="0" applyFont="1"/>
    <xf numFmtId="1" fontId="17" fillId="0" borderId="0" xfId="0" applyNumberFormat="1" applyFont="1"/>
    <xf numFmtId="0" fontId="13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25" fillId="0" borderId="2" xfId="0" applyFont="1" applyBorder="1"/>
    <xf numFmtId="0" fontId="23" fillId="0" borderId="2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1" fillId="0" borderId="0" xfId="0" applyFont="1"/>
    <xf numFmtId="164" fontId="22" fillId="0" borderId="0" xfId="0" applyNumberFormat="1" applyFont="1"/>
    <xf numFmtId="0" fontId="15" fillId="0" borderId="0" xfId="0" applyFont="1"/>
    <xf numFmtId="165" fontId="14" fillId="0" borderId="0" xfId="0" applyNumberFormat="1" applyFont="1"/>
    <xf numFmtId="0" fontId="31" fillId="0" borderId="0" xfId="0" applyFont="1"/>
    <xf numFmtId="2" fontId="22" fillId="0" borderId="0" xfId="0" applyNumberFormat="1" applyFont="1"/>
    <xf numFmtId="0" fontId="32" fillId="0" borderId="0" xfId="0" applyFont="1"/>
    <xf numFmtId="0" fontId="1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10" fillId="0" borderId="1" xfId="1"/>
    <xf numFmtId="14" fontId="0" fillId="0" borderId="0" xfId="0" applyNumberFormat="1"/>
    <xf numFmtId="0" fontId="0" fillId="0" borderId="0" xfId="0" applyAlignment="1">
      <alignment wrapText="1"/>
    </xf>
    <xf numFmtId="164" fontId="36" fillId="2" borderId="0" xfId="0" applyNumberFormat="1" applyFont="1" applyFill="1"/>
    <xf numFmtId="0" fontId="12" fillId="0" borderId="0" xfId="0" applyFont="1" applyAlignment="1">
      <alignment horizontal="center"/>
    </xf>
    <xf numFmtId="14" fontId="17" fillId="4" borderId="0" xfId="0" applyNumberFormat="1" applyFont="1" applyFill="1"/>
    <xf numFmtId="14" fontId="12" fillId="4" borderId="0" xfId="0" applyNumberFormat="1" applyFont="1" applyFill="1" applyBorder="1" applyAlignment="1">
      <alignment horizontal="right" wrapText="1"/>
    </xf>
    <xf numFmtId="2" fontId="14" fillId="0" borderId="0" xfId="0" applyNumberFormat="1" applyFont="1"/>
    <xf numFmtId="1" fontId="12" fillId="0" borderId="0" xfId="0" applyNumberFormat="1" applyFont="1" applyAlignment="1">
      <alignment horizontal="left"/>
    </xf>
    <xf numFmtId="14" fontId="0" fillId="4" borderId="0" xfId="0" applyNumberFormat="1" applyFill="1"/>
    <xf numFmtId="0" fontId="0" fillId="4" borderId="0" xfId="0" applyFill="1"/>
    <xf numFmtId="0" fontId="17" fillId="3" borderId="0" xfId="0" applyFont="1" applyFill="1"/>
    <xf numFmtId="0" fontId="37" fillId="0" borderId="0" xfId="0" applyFont="1"/>
    <xf numFmtId="14" fontId="14" fillId="4" borderId="0" xfId="0" applyNumberFormat="1" applyFont="1" applyFill="1" applyBorder="1" applyAlignment="1">
      <alignment horizontal="right"/>
    </xf>
    <xf numFmtId="2" fontId="14" fillId="0" borderId="0" xfId="0" applyNumberFormat="1" applyFont="1" applyAlignment="1">
      <alignment horizontal="center"/>
    </xf>
    <xf numFmtId="2" fontId="23" fillId="0" borderId="0" xfId="0" applyNumberFormat="1" applyFont="1"/>
    <xf numFmtId="164" fontId="23" fillId="0" borderId="0" xfId="0" applyNumberFormat="1" applyFont="1"/>
    <xf numFmtId="0" fontId="38" fillId="0" borderId="0" xfId="0" applyFont="1"/>
    <xf numFmtId="2" fontId="39" fillId="0" borderId="0" xfId="0" applyNumberFormat="1" applyFont="1"/>
    <xf numFmtId="0" fontId="40" fillId="0" borderId="0" xfId="0" applyFont="1"/>
    <xf numFmtId="0" fontId="10" fillId="0" borderId="0" xfId="0" quotePrefix="1" applyFont="1" applyFill="1"/>
    <xf numFmtId="165" fontId="10" fillId="0" borderId="0" xfId="0" applyNumberFormat="1" applyFont="1" applyFill="1"/>
    <xf numFmtId="0" fontId="0" fillId="0" borderId="3" xfId="0" applyBorder="1"/>
    <xf numFmtId="14" fontId="17" fillId="4" borderId="0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8" fontId="12" fillId="0" borderId="0" xfId="0" applyNumberFormat="1" applyFont="1" applyFill="1" applyBorder="1" applyAlignment="1">
      <alignment horizontal="center" wrapText="1"/>
    </xf>
    <xf numFmtId="14" fontId="1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/>
    <xf numFmtId="0" fontId="17" fillId="5" borderId="0" xfId="0" applyFont="1" applyFill="1"/>
    <xf numFmtId="164" fontId="29" fillId="3" borderId="0" xfId="0" applyNumberFormat="1" applyFont="1" applyFill="1"/>
    <xf numFmtId="0" fontId="2" fillId="5" borderId="0" xfId="9" applyFont="1" applyFill="1" applyBorder="1" applyAlignment="1">
      <alignment horizontal="center"/>
    </xf>
    <xf numFmtId="0" fontId="17" fillId="5" borderId="0" xfId="0" applyFont="1" applyFill="1" applyBorder="1"/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17" fillId="4" borderId="0" xfId="0" applyNumberFormat="1" applyFont="1" applyFill="1" applyAlignment="1">
      <alignment horizontal="right"/>
    </xf>
    <xf numFmtId="166" fontId="17" fillId="4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/>
    <xf numFmtId="0" fontId="2" fillId="0" borderId="0" xfId="9" applyFont="1" applyFill="1" applyBorder="1" applyAlignment="1">
      <alignment horizontal="center"/>
    </xf>
    <xf numFmtId="0" fontId="17" fillId="0" borderId="0" xfId="0" applyFont="1" applyFill="1" applyBorder="1"/>
    <xf numFmtId="0" fontId="12" fillId="0" borderId="0" xfId="0" applyFont="1" applyFill="1"/>
    <xf numFmtId="0" fontId="4" fillId="6" borderId="0" xfId="0" applyFont="1" applyFill="1"/>
    <xf numFmtId="0" fontId="0" fillId="6" borderId="0" xfId="0" applyFill="1"/>
    <xf numFmtId="0" fontId="36" fillId="0" borderId="0" xfId="0" applyFont="1" applyFill="1"/>
    <xf numFmtId="165" fontId="4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center"/>
    </xf>
    <xf numFmtId="2" fontId="46" fillId="0" borderId="0" xfId="0" applyNumberFormat="1" applyFont="1" applyBorder="1" applyAlignment="1">
      <alignment horizontal="center"/>
    </xf>
    <xf numFmtId="0" fontId="1" fillId="0" borderId="0" xfId="0" applyFont="1"/>
  </cellXfs>
  <cellStyles count="10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Normal 6" xfId="9" xr:uid="{00000000-0005-0000-0000-000008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1"/>
          <c:order val="0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3.71</c:v>
                </c:pt>
                <c:pt idx="1">
                  <c:v>3.49</c:v>
                </c:pt>
                <c:pt idx="2">
                  <c:v>3.335</c:v>
                </c:pt>
                <c:pt idx="3">
                  <c:v>1.37</c:v>
                </c:pt>
                <c:pt idx="4">
                  <c:v>1.2650000000000001</c:v>
                </c:pt>
                <c:pt idx="5">
                  <c:v>0.63100000000000001</c:v>
                </c:pt>
                <c:pt idx="6">
                  <c:v>1.196</c:v>
                </c:pt>
                <c:pt idx="7">
                  <c:v>1.79</c:v>
                </c:pt>
                <c:pt idx="8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0-AA4A-881A-70522249494F}"/>
            </c:ext>
          </c:extLst>
        </c:ser>
        <c:ser>
          <c:idx val="2"/>
          <c:order val="1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2.08</c:v>
                </c:pt>
                <c:pt idx="1">
                  <c:v>3.5300000000000002</c:v>
                </c:pt>
                <c:pt idx="2">
                  <c:v>5.73</c:v>
                </c:pt>
                <c:pt idx="3">
                  <c:v>2.7266666666666666</c:v>
                </c:pt>
                <c:pt idx="4">
                  <c:v>3.3250000000000002</c:v>
                </c:pt>
                <c:pt idx="5">
                  <c:v>2.1</c:v>
                </c:pt>
                <c:pt idx="6">
                  <c:v>2.2999999999999998</c:v>
                </c:pt>
                <c:pt idx="7">
                  <c:v>2.98</c:v>
                </c:pt>
                <c:pt idx="8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0-AA4A-881A-70522249494F}"/>
            </c:ext>
          </c:extLst>
        </c:ser>
        <c:ser>
          <c:idx val="3"/>
          <c:order val="2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2.3149999999999999</c:v>
                </c:pt>
                <c:pt idx="1">
                  <c:v>2.04</c:v>
                </c:pt>
                <c:pt idx="2">
                  <c:v>3.82</c:v>
                </c:pt>
                <c:pt idx="3">
                  <c:v>1.4333333333333333</c:v>
                </c:pt>
                <c:pt idx="4">
                  <c:v>1.76</c:v>
                </c:pt>
                <c:pt idx="5">
                  <c:v>1.2414999999999998</c:v>
                </c:pt>
                <c:pt idx="6">
                  <c:v>1.1425000000000001</c:v>
                </c:pt>
                <c:pt idx="7">
                  <c:v>3.72</c:v>
                </c:pt>
                <c:pt idx="8">
                  <c:v>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0-AA4A-881A-70522249494F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1.56</c:v>
                </c:pt>
                <c:pt idx="1">
                  <c:v>2.355</c:v>
                </c:pt>
                <c:pt idx="2">
                  <c:v>3.8</c:v>
                </c:pt>
                <c:pt idx="3">
                  <c:v>1.6233333333333331</c:v>
                </c:pt>
                <c:pt idx="4">
                  <c:v>1.7149999999999999</c:v>
                </c:pt>
                <c:pt idx="5">
                  <c:v>1.2330000000000001</c:v>
                </c:pt>
                <c:pt idx="6">
                  <c:v>2.39</c:v>
                </c:pt>
                <c:pt idx="7">
                  <c:v>2.5700000000000003</c:v>
                </c:pt>
                <c:pt idx="8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0-AA4A-881A-70522249494F}"/>
            </c:ext>
          </c:extLst>
        </c:ser>
        <c:ser>
          <c:idx val="5"/>
          <c:order val="4"/>
          <c:tx>
            <c:strRef>
              <c:f>Graphs!$H$3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0-AA4A-881A-70522249494F}"/>
            </c:ext>
          </c:extLst>
        </c:ser>
        <c:ser>
          <c:idx val="6"/>
          <c:order val="5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3.1</c:v>
                </c:pt>
                <c:pt idx="1">
                  <c:v>3.04</c:v>
                </c:pt>
                <c:pt idx="2">
                  <c:v>4.7699999999999996</c:v>
                </c:pt>
                <c:pt idx="3">
                  <c:v>2.3200000000000003</c:v>
                </c:pt>
                <c:pt idx="4">
                  <c:v>2.12</c:v>
                </c:pt>
                <c:pt idx="5">
                  <c:v>1.585</c:v>
                </c:pt>
                <c:pt idx="6">
                  <c:v>2.2050000000000001</c:v>
                </c:pt>
                <c:pt idx="7">
                  <c:v>3.0650000000000004</c:v>
                </c:pt>
                <c:pt idx="8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0-AA4A-881A-70522249494F}"/>
            </c:ext>
          </c:extLst>
        </c:ser>
        <c:ser>
          <c:idx val="7"/>
          <c:order val="6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0">
                  <c:v>2.82</c:v>
                </c:pt>
                <c:pt idx="1">
                  <c:v>2.4350000000000001</c:v>
                </c:pt>
                <c:pt idx="2">
                  <c:v>4.29</c:v>
                </c:pt>
                <c:pt idx="3">
                  <c:v>1.8149999999999999</c:v>
                </c:pt>
                <c:pt idx="4">
                  <c:v>2.0999999999999996</c:v>
                </c:pt>
                <c:pt idx="5">
                  <c:v>1.81</c:v>
                </c:pt>
                <c:pt idx="6">
                  <c:v>2.2800000000000002</c:v>
                </c:pt>
                <c:pt idx="8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20-AA4A-881A-70522249494F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1.175</c:v>
                </c:pt>
                <c:pt idx="1">
                  <c:v>1.88</c:v>
                </c:pt>
                <c:pt idx="2">
                  <c:v>2.56</c:v>
                </c:pt>
                <c:pt idx="3">
                  <c:v>0.91549999999999998</c:v>
                </c:pt>
                <c:pt idx="4">
                  <c:v>1.3733333333333333</c:v>
                </c:pt>
                <c:pt idx="5">
                  <c:v>0.86099999999999999</c:v>
                </c:pt>
                <c:pt idx="6">
                  <c:v>0.70399999999999996</c:v>
                </c:pt>
                <c:pt idx="7">
                  <c:v>5.23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20-AA4A-881A-70522249494F}"/>
            </c:ext>
          </c:extLst>
        </c:ser>
        <c:ser>
          <c:idx val="9"/>
          <c:order val="8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1.61</c:v>
                </c:pt>
                <c:pt idx="1">
                  <c:v>3.95</c:v>
                </c:pt>
                <c:pt idx="2">
                  <c:v>2.8249999999999997</c:v>
                </c:pt>
                <c:pt idx="3">
                  <c:v>1.4223333333333334</c:v>
                </c:pt>
                <c:pt idx="4">
                  <c:v>1.33</c:v>
                </c:pt>
                <c:pt idx="5">
                  <c:v>1.2275</c:v>
                </c:pt>
                <c:pt idx="6">
                  <c:v>0.66850000000000009</c:v>
                </c:pt>
                <c:pt idx="7">
                  <c:v>2.58</c:v>
                </c:pt>
                <c:pt idx="8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20-AA4A-881A-70522249494F}"/>
            </c:ext>
          </c:extLst>
        </c:ser>
        <c:ser>
          <c:idx val="10"/>
          <c:order val="9"/>
          <c:tx>
            <c:strRef>
              <c:f>Graphs!$M$3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  <c:pt idx="0">
                  <c:v>1.5349999999999999</c:v>
                </c:pt>
                <c:pt idx="1">
                  <c:v>1.3314999999999999</c:v>
                </c:pt>
                <c:pt idx="2">
                  <c:v>2.1</c:v>
                </c:pt>
                <c:pt idx="3">
                  <c:v>0.93899999999999995</c:v>
                </c:pt>
                <c:pt idx="4">
                  <c:v>1.2315</c:v>
                </c:pt>
                <c:pt idx="5">
                  <c:v>0.311</c:v>
                </c:pt>
                <c:pt idx="6">
                  <c:v>0.93099999999999994</c:v>
                </c:pt>
                <c:pt idx="8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20-AA4A-881A-70522249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27216"/>
        <c:axId val="1734426176"/>
      </c:lineChart>
      <c:catAx>
        <c:axId val="197342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426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44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427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6033229491201"/>
          <c:y val="7.1898463945488697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1.5349999999999999</c:v>
                </c:pt>
                <c:pt idx="1">
                  <c:v>1.3314999999999999</c:v>
                </c:pt>
                <c:pt idx="2">
                  <c:v>2.1</c:v>
                </c:pt>
                <c:pt idx="3">
                  <c:v>0.93899999999999995</c:v>
                </c:pt>
                <c:pt idx="4">
                  <c:v>1.2315</c:v>
                </c:pt>
                <c:pt idx="5">
                  <c:v>0.311</c:v>
                </c:pt>
                <c:pt idx="6">
                  <c:v>0.93099999999999994</c:v>
                </c:pt>
                <c:pt idx="8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9-2E48-B5D9-C3346BEE7B94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1.94</c:v>
                </c:pt>
                <c:pt idx="1">
                  <c:v>4.66</c:v>
                </c:pt>
                <c:pt idx="2">
                  <c:v>5.51</c:v>
                </c:pt>
                <c:pt idx="3">
                  <c:v>3.7450000000000001</c:v>
                </c:pt>
                <c:pt idx="4">
                  <c:v>4.2799999999999994</c:v>
                </c:pt>
                <c:pt idx="5">
                  <c:v>3.08</c:v>
                </c:pt>
                <c:pt idx="6">
                  <c:v>7.0699999999999999E-2</c:v>
                </c:pt>
                <c:pt idx="7">
                  <c:v>0.49080000000000001</c:v>
                </c:pt>
                <c:pt idx="8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9-2E48-B5D9-C3346BEE7B94}"/>
            </c:ext>
          </c:extLst>
        </c:ser>
        <c:ser>
          <c:idx val="2"/>
          <c:order val="2"/>
          <c:tx>
            <c:strRef>
              <c:f>Graphs!$BM$2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Graphs!$BM$3:$BM$11</c:f>
              <c:numCache>
                <c:formatCode>General</c:formatCode>
                <c:ptCount val="9"/>
                <c:pt idx="0">
                  <c:v>3.4400000000000004</c:v>
                </c:pt>
                <c:pt idx="1">
                  <c:v>3.88</c:v>
                </c:pt>
                <c:pt idx="2">
                  <c:v>6.6349999999999998</c:v>
                </c:pt>
                <c:pt idx="3">
                  <c:v>4.2233333333333327</c:v>
                </c:pt>
                <c:pt idx="4">
                  <c:v>8</c:v>
                </c:pt>
                <c:pt idx="5">
                  <c:v>0.50900000000000001</c:v>
                </c:pt>
                <c:pt idx="6">
                  <c:v>6.3250000000000001E-2</c:v>
                </c:pt>
                <c:pt idx="7">
                  <c:v>0.43735000000000002</c:v>
                </c:pt>
                <c:pt idx="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9-2E48-B5D9-C3346BEE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29808"/>
        <c:axId val="1780755760"/>
      </c:lineChart>
      <c:catAx>
        <c:axId val="178072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55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7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29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8.9979231568016599E-2"/>
          <c:h val="0.101449052851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0.193</c:v>
                </c:pt>
                <c:pt idx="1">
                  <c:v>0.1245</c:v>
                </c:pt>
                <c:pt idx="2">
                  <c:v>0.14299999999999999</c:v>
                </c:pt>
                <c:pt idx="3">
                  <c:v>0.13433333333333333</c:v>
                </c:pt>
                <c:pt idx="4">
                  <c:v>4.1499999999999995E-2</c:v>
                </c:pt>
                <c:pt idx="5">
                  <c:v>0.191</c:v>
                </c:pt>
                <c:pt idx="6">
                  <c:v>0.11099999999999999</c:v>
                </c:pt>
                <c:pt idx="8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E-2244-BCA6-8F6F0A206879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0.17899999999999999</c:v>
                </c:pt>
                <c:pt idx="1">
                  <c:v>0.23</c:v>
                </c:pt>
                <c:pt idx="2">
                  <c:v>0.23749999999999999</c:v>
                </c:pt>
                <c:pt idx="3">
                  <c:v>0.122</c:v>
                </c:pt>
                <c:pt idx="4">
                  <c:v>8.7999999999999995E-2</c:v>
                </c:pt>
                <c:pt idx="5">
                  <c:v>0.151</c:v>
                </c:pt>
                <c:pt idx="6">
                  <c:v>7.8E-2</c:v>
                </c:pt>
                <c:pt idx="7">
                  <c:v>8.0500000000000002E-2</c:v>
                </c:pt>
                <c:pt idx="8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E-2244-BCA6-8F6F0A206879}"/>
            </c:ext>
          </c:extLst>
        </c:ser>
        <c:ser>
          <c:idx val="2"/>
          <c:order val="2"/>
          <c:tx>
            <c:strRef>
              <c:f>Graphs!$BM$14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Graphs!$BM$15:$BM$23</c:f>
              <c:numCache>
                <c:formatCode>General</c:formatCode>
                <c:ptCount val="9"/>
                <c:pt idx="0">
                  <c:v>0.16949999999999998</c:v>
                </c:pt>
                <c:pt idx="1">
                  <c:v>0.20450000000000002</c:v>
                </c:pt>
                <c:pt idx="2">
                  <c:v>0.34599999999999997</c:v>
                </c:pt>
                <c:pt idx="3">
                  <c:v>0.17766666666666664</c:v>
                </c:pt>
                <c:pt idx="4">
                  <c:v>0.112</c:v>
                </c:pt>
                <c:pt idx="5">
                  <c:v>0.13600000000000001</c:v>
                </c:pt>
                <c:pt idx="6">
                  <c:v>0.17549999999999999</c:v>
                </c:pt>
                <c:pt idx="7">
                  <c:v>6.9499999999999992E-2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E-2244-BCA6-8F6F0A20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03024"/>
        <c:axId val="1627818560"/>
      </c:lineChart>
      <c:catAx>
        <c:axId val="176870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278185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278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703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8.9839294971487793E-2"/>
          <c:h val="9.562840966868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4.3499999999999996</c:v>
                </c:pt>
                <c:pt idx="1">
                  <c:v>5.6</c:v>
                </c:pt>
                <c:pt idx="2">
                  <c:v>4.4000000000000004</c:v>
                </c:pt>
                <c:pt idx="3">
                  <c:v>8.4666666666666668</c:v>
                </c:pt>
                <c:pt idx="4">
                  <c:v>10.25</c:v>
                </c:pt>
                <c:pt idx="5">
                  <c:v>6.3</c:v>
                </c:pt>
                <c:pt idx="6">
                  <c:v>20.5</c:v>
                </c:pt>
                <c:pt idx="8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2-214C-A2F9-20A0F6E9DD69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12.5</c:v>
                </c:pt>
                <c:pt idx="1">
                  <c:v>25.2</c:v>
                </c:pt>
                <c:pt idx="2">
                  <c:v>22.65</c:v>
                </c:pt>
                <c:pt idx="3">
                  <c:v>37.299999999999997</c:v>
                </c:pt>
                <c:pt idx="4">
                  <c:v>23.200000000000003</c:v>
                </c:pt>
                <c:pt idx="5">
                  <c:v>20</c:v>
                </c:pt>
                <c:pt idx="6">
                  <c:v>19.600000000000001</c:v>
                </c:pt>
                <c:pt idx="7">
                  <c:v>16.899999999999999</c:v>
                </c:pt>
                <c:pt idx="8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2-214C-A2F9-20A0F6E9DD69}"/>
            </c:ext>
          </c:extLst>
        </c:ser>
        <c:ser>
          <c:idx val="2"/>
          <c:order val="2"/>
          <c:tx>
            <c:strRef>
              <c:f>Graphs!$BM$26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Graphs!$BM$27:$BM$35</c:f>
              <c:numCache>
                <c:formatCode>General</c:formatCode>
                <c:ptCount val="9"/>
                <c:pt idx="0">
                  <c:v>13.75</c:v>
                </c:pt>
                <c:pt idx="1">
                  <c:v>9.5</c:v>
                </c:pt>
                <c:pt idx="2">
                  <c:v>11.8</c:v>
                </c:pt>
                <c:pt idx="3">
                  <c:v>20</c:v>
                </c:pt>
                <c:pt idx="4">
                  <c:v>19.399999999999999</c:v>
                </c:pt>
                <c:pt idx="5">
                  <c:v>15.3</c:v>
                </c:pt>
                <c:pt idx="6">
                  <c:v>19.049999999999997</c:v>
                </c:pt>
                <c:pt idx="7">
                  <c:v>9.65</c:v>
                </c:pt>
                <c:pt idx="8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2-214C-A2F9-20A0F6E9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87904"/>
        <c:axId val="1679259744"/>
      </c:lineChart>
      <c:catAx>
        <c:axId val="17682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25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925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87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9.1985138004246306E-2"/>
          <c:h val="9.9715241074317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General</c:formatCode>
                <c:ptCount val="9"/>
                <c:pt idx="0">
                  <c:v>2.7313650000000003</c:v>
                </c:pt>
                <c:pt idx="1">
                  <c:v>3.3476729999999999</c:v>
                </c:pt>
                <c:pt idx="2">
                  <c:v>2.759379</c:v>
                </c:pt>
                <c:pt idx="3">
                  <c:v>2.9624804999999999</c:v>
                </c:pt>
                <c:pt idx="4">
                  <c:v>2.4792389999999997</c:v>
                </c:pt>
                <c:pt idx="5">
                  <c:v>2.3531759999999999</c:v>
                </c:pt>
                <c:pt idx="6">
                  <c:v>3.8344162499999999</c:v>
                </c:pt>
                <c:pt idx="7">
                  <c:v>3.2566274999999996</c:v>
                </c:pt>
                <c:pt idx="8">
                  <c:v>3.9359670000000002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A-3D49-9111-A5F08DB1F356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General</c:formatCode>
                <c:ptCount val="9"/>
                <c:pt idx="0">
                  <c:v>3.3056520000000003</c:v>
                </c:pt>
                <c:pt idx="1">
                  <c:v>3.1935960000000003</c:v>
                </c:pt>
                <c:pt idx="2">
                  <c:v>2.185092</c:v>
                </c:pt>
                <c:pt idx="3">
                  <c:v>1.9166245</c:v>
                </c:pt>
                <c:pt idx="4">
                  <c:v>1.638819</c:v>
                </c:pt>
                <c:pt idx="5">
                  <c:v>1.5407700000000002</c:v>
                </c:pt>
                <c:pt idx="6">
                  <c:v>1.5757875000000001</c:v>
                </c:pt>
                <c:pt idx="7">
                  <c:v>2.1570780000000003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A-3D49-9111-A5F08DB1F356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General</c:formatCode>
                <c:ptCount val="9"/>
                <c:pt idx="0">
                  <c:v>3.1655819999999997</c:v>
                </c:pt>
                <c:pt idx="1">
                  <c:v>3.389694</c:v>
                </c:pt>
                <c:pt idx="2">
                  <c:v>2.549274</c:v>
                </c:pt>
                <c:pt idx="3">
                  <c:v>2.4442214999999998</c:v>
                </c:pt>
                <c:pt idx="4">
                  <c:v>2.4652319999999999</c:v>
                </c:pt>
                <c:pt idx="5">
                  <c:v>2.7873930000000002</c:v>
                </c:pt>
                <c:pt idx="6">
                  <c:v>2.4722355</c:v>
                </c:pt>
                <c:pt idx="7">
                  <c:v>3.3126555</c:v>
                </c:pt>
                <c:pt idx="8">
                  <c:v>4.06203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A-3D49-9111-A5F08DB1F356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General</c:formatCode>
                <c:ptCount val="9"/>
                <c:pt idx="0">
                  <c:v>2.8924455</c:v>
                </c:pt>
                <c:pt idx="1">
                  <c:v>3.4597289999999998</c:v>
                </c:pt>
                <c:pt idx="2">
                  <c:v>3.4037010000000003</c:v>
                </c:pt>
                <c:pt idx="3">
                  <c:v>2.3601795000000001</c:v>
                </c:pt>
                <c:pt idx="4">
                  <c:v>2.4932460000000001</c:v>
                </c:pt>
                <c:pt idx="5">
                  <c:v>2.6543264999999998</c:v>
                </c:pt>
                <c:pt idx="6">
                  <c:v>2.9414699999999998</c:v>
                </c:pt>
                <c:pt idx="7">
                  <c:v>3.3686834999999999</c:v>
                </c:pt>
                <c:pt idx="8">
                  <c:v>3.7818899999999998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A-3D49-9111-A5F08DB1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01712"/>
        <c:axId val="2120616720"/>
      </c:lineChart>
      <c:catAx>
        <c:axId val="16795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616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2061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501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General</c:formatCode>
                <c:ptCount val="9"/>
                <c:pt idx="0">
                  <c:v>3.6080049999999995E-2</c:v>
                </c:pt>
                <c:pt idx="1">
                  <c:v>3.0350600000000002E-2</c:v>
                </c:pt>
                <c:pt idx="2">
                  <c:v>3.6234899999999994E-2</c:v>
                </c:pt>
                <c:pt idx="3">
                  <c:v>4.2738600000000002E-2</c:v>
                </c:pt>
                <c:pt idx="4">
                  <c:v>5.0635949999999999E-2</c:v>
                </c:pt>
                <c:pt idx="5">
                  <c:v>4.8468049999999992E-2</c:v>
                </c:pt>
                <c:pt idx="6">
                  <c:v>2.6479349999999999E-2</c:v>
                </c:pt>
                <c:pt idx="7">
                  <c:v>3.7628550000000004E-2</c:v>
                </c:pt>
                <c:pt idx="8">
                  <c:v>2.1679E-2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A-D34E-B5F5-864B431BCC8E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General</c:formatCode>
                <c:ptCount val="9"/>
                <c:pt idx="0">
                  <c:v>7.8973500000000002E-2</c:v>
                </c:pt>
                <c:pt idx="1">
                  <c:v>7.3244050000000005E-2</c:v>
                </c:pt>
                <c:pt idx="2">
                  <c:v>9.2600299999999997E-2</c:v>
                </c:pt>
                <c:pt idx="3">
                  <c:v>8.7438633333333349E-2</c:v>
                </c:pt>
                <c:pt idx="4">
                  <c:v>9.6936099999999997E-2</c:v>
                </c:pt>
                <c:pt idx="5">
                  <c:v>7.9592899999999994E-2</c:v>
                </c:pt>
                <c:pt idx="6">
                  <c:v>7.0843875000000001E-2</c:v>
                </c:pt>
                <c:pt idx="7">
                  <c:v>6.1630299999999999E-2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A-D34E-B5F5-864B431BCC8E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General</c:formatCode>
                <c:ptCount val="9"/>
                <c:pt idx="0">
                  <c:v>6.3178800000000007E-2</c:v>
                </c:pt>
                <c:pt idx="1">
                  <c:v>5.7294499999999998E-2</c:v>
                </c:pt>
                <c:pt idx="2">
                  <c:v>8.79548E-2</c:v>
                </c:pt>
                <c:pt idx="3">
                  <c:v>0.10173645000000001</c:v>
                </c:pt>
                <c:pt idx="4">
                  <c:v>0.11226625</c:v>
                </c:pt>
                <c:pt idx="5">
                  <c:v>7.6186199999999996E-2</c:v>
                </c:pt>
                <c:pt idx="6">
                  <c:v>7.7889550000000002E-2</c:v>
                </c:pt>
                <c:pt idx="7">
                  <c:v>6.4417599999999992E-2</c:v>
                </c:pt>
                <c:pt idx="8">
                  <c:v>4.3358000000000001E-2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A-D34E-B5F5-864B431BCC8E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General</c:formatCode>
                <c:ptCount val="9"/>
                <c:pt idx="0">
                  <c:v>6.4727300000000002E-2</c:v>
                </c:pt>
                <c:pt idx="1">
                  <c:v>5.574599999999999E-2</c:v>
                </c:pt>
                <c:pt idx="2">
                  <c:v>7.2779499999999997E-2</c:v>
                </c:pt>
                <c:pt idx="3">
                  <c:v>8.9503300000000008E-2</c:v>
                </c:pt>
                <c:pt idx="4">
                  <c:v>0.1056077</c:v>
                </c:pt>
                <c:pt idx="5">
                  <c:v>6.7669450000000006E-2</c:v>
                </c:pt>
                <c:pt idx="6">
                  <c:v>6.9992200000000004E-2</c:v>
                </c:pt>
                <c:pt idx="7">
                  <c:v>6.3023949999999995E-2</c:v>
                </c:pt>
                <c:pt idx="8">
                  <c:v>3.1279700000000001E-2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A-D34E-B5F5-864B431B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6576"/>
        <c:axId val="1768701904"/>
      </c:lineChart>
      <c:catAx>
        <c:axId val="16793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7019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870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76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3.2426205000000001</c:v>
                </c:pt>
                <c:pt idx="1">
                  <c:v>3.1655820000000001</c:v>
                </c:pt>
                <c:pt idx="2">
                  <c:v>1.8629310000000001</c:v>
                </c:pt>
                <c:pt idx="3">
                  <c:v>1.5795227000000001</c:v>
                </c:pt>
                <c:pt idx="4">
                  <c:v>2.0170079999999997</c:v>
                </c:pt>
                <c:pt idx="5">
                  <c:v>1.433266275</c:v>
                </c:pt>
                <c:pt idx="6">
                  <c:v>1.2830412</c:v>
                </c:pt>
                <c:pt idx="7">
                  <c:v>1.6808399999999999</c:v>
                </c:pt>
                <c:pt idx="8">
                  <c:v>1.358679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2-5841-AF67-71F41A209AFE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3.4667325</c:v>
                </c:pt>
                <c:pt idx="1">
                  <c:v>2.3601795000000001</c:v>
                </c:pt>
                <c:pt idx="2">
                  <c:v>1.7858924999999999</c:v>
                </c:pt>
                <c:pt idx="3">
                  <c:v>1.5267630000000001</c:v>
                </c:pt>
                <c:pt idx="4">
                  <c:v>1.3138565999999998</c:v>
                </c:pt>
                <c:pt idx="5">
                  <c:v>0.89854905000000007</c:v>
                </c:pt>
                <c:pt idx="6">
                  <c:v>0.72836400000000001</c:v>
                </c:pt>
                <c:pt idx="7">
                  <c:v>0.82711335000000008</c:v>
                </c:pt>
                <c:pt idx="8">
                  <c:v>1.0253124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5841-AF67-71F41A209AFE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2.7033510000000001</c:v>
                </c:pt>
                <c:pt idx="1">
                  <c:v>1.82091</c:v>
                </c:pt>
                <c:pt idx="2">
                  <c:v>1.12966455</c:v>
                </c:pt>
                <c:pt idx="3">
                  <c:v>0.92539579999999999</c:v>
                </c:pt>
                <c:pt idx="5">
                  <c:v>0.67373670000000008</c:v>
                </c:pt>
                <c:pt idx="6">
                  <c:v>0.63381675000000004</c:v>
                </c:pt>
                <c:pt idx="7">
                  <c:v>0.57778874999999996</c:v>
                </c:pt>
                <c:pt idx="8">
                  <c:v>0.75217590000000012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2-5841-AF67-71F41A209AFE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0">
                  <c:v>1.5547770000000001</c:v>
                </c:pt>
                <c:pt idx="1">
                  <c:v>1.0617306</c:v>
                </c:pt>
                <c:pt idx="2">
                  <c:v>0.64782375000000003</c:v>
                </c:pt>
                <c:pt idx="3">
                  <c:v>0.46643309999999999</c:v>
                </c:pt>
                <c:pt idx="4">
                  <c:v>0.51545759999999996</c:v>
                </c:pt>
                <c:pt idx="5">
                  <c:v>0.49864920000000001</c:v>
                </c:pt>
                <c:pt idx="6">
                  <c:v>0.47833904999999999</c:v>
                </c:pt>
                <c:pt idx="7">
                  <c:v>0.40620299999999998</c:v>
                </c:pt>
                <c:pt idx="8">
                  <c:v>0.41460720000000006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2-5841-AF67-71F41A209AFE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1.04282115</c:v>
                </c:pt>
                <c:pt idx="1">
                  <c:v>1.0827411</c:v>
                </c:pt>
                <c:pt idx="2">
                  <c:v>0.9048522</c:v>
                </c:pt>
                <c:pt idx="3">
                  <c:v>0.92702994999999999</c:v>
                </c:pt>
                <c:pt idx="4">
                  <c:v>0.63171569999999999</c:v>
                </c:pt>
                <c:pt idx="5">
                  <c:v>0.59109539999999994</c:v>
                </c:pt>
                <c:pt idx="6">
                  <c:v>0.61455712500000004</c:v>
                </c:pt>
                <c:pt idx="7">
                  <c:v>0.46573274999999997</c:v>
                </c:pt>
                <c:pt idx="8">
                  <c:v>0.462231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2-5841-AF67-71F41A209AFE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3.5717849999999998</c:v>
                </c:pt>
                <c:pt idx="1">
                  <c:v>3.4352167499999999</c:v>
                </c:pt>
                <c:pt idx="2">
                  <c:v>2.1360674999999998</c:v>
                </c:pt>
                <c:pt idx="3">
                  <c:v>1.9002829999999999</c:v>
                </c:pt>
                <c:pt idx="4">
                  <c:v>2.7313649999999998</c:v>
                </c:pt>
                <c:pt idx="5">
                  <c:v>1.2802398000000001</c:v>
                </c:pt>
                <c:pt idx="6">
                  <c:v>1.11985965</c:v>
                </c:pt>
                <c:pt idx="7">
                  <c:v>1.4497244999999999</c:v>
                </c:pt>
                <c:pt idx="8">
                  <c:v>1.9189590000000001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2-5841-AF67-71F41A209AFE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0">
                  <c:v>2.3321654999999999</c:v>
                </c:pt>
                <c:pt idx="1">
                  <c:v>1.610805</c:v>
                </c:pt>
                <c:pt idx="2">
                  <c:v>1.0995495</c:v>
                </c:pt>
                <c:pt idx="3">
                  <c:v>0.62984809999999991</c:v>
                </c:pt>
                <c:pt idx="4">
                  <c:v>0.53226600000000002</c:v>
                </c:pt>
                <c:pt idx="5">
                  <c:v>0.53296634999999992</c:v>
                </c:pt>
                <c:pt idx="6">
                  <c:v>0.50355164999999991</c:v>
                </c:pt>
                <c:pt idx="7">
                  <c:v>0.42020999999999997</c:v>
                </c:pt>
                <c:pt idx="8">
                  <c:v>0.48604290000000006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2-5841-AF67-71F41A209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649776"/>
        <c:axId val="1679388912"/>
      </c:lineChart>
      <c:catAx>
        <c:axId val="178064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88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938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649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7.1850399999999995E-2</c:v>
                </c:pt>
                <c:pt idx="1">
                  <c:v>8.2844749999999995E-2</c:v>
                </c:pt>
                <c:pt idx="2">
                  <c:v>7.5411950000000005E-2</c:v>
                </c:pt>
                <c:pt idx="3">
                  <c:v>7.9902600000000004E-2</c:v>
                </c:pt>
                <c:pt idx="4">
                  <c:v>9.5077899999999993E-2</c:v>
                </c:pt>
                <c:pt idx="5">
                  <c:v>8.5864324999999991E-2</c:v>
                </c:pt>
                <c:pt idx="6">
                  <c:v>7.4095724999999987E-2</c:v>
                </c:pt>
                <c:pt idx="7">
                  <c:v>6.3333649999999991E-2</c:v>
                </c:pt>
                <c:pt idx="8">
                  <c:v>5.0481100000000001E-2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D-024C-8C8C-E4A78F826CA3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5.6210549999999991E-2</c:v>
                </c:pt>
                <c:pt idx="1">
                  <c:v>6.921795E-2</c:v>
                </c:pt>
                <c:pt idx="2">
                  <c:v>9.120665E-2</c:v>
                </c:pt>
                <c:pt idx="3">
                  <c:v>9.0380783333333325E-2</c:v>
                </c:pt>
                <c:pt idx="4">
                  <c:v>9.6626400000000001E-2</c:v>
                </c:pt>
                <c:pt idx="5">
                  <c:v>7.5257099999999993E-2</c:v>
                </c:pt>
                <c:pt idx="6">
                  <c:v>6.5346700000000008E-2</c:v>
                </c:pt>
                <c:pt idx="7">
                  <c:v>4.722925E-2</c:v>
                </c:pt>
                <c:pt idx="8">
                  <c:v>4.5216200000000005E-2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D-024C-8C8C-E4A78F826CA3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7.0456749999999999E-2</c:v>
                </c:pt>
                <c:pt idx="1">
                  <c:v>6.2404549999999996E-2</c:v>
                </c:pt>
                <c:pt idx="2">
                  <c:v>5.7913899999999997E-2</c:v>
                </c:pt>
                <c:pt idx="3">
                  <c:v>7.7166916666666682E-2</c:v>
                </c:pt>
                <c:pt idx="5">
                  <c:v>6.4417599999999992E-2</c:v>
                </c:pt>
                <c:pt idx="6">
                  <c:v>6.7359749999999996E-2</c:v>
                </c:pt>
                <c:pt idx="7">
                  <c:v>4.3435425E-2</c:v>
                </c:pt>
                <c:pt idx="8">
                  <c:v>5.0790799999999997E-2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D-024C-8C8C-E4A78F826CA3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0">
                  <c:v>4.1809499999999999E-2</c:v>
                </c:pt>
                <c:pt idx="1">
                  <c:v>4.4596799999999999E-2</c:v>
                </c:pt>
                <c:pt idx="2">
                  <c:v>3.1821674999999994E-2</c:v>
                </c:pt>
                <c:pt idx="3">
                  <c:v>4.869516333333334E-2</c:v>
                </c:pt>
                <c:pt idx="4">
                  <c:v>5.8378449999999998E-2</c:v>
                </c:pt>
                <c:pt idx="5">
                  <c:v>6.4262750000000007E-2</c:v>
                </c:pt>
                <c:pt idx="6">
                  <c:v>5.5591149999999999E-2</c:v>
                </c:pt>
                <c:pt idx="7">
                  <c:v>3.8247949999999996E-2</c:v>
                </c:pt>
                <c:pt idx="8">
                  <c:v>3.3912149999999995E-2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D-024C-8C8C-E4A78F826CA3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0.11629235</c:v>
                </c:pt>
                <c:pt idx="1">
                  <c:v>0.1099435</c:v>
                </c:pt>
                <c:pt idx="2">
                  <c:v>9.2445449999999998E-2</c:v>
                </c:pt>
                <c:pt idx="3">
                  <c:v>9.6316699999999991E-2</c:v>
                </c:pt>
                <c:pt idx="4">
                  <c:v>7.3244050000000005E-2</c:v>
                </c:pt>
                <c:pt idx="5">
                  <c:v>7.0611599999999997E-2</c:v>
                </c:pt>
                <c:pt idx="6">
                  <c:v>7.4947399999999997E-2</c:v>
                </c:pt>
                <c:pt idx="7">
                  <c:v>4.4751650000000004E-2</c:v>
                </c:pt>
                <c:pt idx="8">
                  <c:v>4.7074399999999995E-2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D-024C-8C8C-E4A78F826CA3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6.0081799999999998E-2</c:v>
                </c:pt>
                <c:pt idx="1">
                  <c:v>9.9878249999999988E-2</c:v>
                </c:pt>
                <c:pt idx="2">
                  <c:v>0.10158159999999999</c:v>
                </c:pt>
                <c:pt idx="3">
                  <c:v>0.11221463333333333</c:v>
                </c:pt>
                <c:pt idx="4">
                  <c:v>0.167238</c:v>
                </c:pt>
                <c:pt idx="5">
                  <c:v>6.627580000000001E-2</c:v>
                </c:pt>
                <c:pt idx="6">
                  <c:v>6.7359749999999996E-2</c:v>
                </c:pt>
                <c:pt idx="7">
                  <c:v>5.1565050000000001E-2</c:v>
                </c:pt>
                <c:pt idx="8">
                  <c:v>4.89326E-2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D-024C-8C8C-E4A78F826CA3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0">
                  <c:v>6.1010899999999993E-2</c:v>
                </c:pt>
                <c:pt idx="1">
                  <c:v>5.4197499999999996E-2</c:v>
                </c:pt>
                <c:pt idx="2">
                  <c:v>6.6275799999999996E-2</c:v>
                </c:pt>
                <c:pt idx="3">
                  <c:v>5.9359166666666664E-2</c:v>
                </c:pt>
                <c:pt idx="4">
                  <c:v>5.7217074999999999E-2</c:v>
                </c:pt>
                <c:pt idx="5">
                  <c:v>6.9837349999999992E-2</c:v>
                </c:pt>
                <c:pt idx="6">
                  <c:v>6.0701199999999997E-2</c:v>
                </c:pt>
                <c:pt idx="7">
                  <c:v>3.8557649999999999E-2</c:v>
                </c:pt>
                <c:pt idx="8">
                  <c:v>3.7473699999999999E-2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D-024C-8C8C-E4A78F82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79696"/>
        <c:axId val="2096118640"/>
      </c:lineChart>
      <c:catAx>
        <c:axId val="172967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1186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611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9679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1.6808399999999999</c:v>
                </c:pt>
                <c:pt idx="1">
                  <c:v>1.36918425</c:v>
                </c:pt>
                <c:pt idx="2">
                  <c:v>0.96228089999999999</c:v>
                </c:pt>
                <c:pt idx="3">
                  <c:v>1.0827411</c:v>
                </c:pt>
                <c:pt idx="4">
                  <c:v>0.71365664999999989</c:v>
                </c:pt>
                <c:pt idx="5">
                  <c:v>0.47483729999999996</c:v>
                </c:pt>
                <c:pt idx="6">
                  <c:v>0.47763870000000003</c:v>
                </c:pt>
                <c:pt idx="8">
                  <c:v>0.50705339999999999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A-434C-ADB2-11CB29184F29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1.9469729999999998</c:v>
                </c:pt>
                <c:pt idx="1">
                  <c:v>2.0170080000000001</c:v>
                </c:pt>
                <c:pt idx="2">
                  <c:v>1.6598294999999998</c:v>
                </c:pt>
                <c:pt idx="3">
                  <c:v>1.2018006000000001</c:v>
                </c:pt>
                <c:pt idx="4">
                  <c:v>1.1821907999999999</c:v>
                </c:pt>
                <c:pt idx="5">
                  <c:v>1.2704348999999999</c:v>
                </c:pt>
                <c:pt idx="6">
                  <c:v>0.97138544999999987</c:v>
                </c:pt>
                <c:pt idx="7">
                  <c:v>0.77108534999999989</c:v>
                </c:pt>
                <c:pt idx="8">
                  <c:v>0.77178570000000002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A-434C-ADB2-11CB29184F29}"/>
            </c:ext>
          </c:extLst>
        </c:ser>
        <c:ser>
          <c:idx val="2"/>
          <c:order val="2"/>
          <c:tx>
            <c:strRef>
              <c:f>Graphs!$BM$51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Graphs!$BM$52:$BM$60</c:f>
              <c:numCache>
                <c:formatCode>General</c:formatCode>
                <c:ptCount val="9"/>
                <c:pt idx="0">
                  <c:v>2.3251619999999997</c:v>
                </c:pt>
                <c:pt idx="1">
                  <c:v>1.8349169999999999</c:v>
                </c:pt>
                <c:pt idx="2">
                  <c:v>1.154526975</c:v>
                </c:pt>
                <c:pt idx="3">
                  <c:v>0.78089025000000001</c:v>
                </c:pt>
                <c:pt idx="4">
                  <c:v>0.6415206</c:v>
                </c:pt>
                <c:pt idx="5">
                  <c:v>0.67373670000000008</c:v>
                </c:pt>
                <c:pt idx="6">
                  <c:v>0.62471220000000005</c:v>
                </c:pt>
                <c:pt idx="7">
                  <c:v>0.57428699999999999</c:v>
                </c:pt>
                <c:pt idx="8">
                  <c:v>0.69194579999999994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A-434C-ADB2-11CB2918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41920"/>
        <c:axId val="1768143680"/>
      </c:lineChart>
      <c:catAx>
        <c:axId val="17868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1436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814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68419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08355205599299"/>
          <c:h val="0.10404636920385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5.3268399999999994E-2</c:v>
                </c:pt>
                <c:pt idx="1">
                  <c:v>6.4107899999999995E-2</c:v>
                </c:pt>
                <c:pt idx="2">
                  <c:v>4.3048299999999998E-2</c:v>
                </c:pt>
                <c:pt idx="3">
                  <c:v>8.5683666666666658E-2</c:v>
                </c:pt>
                <c:pt idx="4">
                  <c:v>6.8288849999999998E-2</c:v>
                </c:pt>
                <c:pt idx="5">
                  <c:v>5.2029599999999995E-2</c:v>
                </c:pt>
                <c:pt idx="6">
                  <c:v>7.2160100000000005E-2</c:v>
                </c:pt>
                <c:pt idx="8">
                  <c:v>5.32684E-2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C-5542-8E45-55D1FA972065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7.8044399999999986E-2</c:v>
                </c:pt>
                <c:pt idx="1">
                  <c:v>9.120665E-2</c:v>
                </c:pt>
                <c:pt idx="2">
                  <c:v>7.2005249999999993E-2</c:v>
                </c:pt>
                <c:pt idx="3">
                  <c:v>9.1516349999999996E-2</c:v>
                </c:pt>
                <c:pt idx="4">
                  <c:v>9.1438925000000004E-2</c:v>
                </c:pt>
                <c:pt idx="5">
                  <c:v>8.9503299999999994E-2</c:v>
                </c:pt>
                <c:pt idx="6">
                  <c:v>5.9772100000000002E-2</c:v>
                </c:pt>
                <c:pt idx="7">
                  <c:v>5.3423249999999999E-2</c:v>
                </c:pt>
                <c:pt idx="8">
                  <c:v>5.5126599999999998E-2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C-5542-8E45-55D1FA972065}"/>
            </c:ext>
          </c:extLst>
        </c:ser>
        <c:ser>
          <c:idx val="2"/>
          <c:order val="2"/>
          <c:tx>
            <c:strRef>
              <c:f>Graphs!$BM$63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Graphs!$BM$64:$BM$72</c:f>
              <c:numCache>
                <c:formatCode>General</c:formatCode>
                <c:ptCount val="9"/>
                <c:pt idx="0">
                  <c:v>6.6120949999999998E-2</c:v>
                </c:pt>
                <c:pt idx="1">
                  <c:v>6.1165749999999998E-2</c:v>
                </c:pt>
                <c:pt idx="2">
                  <c:v>6.1320599999999996E-2</c:v>
                </c:pt>
                <c:pt idx="3">
                  <c:v>6.6791966666666661E-2</c:v>
                </c:pt>
                <c:pt idx="4">
                  <c:v>6.8753400000000006E-2</c:v>
                </c:pt>
                <c:pt idx="5">
                  <c:v>6.519185000000001E-2</c:v>
                </c:pt>
                <c:pt idx="6">
                  <c:v>6.8598550000000008E-2</c:v>
                </c:pt>
                <c:pt idx="7">
                  <c:v>4.4751649999999997E-2</c:v>
                </c:pt>
                <c:pt idx="8">
                  <c:v>4.9861700000000002E-2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C-5542-8E45-55D1FA97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18512"/>
        <c:axId val="1780777872"/>
      </c:lineChart>
      <c:catAx>
        <c:axId val="17804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77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77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41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11504055737599"/>
          <c:h val="0.1040463417459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General</c:formatCode>
                <c:ptCount val="9"/>
                <c:pt idx="0">
                  <c:v>0.66500000000000004</c:v>
                </c:pt>
                <c:pt idx="1">
                  <c:v>0.75</c:v>
                </c:pt>
                <c:pt idx="2">
                  <c:v>0.9</c:v>
                </c:pt>
                <c:pt idx="3">
                  <c:v>0.82499999999999996</c:v>
                </c:pt>
                <c:pt idx="4">
                  <c:v>0.4</c:v>
                </c:pt>
                <c:pt idx="5">
                  <c:v>0.67500000000000004</c:v>
                </c:pt>
                <c:pt idx="6">
                  <c:v>0.77500000000000002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4-2846-83DE-74C56646B8C5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General</c:formatCode>
                <c:ptCount val="9"/>
                <c:pt idx="0">
                  <c:v>0.43</c:v>
                </c:pt>
                <c:pt idx="1">
                  <c:v>0.4</c:v>
                </c:pt>
                <c:pt idx="2">
                  <c:v>0.2</c:v>
                </c:pt>
                <c:pt idx="3">
                  <c:v>0.28666666666666668</c:v>
                </c:pt>
                <c:pt idx="4">
                  <c:v>0.33</c:v>
                </c:pt>
                <c:pt idx="5">
                  <c:v>0.41500000000000004</c:v>
                </c:pt>
                <c:pt idx="6">
                  <c:v>0.44499999999999995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2846-83DE-74C56646B8C5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General</c:formatCode>
                <c:ptCount val="9"/>
                <c:pt idx="0">
                  <c:v>0.34</c:v>
                </c:pt>
                <c:pt idx="1">
                  <c:v>0.6</c:v>
                </c:pt>
                <c:pt idx="2">
                  <c:v>0.45499999999999996</c:v>
                </c:pt>
                <c:pt idx="3">
                  <c:v>0.5</c:v>
                </c:pt>
                <c:pt idx="4">
                  <c:v>0.70700000000000007</c:v>
                </c:pt>
                <c:pt idx="5">
                  <c:v>0.5</c:v>
                </c:pt>
                <c:pt idx="6">
                  <c:v>0.47499999999999998</c:v>
                </c:pt>
                <c:pt idx="7">
                  <c:v>0.55000000000000004</c:v>
                </c:pt>
                <c:pt idx="8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4-2846-83DE-74C56646B8C5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General</c:formatCode>
                <c:ptCount val="9"/>
                <c:pt idx="0">
                  <c:v>0.90500000000000003</c:v>
                </c:pt>
                <c:pt idx="1">
                  <c:v>0.78500000000000003</c:v>
                </c:pt>
                <c:pt idx="2">
                  <c:v>0.95</c:v>
                </c:pt>
                <c:pt idx="3">
                  <c:v>0.56000000000000005</c:v>
                </c:pt>
                <c:pt idx="4">
                  <c:v>0.54499999999999993</c:v>
                </c:pt>
                <c:pt idx="5">
                  <c:v>0.745</c:v>
                </c:pt>
                <c:pt idx="6">
                  <c:v>0.58000000000000007</c:v>
                </c:pt>
                <c:pt idx="7">
                  <c:v>0.86499999999999999</c:v>
                </c:pt>
                <c:pt idx="8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4-2846-83DE-74C56646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344128"/>
        <c:axId val="1779233488"/>
      </c:lineChart>
      <c:catAx>
        <c:axId val="16783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233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23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344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0.151</c:v>
                </c:pt>
                <c:pt idx="1">
                  <c:v>0.114</c:v>
                </c:pt>
                <c:pt idx="2">
                  <c:v>3.2500000000000001E-2</c:v>
                </c:pt>
                <c:pt idx="3">
                  <c:v>7.9333333333333325E-2</c:v>
                </c:pt>
                <c:pt idx="4">
                  <c:v>0.19450000000000001</c:v>
                </c:pt>
                <c:pt idx="5">
                  <c:v>0.17449999999999999</c:v>
                </c:pt>
                <c:pt idx="6">
                  <c:v>0.5635</c:v>
                </c:pt>
                <c:pt idx="7">
                  <c:v>0.112</c:v>
                </c:pt>
                <c:pt idx="8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6-A34B-A26C-213C317B25A7}"/>
            </c:ext>
          </c:extLst>
        </c:ser>
        <c:ser>
          <c:idx val="2"/>
          <c:order val="1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0.189</c:v>
                </c:pt>
                <c:pt idx="1">
                  <c:v>9.8500000000000004E-2</c:v>
                </c:pt>
                <c:pt idx="2">
                  <c:v>8.1000000000000003E-2</c:v>
                </c:pt>
                <c:pt idx="3">
                  <c:v>0.20033333333333334</c:v>
                </c:pt>
                <c:pt idx="4">
                  <c:v>0.20050000000000001</c:v>
                </c:pt>
                <c:pt idx="5">
                  <c:v>0.183</c:v>
                </c:pt>
                <c:pt idx="6">
                  <c:v>0.42399999999999999</c:v>
                </c:pt>
                <c:pt idx="7">
                  <c:v>0.3175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6-A34B-A26C-213C317B25A7}"/>
            </c:ext>
          </c:extLst>
        </c:ser>
        <c:ser>
          <c:idx val="3"/>
          <c:order val="2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0.311</c:v>
                </c:pt>
                <c:pt idx="1">
                  <c:v>0.17849999999999999</c:v>
                </c:pt>
                <c:pt idx="2">
                  <c:v>7.5499999999999998E-2</c:v>
                </c:pt>
                <c:pt idx="3">
                  <c:v>5.6666666666666671E-2</c:v>
                </c:pt>
                <c:pt idx="4">
                  <c:v>0.126</c:v>
                </c:pt>
                <c:pt idx="5">
                  <c:v>0.113</c:v>
                </c:pt>
                <c:pt idx="6">
                  <c:v>7.2500000000000009E-2</c:v>
                </c:pt>
                <c:pt idx="7">
                  <c:v>8.4000000000000005E-2</c:v>
                </c:pt>
                <c:pt idx="8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6-A34B-A26C-213C317B25A7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0.152</c:v>
                </c:pt>
                <c:pt idx="1">
                  <c:v>0.16399999999999998</c:v>
                </c:pt>
                <c:pt idx="2">
                  <c:v>0.10400000000000001</c:v>
                </c:pt>
                <c:pt idx="3">
                  <c:v>0.16233333333333333</c:v>
                </c:pt>
                <c:pt idx="4">
                  <c:v>0.1075</c:v>
                </c:pt>
                <c:pt idx="5">
                  <c:v>0.114</c:v>
                </c:pt>
                <c:pt idx="6">
                  <c:v>7.9499999999999987E-2</c:v>
                </c:pt>
                <c:pt idx="7">
                  <c:v>0.2555</c:v>
                </c:pt>
                <c:pt idx="8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6-A34B-A26C-213C317B25A7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6-A34B-A26C-213C317B25A7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9.4E-2</c:v>
                </c:pt>
                <c:pt idx="1">
                  <c:v>0.128</c:v>
                </c:pt>
                <c:pt idx="2">
                  <c:v>5.8999999999999997E-2</c:v>
                </c:pt>
                <c:pt idx="3">
                  <c:v>0.10200000000000001</c:v>
                </c:pt>
                <c:pt idx="4">
                  <c:v>6.4000000000000001E-2</c:v>
                </c:pt>
                <c:pt idx="5">
                  <c:v>6.4000000000000001E-2</c:v>
                </c:pt>
                <c:pt idx="6">
                  <c:v>6.8000000000000005E-2</c:v>
                </c:pt>
                <c:pt idx="7">
                  <c:v>6.7500000000000004E-2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6-A34B-A26C-213C317B25A7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0">
                  <c:v>0.26150000000000001</c:v>
                </c:pt>
                <c:pt idx="1">
                  <c:v>0.16849999999999998</c:v>
                </c:pt>
                <c:pt idx="2">
                  <c:v>0.11499999999999999</c:v>
                </c:pt>
                <c:pt idx="3">
                  <c:v>6.3500000000000001E-2</c:v>
                </c:pt>
                <c:pt idx="4">
                  <c:v>0.1225</c:v>
                </c:pt>
                <c:pt idx="5">
                  <c:v>0.20550000000000002</c:v>
                </c:pt>
                <c:pt idx="6">
                  <c:v>0.14000000000000001</c:v>
                </c:pt>
                <c:pt idx="8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86-A34B-A26C-213C317B25A7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0.21050000000000002</c:v>
                </c:pt>
                <c:pt idx="1">
                  <c:v>0.16550000000000001</c:v>
                </c:pt>
                <c:pt idx="2">
                  <c:v>0.1</c:v>
                </c:pt>
                <c:pt idx="3">
                  <c:v>0.26749999999999996</c:v>
                </c:pt>
                <c:pt idx="4">
                  <c:v>0.21833333333333335</c:v>
                </c:pt>
                <c:pt idx="5">
                  <c:v>0.42899999999999999</c:v>
                </c:pt>
                <c:pt idx="6">
                  <c:v>0.17449999999999999</c:v>
                </c:pt>
                <c:pt idx="7">
                  <c:v>0.14799999999999999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86-A34B-A26C-213C317B25A7}"/>
            </c:ext>
          </c:extLst>
        </c:ser>
        <c:ser>
          <c:idx val="9"/>
          <c:order val="8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0.34699999999999998</c:v>
                </c:pt>
                <c:pt idx="1">
                  <c:v>6.7000000000000004E-2</c:v>
                </c:pt>
                <c:pt idx="2">
                  <c:v>0.13700000000000001</c:v>
                </c:pt>
                <c:pt idx="3">
                  <c:v>0.12133333333333333</c:v>
                </c:pt>
                <c:pt idx="4">
                  <c:v>0.11700000000000001</c:v>
                </c:pt>
                <c:pt idx="5">
                  <c:v>0.13800000000000001</c:v>
                </c:pt>
                <c:pt idx="6">
                  <c:v>0.19350000000000001</c:v>
                </c:pt>
                <c:pt idx="7">
                  <c:v>7.0000000000000007E-2</c:v>
                </c:pt>
                <c:pt idx="8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86-A34B-A26C-213C317B25A7}"/>
            </c:ext>
          </c:extLst>
        </c:ser>
        <c:ser>
          <c:idx val="10"/>
          <c:order val="9"/>
          <c:tx>
            <c:strRef>
              <c:f>Graphs!$M$15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  <c:pt idx="0">
                  <c:v>0.193</c:v>
                </c:pt>
                <c:pt idx="1">
                  <c:v>0.1245</c:v>
                </c:pt>
                <c:pt idx="2">
                  <c:v>0.14299999999999999</c:v>
                </c:pt>
                <c:pt idx="3">
                  <c:v>0.13433333333333333</c:v>
                </c:pt>
                <c:pt idx="4">
                  <c:v>4.1499999999999995E-2</c:v>
                </c:pt>
                <c:pt idx="5">
                  <c:v>0.191</c:v>
                </c:pt>
                <c:pt idx="6">
                  <c:v>0.11099999999999999</c:v>
                </c:pt>
                <c:pt idx="8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86-A34B-A26C-213C317B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28448"/>
        <c:axId val="1886245904"/>
      </c:lineChart>
      <c:catAx>
        <c:axId val="17824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62459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88624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2428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0.27500000000000002</c:v>
                </c:pt>
                <c:pt idx="1">
                  <c:v>0.3</c:v>
                </c:pt>
                <c:pt idx="2">
                  <c:v>0.4</c:v>
                </c:pt>
                <c:pt idx="3">
                  <c:v>0.46666666666666662</c:v>
                </c:pt>
                <c:pt idx="4">
                  <c:v>0.35</c:v>
                </c:pt>
                <c:pt idx="5">
                  <c:v>0.42500000000000004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6F4C-B9B3-8A927E657F04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0.4</c:v>
                </c:pt>
                <c:pt idx="1">
                  <c:v>0.375</c:v>
                </c:pt>
                <c:pt idx="2">
                  <c:v>0.32499999999999996</c:v>
                </c:pt>
                <c:pt idx="3">
                  <c:v>0.31</c:v>
                </c:pt>
                <c:pt idx="4">
                  <c:v>0.4</c:v>
                </c:pt>
                <c:pt idx="5">
                  <c:v>0.51</c:v>
                </c:pt>
                <c:pt idx="6">
                  <c:v>0.51</c:v>
                </c:pt>
                <c:pt idx="7">
                  <c:v>0.7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C-6F4C-B9B3-8A927E657F04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0.42500000000000004</c:v>
                </c:pt>
                <c:pt idx="1">
                  <c:v>0.38</c:v>
                </c:pt>
                <c:pt idx="2">
                  <c:v>0.41000000000000003</c:v>
                </c:pt>
                <c:pt idx="3">
                  <c:v>0.25</c:v>
                </c:pt>
                <c:pt idx="4">
                  <c:v>0.5</c:v>
                </c:pt>
                <c:pt idx="5">
                  <c:v>0.45</c:v>
                </c:pt>
                <c:pt idx="6">
                  <c:v>0.57499999999999996</c:v>
                </c:pt>
                <c:pt idx="7">
                  <c:v>0.64999999999999991</c:v>
                </c:pt>
                <c:pt idx="8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C-6F4C-B9B3-8A927E657F04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0">
                  <c:v>0.4</c:v>
                </c:pt>
                <c:pt idx="1">
                  <c:v>0.6333333333333333</c:v>
                </c:pt>
                <c:pt idx="2">
                  <c:v>0.7</c:v>
                </c:pt>
                <c:pt idx="3">
                  <c:v>0.65</c:v>
                </c:pt>
                <c:pt idx="4">
                  <c:v>0.75</c:v>
                </c:pt>
                <c:pt idx="5">
                  <c:v>0.77500000000000002</c:v>
                </c:pt>
                <c:pt idx="6">
                  <c:v>0.72500000000000009</c:v>
                </c:pt>
                <c:pt idx="7">
                  <c:v>1.05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C-6F4C-B9B3-8A927E657F04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0.45</c:v>
                </c:pt>
                <c:pt idx="1">
                  <c:v>0.25</c:v>
                </c:pt>
                <c:pt idx="2">
                  <c:v>0.5</c:v>
                </c:pt>
                <c:pt idx="3">
                  <c:v>0.56666666666666665</c:v>
                </c:pt>
                <c:pt idx="4">
                  <c:v>0.8</c:v>
                </c:pt>
                <c:pt idx="5">
                  <c:v>0.82499999999999996</c:v>
                </c:pt>
                <c:pt idx="6">
                  <c:v>0.77500000000000002</c:v>
                </c:pt>
                <c:pt idx="7">
                  <c:v>1.2250000000000001</c:v>
                </c:pt>
                <c:pt idx="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C-6F4C-B9B3-8A927E657F04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0.35</c:v>
                </c:pt>
                <c:pt idx="3">
                  <c:v>0.37666666666666665</c:v>
                </c:pt>
                <c:pt idx="4">
                  <c:v>0.41000000000000003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0.57499999999999996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C-6F4C-B9B3-8A927E657F04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0">
                  <c:v>0.40500000000000003</c:v>
                </c:pt>
                <c:pt idx="1">
                  <c:v>0.22499999999999998</c:v>
                </c:pt>
                <c:pt idx="2">
                  <c:v>0.45</c:v>
                </c:pt>
                <c:pt idx="3">
                  <c:v>0.53333333333333333</c:v>
                </c:pt>
                <c:pt idx="4">
                  <c:v>0.6</c:v>
                </c:pt>
                <c:pt idx="5">
                  <c:v>0.7</c:v>
                </c:pt>
                <c:pt idx="6">
                  <c:v>0.82499999999999996</c:v>
                </c:pt>
                <c:pt idx="7">
                  <c:v>0.9</c:v>
                </c:pt>
                <c:pt idx="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C-6F4C-B9B3-8A927E65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947168"/>
        <c:axId val="1678246560"/>
      </c:lineChart>
      <c:catAx>
        <c:axId val="17329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2465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824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2947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Graphs!$BL$40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0.15500000000000003</c:v>
                </c:pt>
                <c:pt idx="1">
                  <c:v>0.14200000000000002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0.35</c:v>
                </c:pt>
                <c:pt idx="5">
                  <c:v>0.35</c:v>
                </c:pt>
                <c:pt idx="6">
                  <c:v>0.42500000000000004</c:v>
                </c:pt>
                <c:pt idx="7">
                  <c:v>0.47499999999999998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5-8A46-B8D2-C3A91490D803}"/>
            </c:ext>
          </c:extLst>
        </c:ser>
        <c:ser>
          <c:idx val="1"/>
          <c:order val="1"/>
          <c:tx>
            <c:strRef>
              <c:f>Graphs!$BM$40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Graphs!$BM$41:$BM$49</c:f>
              <c:numCache>
                <c:formatCode>General</c:formatCode>
                <c:ptCount val="9"/>
                <c:pt idx="0">
                  <c:v>0.42500000000000004</c:v>
                </c:pt>
                <c:pt idx="1">
                  <c:v>0.38</c:v>
                </c:pt>
                <c:pt idx="2">
                  <c:v>0.4</c:v>
                </c:pt>
                <c:pt idx="3">
                  <c:v>0.22666666666666668</c:v>
                </c:pt>
                <c:pt idx="4">
                  <c:v>0.5</c:v>
                </c:pt>
                <c:pt idx="5">
                  <c:v>0.5</c:v>
                </c:pt>
                <c:pt idx="6">
                  <c:v>0.56499999999999995</c:v>
                </c:pt>
                <c:pt idx="7">
                  <c:v>0.7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5-8A46-B8D2-C3A91490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53984"/>
        <c:axId val="1779358368"/>
      </c:lineChart>
      <c:catAx>
        <c:axId val="17793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3583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35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353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2.2116666666666669</c:v>
                </c:pt>
                <c:pt idx="1">
                  <c:v>2.6723888888888885</c:v>
                </c:pt>
                <c:pt idx="2">
                  <c:v>3.6922222222222221</c:v>
                </c:pt>
                <c:pt idx="3">
                  <c:v>1.6183518518518518</c:v>
                </c:pt>
                <c:pt idx="4">
                  <c:v>1.8022037037037033</c:v>
                </c:pt>
                <c:pt idx="5">
                  <c:v>1.2222222222222223</c:v>
                </c:pt>
                <c:pt idx="6">
                  <c:v>1.5352222222222223</c:v>
                </c:pt>
                <c:pt idx="7">
                  <c:v>3.1335714285714289</c:v>
                </c:pt>
                <c:pt idx="8">
                  <c:v>4.7511111111111113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D942-B62D-A3B1BE7BF60A}"/>
            </c:ext>
          </c:extLst>
        </c:ser>
        <c:ser>
          <c:idx val="1"/>
          <c:order val="1"/>
          <c:tx>
            <c:strRef>
              <c:f>Graphs!$CA$2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2.6662499999999998</c:v>
                </c:pt>
                <c:pt idx="1">
                  <c:v>3.1074999999999999</c:v>
                </c:pt>
                <c:pt idx="2">
                  <c:v>3.6437499999999998</c:v>
                </c:pt>
                <c:pt idx="3">
                  <c:v>1.6597083333333331</c:v>
                </c:pt>
                <c:pt idx="4">
                  <c:v>2.1737500000000001</c:v>
                </c:pt>
                <c:pt idx="5">
                  <c:v>1.5642499999999999</c:v>
                </c:pt>
                <c:pt idx="6">
                  <c:v>1.895</c:v>
                </c:pt>
                <c:pt idx="7">
                  <c:v>2.9962499999999999</c:v>
                </c:pt>
                <c:pt idx="8">
                  <c:v>5.8599999999999994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8-D942-B62D-A3B1BE7BF60A}"/>
            </c:ext>
          </c:extLst>
        </c:ser>
        <c:ser>
          <c:idx val="2"/>
          <c:order val="2"/>
          <c:tx>
            <c:strRef>
              <c:f>Graphs!$CB$2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3.4621428571428572</c:v>
                </c:pt>
                <c:pt idx="1">
                  <c:v>3.9828571428571431</c:v>
                </c:pt>
                <c:pt idx="2">
                  <c:v>3.4894285714285718</c:v>
                </c:pt>
                <c:pt idx="3">
                  <c:v>2.0227142857142861</c:v>
                </c:pt>
                <c:pt idx="4">
                  <c:v>1.9306214285714287</c:v>
                </c:pt>
                <c:pt idx="5">
                  <c:v>1.0425071428571429</c:v>
                </c:pt>
                <c:pt idx="6">
                  <c:v>0.95867142857142862</c:v>
                </c:pt>
                <c:pt idx="7">
                  <c:v>1.4811499999999997</c:v>
                </c:pt>
                <c:pt idx="8">
                  <c:v>2.7072857142857139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8-D942-B62D-A3B1BE7BF60A}"/>
            </c:ext>
          </c:extLst>
        </c:ser>
        <c:ser>
          <c:idx val="3"/>
          <c:order val="3"/>
          <c:tx>
            <c:strRef>
              <c:f>Graphs!$CC$2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91E8-D942-B62D-A3B1BE7BF60A}"/>
              </c:ext>
            </c:extLst>
          </c:dPt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Graphs!$CC$3:$CC$11</c:f>
              <c:numCache>
                <c:formatCode>0.00</c:formatCode>
                <c:ptCount val="9"/>
                <c:pt idx="0">
                  <c:v>2.3050000000000002</c:v>
                </c:pt>
                <c:pt idx="1">
                  <c:v>3.2905000000000002</c:v>
                </c:pt>
                <c:pt idx="2">
                  <c:v>4.7483333333333331</c:v>
                </c:pt>
                <c:pt idx="3">
                  <c:v>2.9691111111111113</c:v>
                </c:pt>
                <c:pt idx="4">
                  <c:v>4.5038333333333336</c:v>
                </c:pt>
                <c:pt idx="5">
                  <c:v>1.3</c:v>
                </c:pt>
                <c:pt idx="6">
                  <c:v>0.35498333333333337</c:v>
                </c:pt>
                <c:pt idx="7">
                  <c:v>0.46407500000000002</c:v>
                </c:pt>
                <c:pt idx="8">
                  <c:v>1.2586666666666668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8-D942-B62D-A3B1BE7BF60A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Graphs!$CE$3:$CE$11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8-D942-B62D-A3B1BE7B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382048"/>
        <c:axId val="1780386512"/>
      </c:lineChart>
      <c:catAx>
        <c:axId val="17803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386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38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382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0.21211111111111114</c:v>
                </c:pt>
                <c:pt idx="1">
                  <c:v>0.13427777777777777</c:v>
                </c:pt>
                <c:pt idx="2">
                  <c:v>9.4111111111111118E-2</c:v>
                </c:pt>
                <c:pt idx="3">
                  <c:v>0.13192592592592592</c:v>
                </c:pt>
                <c:pt idx="4">
                  <c:v>0.13242592592592595</c:v>
                </c:pt>
                <c:pt idx="5">
                  <c:v>0.17911111111111114</c:v>
                </c:pt>
                <c:pt idx="6">
                  <c:v>0.20294444444444448</c:v>
                </c:pt>
                <c:pt idx="7">
                  <c:v>0.15064285714285713</c:v>
                </c:pt>
                <c:pt idx="8">
                  <c:v>0.12155555555555554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3-E248-9895-926B9B8D9650}"/>
            </c:ext>
          </c:extLst>
        </c:ser>
        <c:ser>
          <c:idx val="1"/>
          <c:order val="1"/>
          <c:tx>
            <c:strRef>
              <c:f>Graphs!$CA$14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0.27649999999999997</c:v>
                </c:pt>
                <c:pt idx="1">
                  <c:v>0.18462500000000001</c:v>
                </c:pt>
                <c:pt idx="2">
                  <c:v>0.20974999999999999</c:v>
                </c:pt>
                <c:pt idx="3">
                  <c:v>0.11574999999999999</c:v>
                </c:pt>
                <c:pt idx="4">
                  <c:v>0.10112500000000001</c:v>
                </c:pt>
                <c:pt idx="5">
                  <c:v>9.799999999999999E-2</c:v>
                </c:pt>
                <c:pt idx="6">
                  <c:v>7.9750000000000015E-2</c:v>
                </c:pt>
                <c:pt idx="7">
                  <c:v>0.37950000000000006</c:v>
                </c:pt>
                <c:pt idx="8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3-E248-9895-926B9B8D9650}"/>
            </c:ext>
          </c:extLst>
        </c:ser>
        <c:ser>
          <c:idx val="2"/>
          <c:order val="2"/>
          <c:tx>
            <c:strRef>
              <c:f>Graphs!$CB$14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0.22992857142857143</c:v>
                </c:pt>
                <c:pt idx="1">
                  <c:v>0.28228571428571431</c:v>
                </c:pt>
                <c:pt idx="2">
                  <c:v>0.19907142857142857</c:v>
                </c:pt>
                <c:pt idx="3">
                  <c:v>0.1944761904761905</c:v>
                </c:pt>
                <c:pt idx="4">
                  <c:v>0.1633571428571429</c:v>
                </c:pt>
                <c:pt idx="5">
                  <c:v>0.13150000000000001</c:v>
                </c:pt>
                <c:pt idx="6">
                  <c:v>0.12785714285714286</c:v>
                </c:pt>
                <c:pt idx="7">
                  <c:v>0.37921428571428573</c:v>
                </c:pt>
                <c:pt idx="8">
                  <c:v>0.16157142857142856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3-E248-9895-926B9B8D9650}"/>
            </c:ext>
          </c:extLst>
        </c:ser>
        <c:ser>
          <c:idx val="3"/>
          <c:order val="3"/>
          <c:tx>
            <c:strRef>
              <c:f>Graphs!$CC$14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Graphs!$CC$15:$CC$23</c:f>
              <c:numCache>
                <c:formatCode>0.000</c:formatCode>
                <c:ptCount val="9"/>
                <c:pt idx="0">
                  <c:v>0.18049999999999999</c:v>
                </c:pt>
                <c:pt idx="1">
                  <c:v>0.18633333333333335</c:v>
                </c:pt>
                <c:pt idx="2">
                  <c:v>0.24216666666666664</c:v>
                </c:pt>
                <c:pt idx="3">
                  <c:v>0.14466666666666664</c:v>
                </c:pt>
                <c:pt idx="4">
                  <c:v>8.0500000000000002E-2</c:v>
                </c:pt>
                <c:pt idx="5">
                  <c:v>0.15933333333333333</c:v>
                </c:pt>
                <c:pt idx="6">
                  <c:v>0.1215</c:v>
                </c:pt>
                <c:pt idx="7">
                  <c:v>7.4999999999999997E-2</c:v>
                </c:pt>
                <c:pt idx="8">
                  <c:v>0.11099999999999999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3-E248-9895-926B9B8D9650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Graphs!$CE$15:$CE$23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3-E248-9895-926B9B8D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17968"/>
        <c:axId val="1779222272"/>
      </c:lineChart>
      <c:catAx>
        <c:axId val="17792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222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2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217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18.955555555555556</c:v>
                </c:pt>
                <c:pt idx="1">
                  <c:v>10.922222222222221</c:v>
                </c:pt>
                <c:pt idx="2">
                  <c:v>17.672222222222224</c:v>
                </c:pt>
                <c:pt idx="3">
                  <c:v>12.422222222222222</c:v>
                </c:pt>
                <c:pt idx="4">
                  <c:v>13.25</c:v>
                </c:pt>
                <c:pt idx="5">
                  <c:v>13.777777777777777</c:v>
                </c:pt>
                <c:pt idx="6">
                  <c:v>11.266666666666667</c:v>
                </c:pt>
                <c:pt idx="7">
                  <c:v>5.9685714285714271</c:v>
                </c:pt>
                <c:pt idx="8">
                  <c:v>5.4222222222222216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6-4B46-AC40-FCD5C8995250}"/>
            </c:ext>
          </c:extLst>
        </c:ser>
        <c:ser>
          <c:idx val="1"/>
          <c:order val="1"/>
          <c:tx>
            <c:strRef>
              <c:f>Graphs!$CA$26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7.0999999999999988</c:v>
                </c:pt>
                <c:pt idx="1">
                  <c:v>13.862499999999999</c:v>
                </c:pt>
                <c:pt idx="2">
                  <c:v>19.600000000000001</c:v>
                </c:pt>
                <c:pt idx="3">
                  <c:v>20.3</c:v>
                </c:pt>
                <c:pt idx="4">
                  <c:v>20.85</c:v>
                </c:pt>
                <c:pt idx="5">
                  <c:v>22.25</c:v>
                </c:pt>
                <c:pt idx="6">
                  <c:v>17.537499999999998</c:v>
                </c:pt>
                <c:pt idx="7">
                  <c:v>14.825000000000001</c:v>
                </c:pt>
                <c:pt idx="8">
                  <c:v>8.7666666666666657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6-4B46-AC40-FCD5C8995250}"/>
            </c:ext>
          </c:extLst>
        </c:ser>
        <c:ser>
          <c:idx val="2"/>
          <c:order val="2"/>
          <c:tx>
            <c:strRef>
              <c:f>Graphs!$CB$26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13.328571428571426</c:v>
                </c:pt>
                <c:pt idx="1">
                  <c:v>13.778571428571427</c:v>
                </c:pt>
                <c:pt idx="2">
                  <c:v>15.52142857142857</c:v>
                </c:pt>
                <c:pt idx="3">
                  <c:v>16.457142857142859</c:v>
                </c:pt>
                <c:pt idx="4">
                  <c:v>14.900000000000002</c:v>
                </c:pt>
                <c:pt idx="5">
                  <c:v>15.807142857142855</c:v>
                </c:pt>
                <c:pt idx="6">
                  <c:v>14.657142857142858</c:v>
                </c:pt>
                <c:pt idx="7">
                  <c:v>8.0714285714285712</c:v>
                </c:pt>
                <c:pt idx="8">
                  <c:v>8.8428571428571434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6-4B46-AC40-FCD5C8995250}"/>
            </c:ext>
          </c:extLst>
        </c:ser>
        <c:ser>
          <c:idx val="3"/>
          <c:order val="3"/>
          <c:tx>
            <c:strRef>
              <c:f>Graphs!$CC$26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10.200000000000001</c:v>
                </c:pt>
                <c:pt idx="1">
                  <c:v>13.433333333333332</c:v>
                </c:pt>
                <c:pt idx="2">
                  <c:v>12.949999999999998</c:v>
                </c:pt>
                <c:pt idx="3">
                  <c:v>21.922222222222221</c:v>
                </c:pt>
                <c:pt idx="4">
                  <c:v>17.616666666666667</c:v>
                </c:pt>
                <c:pt idx="5">
                  <c:v>13.866666666666667</c:v>
                </c:pt>
                <c:pt idx="6">
                  <c:v>19.716666666666665</c:v>
                </c:pt>
                <c:pt idx="7">
                  <c:v>13.274999999999999</c:v>
                </c:pt>
                <c:pt idx="8">
                  <c:v>11.833333333333334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6-4B46-AC40-FCD5C8995250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6-4B46-AC40-FCD5C8995250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Graphs!$CE$27:$CE$35</c:f>
              <c:numCache>
                <c:formatCode>0.0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6-4B46-AC40-FCD5C899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91744"/>
        <c:axId val="1781042800"/>
      </c:lineChart>
      <c:catAx>
        <c:axId val="1780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042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104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91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Graphs!$BZ$40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Graphs!$BZ$41:$BZ$49</c:f>
              <c:numCache>
                <c:formatCode>0.00</c:formatCode>
                <c:ptCount val="9"/>
                <c:pt idx="0">
                  <c:v>0.89285714285714268</c:v>
                </c:pt>
                <c:pt idx="1">
                  <c:v>0.80928571428571416</c:v>
                </c:pt>
                <c:pt idx="2">
                  <c:v>0.89714285714285713</c:v>
                </c:pt>
                <c:pt idx="3">
                  <c:v>0.91354166666666659</c:v>
                </c:pt>
                <c:pt idx="4">
                  <c:v>0.88562499999999988</c:v>
                </c:pt>
                <c:pt idx="5">
                  <c:v>0.83571428571428563</c:v>
                </c:pt>
                <c:pt idx="6">
                  <c:v>0.84642857142857142</c:v>
                </c:pt>
                <c:pt idx="7">
                  <c:v>0.97250000000000003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9-3144-BD25-BB15FE6C9D16}"/>
            </c:ext>
          </c:extLst>
        </c:ser>
        <c:ser>
          <c:idx val="1"/>
          <c:order val="1"/>
          <c:tx>
            <c:strRef>
              <c:f>Graphs!$CA$40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Graphs!$CA$41:$CA$49</c:f>
              <c:numCache>
                <c:formatCode>0.00</c:formatCode>
                <c:ptCount val="9"/>
                <c:pt idx="0">
                  <c:v>0.58499999999999996</c:v>
                </c:pt>
                <c:pt idx="1">
                  <c:v>0.63375000000000004</c:v>
                </c:pt>
                <c:pt idx="2">
                  <c:v>0.62624999999999997</c:v>
                </c:pt>
                <c:pt idx="3">
                  <c:v>0.54291666666666671</c:v>
                </c:pt>
                <c:pt idx="4">
                  <c:v>0.4955</c:v>
                </c:pt>
                <c:pt idx="5">
                  <c:v>0.58374999999999999</c:v>
                </c:pt>
                <c:pt idx="6">
                  <c:v>0.56874999999999998</c:v>
                </c:pt>
                <c:pt idx="7">
                  <c:v>0.66125</c:v>
                </c:pt>
                <c:pt idx="8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9-3144-BD25-BB15FE6C9D16}"/>
            </c:ext>
          </c:extLst>
        </c:ser>
        <c:ser>
          <c:idx val="2"/>
          <c:order val="2"/>
          <c:tx>
            <c:strRef>
              <c:f>Graphs!$CB$40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Graphs!$CB$41:$CB$49</c:f>
              <c:numCache>
                <c:formatCode>0.00</c:formatCode>
                <c:ptCount val="9"/>
                <c:pt idx="0">
                  <c:v>0.39357142857142857</c:v>
                </c:pt>
                <c:pt idx="1">
                  <c:v>0.35190476190476189</c:v>
                </c:pt>
                <c:pt idx="2">
                  <c:v>0.4478571428571429</c:v>
                </c:pt>
                <c:pt idx="3">
                  <c:v>0.45047619047619042</c:v>
                </c:pt>
                <c:pt idx="4">
                  <c:v>0.54428571428571426</c:v>
                </c:pt>
                <c:pt idx="5">
                  <c:v>0.59071428571428586</c:v>
                </c:pt>
                <c:pt idx="6">
                  <c:v>0.63714285714285712</c:v>
                </c:pt>
                <c:pt idx="7">
                  <c:v>0.80357142857142871</c:v>
                </c:pt>
                <c:pt idx="8">
                  <c:v>0.82428571428571418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9-3144-BD25-BB15FE6C9D16}"/>
            </c:ext>
          </c:extLst>
        </c:ser>
        <c:ser>
          <c:idx val="3"/>
          <c:order val="3"/>
          <c:tx>
            <c:strRef>
              <c:f>Graphs!$CC$40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Graphs!$CC$41:$CC$49</c:f>
              <c:numCache>
                <c:formatCode>0.00</c:formatCode>
                <c:ptCount val="9"/>
                <c:pt idx="0">
                  <c:v>0.50666666666666671</c:v>
                </c:pt>
                <c:pt idx="1">
                  <c:v>0.35233333333333333</c:v>
                </c:pt>
                <c:pt idx="2">
                  <c:v>0.39666666666666667</c:v>
                </c:pt>
                <c:pt idx="3">
                  <c:v>0.27888888888888891</c:v>
                </c:pt>
                <c:pt idx="4">
                  <c:v>0.48333333333333334</c:v>
                </c:pt>
                <c:pt idx="5">
                  <c:v>0.6333333333333333</c:v>
                </c:pt>
                <c:pt idx="6">
                  <c:v>0.56500000000000006</c:v>
                </c:pt>
                <c:pt idx="7">
                  <c:v>0.58749999999999991</c:v>
                </c:pt>
                <c:pt idx="8">
                  <c:v>0.48333333333333334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9-3144-BD25-BB15FE6C9D16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Graphs!$CE$41:$CE$49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9-3144-BD25-BB15FE6C9D16}"/>
            </c:ext>
          </c:extLst>
        </c:ser>
        <c:ser>
          <c:idx val="5"/>
          <c:order val="5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Graphs!$CD$41:$CD$49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9-3144-BD25-BB15FE6C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90992"/>
        <c:axId val="1780559888"/>
      </c:lineChart>
      <c:catAx>
        <c:axId val="178679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5598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55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6790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Graphs!$BZ$51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Graphs!$BZ$52:$BZ$60</c:f>
              <c:numCache>
                <c:formatCode>0.00</c:formatCode>
                <c:ptCount val="9"/>
                <c:pt idx="0">
                  <c:v>3.2861978333333339</c:v>
                </c:pt>
                <c:pt idx="1">
                  <c:v>2.2896776000000001</c:v>
                </c:pt>
                <c:pt idx="2">
                  <c:v>2.3814234499999993</c:v>
                </c:pt>
                <c:pt idx="3">
                  <c:v>1.8549677611111113</c:v>
                </c:pt>
                <c:pt idx="4">
                  <c:v>1.678349866666667</c:v>
                </c:pt>
                <c:pt idx="5">
                  <c:v>1.8127003416666665</c:v>
                </c:pt>
                <c:pt idx="6">
                  <c:v>1.7264016583333337</c:v>
                </c:pt>
                <c:pt idx="7">
                  <c:v>2.4716352000000001</c:v>
                </c:pt>
                <c:pt idx="8">
                  <c:v>2.1317097666666669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7448-B05D-A9E4B65478B4}"/>
            </c:ext>
          </c:extLst>
        </c:ser>
        <c:ser>
          <c:idx val="1"/>
          <c:order val="1"/>
          <c:tx>
            <c:strRef>
              <c:f>Graphs!$CA$51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Graphs!$CA$52:$CA$60</c:f>
              <c:numCache>
                <c:formatCode>0.00</c:formatCode>
                <c:ptCount val="9"/>
                <c:pt idx="0">
                  <c:v>3.023761125</c:v>
                </c:pt>
                <c:pt idx="1">
                  <c:v>3.3476729999999999</c:v>
                </c:pt>
                <c:pt idx="2">
                  <c:v>2.7243615000000001</c:v>
                </c:pt>
                <c:pt idx="3">
                  <c:v>2.4208765000000003</c:v>
                </c:pt>
                <c:pt idx="4">
                  <c:v>2.2691340000000002</c:v>
                </c:pt>
                <c:pt idx="5">
                  <c:v>2.3339163750000003</c:v>
                </c:pt>
                <c:pt idx="6">
                  <c:v>2.7059773125</c:v>
                </c:pt>
                <c:pt idx="7">
                  <c:v>3.023761125</c:v>
                </c:pt>
                <c:pt idx="8">
                  <c:v>3.9266289999999997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6-7448-B05D-A9E4B65478B4}"/>
            </c:ext>
          </c:extLst>
        </c:ser>
        <c:ser>
          <c:idx val="2"/>
          <c:order val="2"/>
          <c:tx>
            <c:strRef>
              <c:f>Graphs!$CB$51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Graphs!$CB$52:$CB$60</c:f>
              <c:numCache>
                <c:formatCode>0.00</c:formatCode>
                <c:ptCount val="9"/>
                <c:pt idx="0">
                  <c:v>2.5591789499999997</c:v>
                </c:pt>
                <c:pt idx="1">
                  <c:v>2.0767378500000002</c:v>
                </c:pt>
                <c:pt idx="2">
                  <c:v>1.3666829999999999</c:v>
                </c:pt>
                <c:pt idx="3">
                  <c:v>1.1364679499999999</c:v>
                </c:pt>
                <c:pt idx="4">
                  <c:v>1.2902781499999998</c:v>
                </c:pt>
                <c:pt idx="5">
                  <c:v>0.844071825</c:v>
                </c:pt>
                <c:pt idx="6">
                  <c:v>0.76593277500000012</c:v>
                </c:pt>
                <c:pt idx="7">
                  <c:v>0.83251604999999995</c:v>
                </c:pt>
                <c:pt idx="8">
                  <c:v>0.91685820000000007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6-7448-B05D-A9E4B65478B4}"/>
            </c:ext>
          </c:extLst>
        </c:ser>
        <c:ser>
          <c:idx val="3"/>
          <c:order val="3"/>
          <c:tx>
            <c:strRef>
              <c:f>Graphs!$CC$51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Graphs!$BY$52:$BY$60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Graphs!$CC$52:$CC$60</c:f>
              <c:numCache>
                <c:formatCode>0.00</c:formatCode>
                <c:ptCount val="9"/>
                <c:pt idx="0">
                  <c:v>1.9843249999999999</c:v>
                </c:pt>
                <c:pt idx="1">
                  <c:v>1.7403697499999999</c:v>
                </c:pt>
                <c:pt idx="2">
                  <c:v>1.258879125</c:v>
                </c:pt>
                <c:pt idx="3">
                  <c:v>1.0218106500000002</c:v>
                </c:pt>
                <c:pt idx="4">
                  <c:v>0.84578934999999988</c:v>
                </c:pt>
                <c:pt idx="5">
                  <c:v>0.80633629999999989</c:v>
                </c:pt>
                <c:pt idx="6">
                  <c:v>0.69124544999999993</c:v>
                </c:pt>
                <c:pt idx="7">
                  <c:v>0.67268617499999994</c:v>
                </c:pt>
                <c:pt idx="8">
                  <c:v>0.65692830000000002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6-7448-B05D-A9E4B65478B4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Graphs!$CD$52:$CD$60</c:f>
              <c:numCache>
                <c:formatCode>0.0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6-7448-B05D-A9E4B65478B4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Graphs!$CE$52:$CE$60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6-7448-B05D-A9E4B654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86432"/>
        <c:axId val="1778990864"/>
      </c:lineChart>
      <c:catAx>
        <c:axId val="17789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9908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899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986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Graphs!$BZ$63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Graphs!$BZ$64:$BZ$72</c:f>
              <c:numCache>
                <c:formatCode>0.000</c:formatCode>
                <c:ptCount val="9"/>
                <c:pt idx="0">
                  <c:v>6.0752816666666667E-2</c:v>
                </c:pt>
                <c:pt idx="1">
                  <c:v>5.0635950000000006E-2</c:v>
                </c:pt>
                <c:pt idx="2">
                  <c:v>4.8382022222222223E-2</c:v>
                </c:pt>
                <c:pt idx="3">
                  <c:v>7.2045396296296291E-2</c:v>
                </c:pt>
                <c:pt idx="4">
                  <c:v>5.5109394444444439E-2</c:v>
                </c:pt>
                <c:pt idx="5">
                  <c:v>6.7626436111111118E-2</c:v>
                </c:pt>
                <c:pt idx="6">
                  <c:v>4.4252688888888891E-2</c:v>
                </c:pt>
                <c:pt idx="7">
                  <c:v>3.8292192857142852E-2</c:v>
                </c:pt>
                <c:pt idx="8">
                  <c:v>2.8354755555555555E-2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E-534C-A2C7-8D223698D04B}"/>
            </c:ext>
          </c:extLst>
        </c:ser>
        <c:ser>
          <c:idx val="1"/>
          <c:order val="1"/>
          <c:tx>
            <c:strRef>
              <c:f>Graphs!$CA$63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Graphs!$CA$64:$CA$72</c:f>
              <c:numCache>
                <c:formatCode>0.000</c:formatCode>
                <c:ptCount val="9"/>
                <c:pt idx="0">
                  <c:v>6.0739912500000007E-2</c:v>
                </c:pt>
                <c:pt idx="1">
                  <c:v>5.41587875E-2</c:v>
                </c:pt>
                <c:pt idx="2">
                  <c:v>7.2392374999999995E-2</c:v>
                </c:pt>
                <c:pt idx="3">
                  <c:v>8.0354245833333338E-2</c:v>
                </c:pt>
                <c:pt idx="4">
                  <c:v>9.1361500000000012E-2</c:v>
                </c:pt>
                <c:pt idx="5">
                  <c:v>6.7979150000000002E-2</c:v>
                </c:pt>
                <c:pt idx="6">
                  <c:v>6.1301243749999998E-2</c:v>
                </c:pt>
                <c:pt idx="7">
                  <c:v>5.6675099999999999E-2</c:v>
                </c:pt>
                <c:pt idx="8">
                  <c:v>3.2105566666666668E-2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E-534C-A2C7-8D223698D04B}"/>
            </c:ext>
          </c:extLst>
        </c:ser>
        <c:ser>
          <c:idx val="2"/>
          <c:order val="2"/>
          <c:tx>
            <c:strRef>
              <c:f>Graphs!$CB$63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Graphs!$CB$64:$CB$72</c:f>
              <c:numCache>
                <c:formatCode>0.000</c:formatCode>
                <c:ptCount val="9"/>
                <c:pt idx="0">
                  <c:v>6.8244607142857142E-2</c:v>
                </c:pt>
                <c:pt idx="1">
                  <c:v>7.4726185714285701E-2</c:v>
                </c:pt>
                <c:pt idx="2">
                  <c:v>7.3808146428571433E-2</c:v>
                </c:pt>
                <c:pt idx="3">
                  <c:v>8.0576566190476179E-2</c:v>
                </c:pt>
                <c:pt idx="4">
                  <c:v>9.1296979166666667E-2</c:v>
                </c:pt>
                <c:pt idx="5">
                  <c:v>7.09323607142857E-2</c:v>
                </c:pt>
                <c:pt idx="6">
                  <c:v>6.6485953571428572E-2</c:v>
                </c:pt>
                <c:pt idx="7">
                  <c:v>4.6731517857142857E-2</c:v>
                </c:pt>
                <c:pt idx="8">
                  <c:v>4.484013571428571E-2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E-534C-A2C7-8D223698D04B}"/>
            </c:ext>
          </c:extLst>
        </c:ser>
        <c:ser>
          <c:idx val="3"/>
          <c:order val="3"/>
          <c:tx>
            <c:strRef>
              <c:f>Graphs!$CC$63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Graphs!$CC$64:$CC$72</c:f>
              <c:numCache>
                <c:formatCode>0.000</c:formatCode>
                <c:ptCount val="9"/>
                <c:pt idx="0">
                  <c:v>6.5811249999999988E-2</c:v>
                </c:pt>
                <c:pt idx="1">
                  <c:v>7.2160099999999991E-2</c:v>
                </c:pt>
                <c:pt idx="2">
                  <c:v>5.8791383333333329E-2</c:v>
                </c:pt>
                <c:pt idx="3">
                  <c:v>8.1330661111111105E-2</c:v>
                </c:pt>
                <c:pt idx="4">
                  <c:v>7.6160391666666674E-2</c:v>
                </c:pt>
                <c:pt idx="5">
                  <c:v>6.8908250000000004E-2</c:v>
                </c:pt>
                <c:pt idx="6">
                  <c:v>6.6843583333333331E-2</c:v>
                </c:pt>
                <c:pt idx="7">
                  <c:v>4.9087449999999998E-2</c:v>
                </c:pt>
                <c:pt idx="8">
                  <c:v>5.2752233333333336E-2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E-534C-A2C7-8D223698D04B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Graphs!$CD$64:$CD$72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E-534C-A2C7-8D223698D04B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Graphs!$BY$64:$BY$72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Graphs!$CE$64:$CE$72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4E-534C-A2C7-8D223698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90688"/>
        <c:axId val="1779095152"/>
      </c:lineChart>
      <c:catAx>
        <c:axId val="17790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0951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90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9090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E-BC40-9463-D3DDEAD279D9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0.9</c:v>
                </c:pt>
                <c:pt idx="3">
                  <c:v>1.35</c:v>
                </c:pt>
                <c:pt idx="4">
                  <c:v>0.75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E-BC40-9463-D3DDEAD279D9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0.67500000000000004</c:v>
                </c:pt>
                <c:pt idx="3">
                  <c:v>0.73333333333333339</c:v>
                </c:pt>
                <c:pt idx="4">
                  <c:v>0.64999999999999991</c:v>
                </c:pt>
                <c:pt idx="5">
                  <c:v>0.8</c:v>
                </c:pt>
                <c:pt idx="6">
                  <c:v>0.5</c:v>
                </c:pt>
                <c:pt idx="7">
                  <c:v>0.77500000000000002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E-BC40-9463-D3DDEAD279D9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1.2999999999999998</c:v>
                </c:pt>
                <c:pt idx="1">
                  <c:v>1.05</c:v>
                </c:pt>
                <c:pt idx="2">
                  <c:v>1.4</c:v>
                </c:pt>
                <c:pt idx="3">
                  <c:v>1.0999999999999999</c:v>
                </c:pt>
                <c:pt idx="4">
                  <c:v>1.45</c:v>
                </c:pt>
                <c:pt idx="5">
                  <c:v>1.25</c:v>
                </c:pt>
                <c:pt idx="6">
                  <c:v>1.5</c:v>
                </c:pt>
                <c:pt idx="7">
                  <c:v>1.6</c:v>
                </c:pt>
                <c:pt idx="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E-BC40-9463-D3DDEAD279D9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1</c:v>
                </c:pt>
                <c:pt idx="1">
                  <c:v>0.64500000000000002</c:v>
                </c:pt>
                <c:pt idx="2">
                  <c:v>0.78</c:v>
                </c:pt>
                <c:pt idx="3">
                  <c:v>0.96</c:v>
                </c:pt>
                <c:pt idx="4">
                  <c:v>1.05</c:v>
                </c:pt>
                <c:pt idx="5">
                  <c:v>1.2</c:v>
                </c:pt>
                <c:pt idx="6">
                  <c:v>1.125</c:v>
                </c:pt>
                <c:pt idx="7">
                  <c:v>1.135</c:v>
                </c:pt>
                <c:pt idx="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E-BC40-9463-D3DDEAD279D9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E-BC40-9463-D3DDEAD279D9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0.8</c:v>
                </c:pt>
                <c:pt idx="1">
                  <c:v>0.57000000000000006</c:v>
                </c:pt>
                <c:pt idx="2">
                  <c:v>0.97500000000000009</c:v>
                </c:pt>
                <c:pt idx="3">
                  <c:v>1.05</c:v>
                </c:pt>
                <c:pt idx="4">
                  <c:v>0.92500000000000004</c:v>
                </c:pt>
                <c:pt idx="5">
                  <c:v>0.7</c:v>
                </c:pt>
                <c:pt idx="6">
                  <c:v>0.8</c:v>
                </c:pt>
                <c:pt idx="7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5E-BC40-9463-D3DDEAD279D9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5E-BC40-9463-D3DDEAD279D9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3">
                  <c:v>0.76500000000000001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5E-BC40-9463-D3DDEAD279D9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0.75</c:v>
                </c:pt>
                <c:pt idx="1">
                  <c:v>0.8</c:v>
                </c:pt>
                <c:pt idx="2">
                  <c:v>0.95</c:v>
                </c:pt>
                <c:pt idx="3">
                  <c:v>0.75</c:v>
                </c:pt>
                <c:pt idx="4">
                  <c:v>0.75</c:v>
                </c:pt>
                <c:pt idx="5">
                  <c:v>0.64999999999999991</c:v>
                </c:pt>
                <c:pt idx="6">
                  <c:v>0.75</c:v>
                </c:pt>
                <c:pt idx="7">
                  <c:v>1.05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5E-BC40-9463-D3DDEAD279D9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5E-BC40-9463-D3DDEAD2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363872"/>
        <c:axId val="1778634608"/>
      </c:lineChart>
      <c:catAx>
        <c:axId val="17663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8634608"/>
        <c:crosses val="autoZero"/>
        <c:auto val="1"/>
        <c:lblAlgn val="ctr"/>
        <c:lblOffset val="100"/>
        <c:tickLblSkip val="2"/>
        <c:noMultiLvlLbl val="0"/>
      </c:catAx>
      <c:valAx>
        <c:axId val="177863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636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1-7947-AA60-059B61BDE80D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5.2946460000000002</c:v>
                </c:pt>
                <c:pt idx="1">
                  <c:v>2.3251619999999997</c:v>
                </c:pt>
                <c:pt idx="2">
                  <c:v>2.2551269999999999</c:v>
                </c:pt>
                <c:pt idx="3">
                  <c:v>1.2942468</c:v>
                </c:pt>
                <c:pt idx="4">
                  <c:v>1.0575285000000001</c:v>
                </c:pt>
                <c:pt idx="5">
                  <c:v>0.93111532500000005</c:v>
                </c:pt>
                <c:pt idx="6">
                  <c:v>0.905202375</c:v>
                </c:pt>
                <c:pt idx="7">
                  <c:v>1.2319156500000001</c:v>
                </c:pt>
                <c:pt idx="8">
                  <c:v>1.1975985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1-7947-AA60-059B61BDE80D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4.1180580000000004</c:v>
                </c:pt>
                <c:pt idx="1">
                  <c:v>3.2986484999999997</c:v>
                </c:pt>
                <c:pt idx="2">
                  <c:v>3.4947465000000002</c:v>
                </c:pt>
                <c:pt idx="3">
                  <c:v>2.7173580000000004</c:v>
                </c:pt>
                <c:pt idx="4">
                  <c:v>3.0465225</c:v>
                </c:pt>
                <c:pt idx="5">
                  <c:v>3.4177080000000002</c:v>
                </c:pt>
                <c:pt idx="6">
                  <c:v>3.389694</c:v>
                </c:pt>
                <c:pt idx="7">
                  <c:v>3.0395189999999999</c:v>
                </c:pt>
                <c:pt idx="8">
                  <c:v>4.0060019999999996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1-7947-AA60-059B61BDE80D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2.6123054999999997</c:v>
                </c:pt>
                <c:pt idx="1">
                  <c:v>2.3321654999999999</c:v>
                </c:pt>
                <c:pt idx="2">
                  <c:v>2.5282635</c:v>
                </c:pt>
                <c:pt idx="3">
                  <c:v>1.6990491000000001</c:v>
                </c:pt>
                <c:pt idx="4">
                  <c:v>1.7648820000000001</c:v>
                </c:pt>
                <c:pt idx="5">
                  <c:v>1.4497244999999999</c:v>
                </c:pt>
                <c:pt idx="6">
                  <c:v>1.2088041</c:v>
                </c:pt>
                <c:pt idx="7">
                  <c:v>2.0730360000000001</c:v>
                </c:pt>
                <c:pt idx="8">
                  <c:v>2.0450219999999999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1-7947-AA60-059B61BDE80D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2.5282635000000004</c:v>
                </c:pt>
                <c:pt idx="1">
                  <c:v>2.2551269999999999</c:v>
                </c:pt>
                <c:pt idx="2">
                  <c:v>2.7103545000000002</c:v>
                </c:pt>
                <c:pt idx="3">
                  <c:v>1.9469729999999998</c:v>
                </c:pt>
                <c:pt idx="4">
                  <c:v>1.8069030000000001</c:v>
                </c:pt>
                <c:pt idx="5">
                  <c:v>2.1360675000000002</c:v>
                </c:pt>
                <c:pt idx="6">
                  <c:v>2.24112</c:v>
                </c:pt>
                <c:pt idx="7">
                  <c:v>2.1255622499999998</c:v>
                </c:pt>
                <c:pt idx="8">
                  <c:v>2.605302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1-7947-AA60-059B61BDE80D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1-7947-AA60-059B61BDE80D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5.364681</c:v>
                </c:pt>
                <c:pt idx="1">
                  <c:v>2.7201594</c:v>
                </c:pt>
                <c:pt idx="2">
                  <c:v>3.025512</c:v>
                </c:pt>
                <c:pt idx="3">
                  <c:v>2.3671829999999998</c:v>
                </c:pt>
                <c:pt idx="4">
                  <c:v>2.1010499999999999</c:v>
                </c:pt>
                <c:pt idx="5">
                  <c:v>2.1430709999999999</c:v>
                </c:pt>
                <c:pt idx="6">
                  <c:v>1.792896</c:v>
                </c:pt>
                <c:pt idx="7">
                  <c:v>2.5702845000000001</c:v>
                </c:pt>
                <c:pt idx="8">
                  <c:v>2.7733859999999999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1-7947-AA60-059B61BDE80D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3.5787884999999999</c:v>
                </c:pt>
                <c:pt idx="1">
                  <c:v>3.2076029999999998</c:v>
                </c:pt>
                <c:pt idx="2">
                  <c:v>3.8309145</c:v>
                </c:pt>
                <c:pt idx="3">
                  <c:v>3.5297640000000001</c:v>
                </c:pt>
                <c:pt idx="4">
                  <c:v>3.2146065000000004</c:v>
                </c:pt>
                <c:pt idx="5">
                  <c:v>3.7258619999999993</c:v>
                </c:pt>
                <c:pt idx="6">
                  <c:v>3.8169075000000001</c:v>
                </c:pt>
                <c:pt idx="8">
                  <c:v>4.1880930000000003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1-7947-AA60-059B61BDE80D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1.9189589999999999</c:v>
                </c:pt>
                <c:pt idx="1">
                  <c:v>1.3481737499999999</c:v>
                </c:pt>
                <c:pt idx="2">
                  <c:v>1.0694344500000001</c:v>
                </c:pt>
                <c:pt idx="3">
                  <c:v>1.1450722500000001</c:v>
                </c:pt>
                <c:pt idx="4">
                  <c:v>0.53856915000000005</c:v>
                </c:pt>
                <c:pt idx="5">
                  <c:v>1.0043019</c:v>
                </c:pt>
                <c:pt idx="6">
                  <c:v>0.91325639999999997</c:v>
                </c:pt>
                <c:pt idx="7">
                  <c:v>4.6923450000000004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1-7947-AA60-059B61BDE80D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2.4792390000000002</c:v>
                </c:pt>
                <c:pt idx="1">
                  <c:v>1.750875</c:v>
                </c:pt>
                <c:pt idx="2">
                  <c:v>1.5561777000000001</c:v>
                </c:pt>
                <c:pt idx="3">
                  <c:v>0.91232259999999998</c:v>
                </c:pt>
                <c:pt idx="4">
                  <c:v>0.86143049999999999</c:v>
                </c:pt>
                <c:pt idx="5">
                  <c:v>1.0316155499999999</c:v>
                </c:pt>
                <c:pt idx="6">
                  <c:v>0.79209584999999993</c:v>
                </c:pt>
                <c:pt idx="7">
                  <c:v>1.568784</c:v>
                </c:pt>
                <c:pt idx="8">
                  <c:v>1.8629310000000001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1-7947-AA60-059B61BDE80D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1.6808399999999999</c:v>
                </c:pt>
                <c:pt idx="1">
                  <c:v>1.36918425</c:v>
                </c:pt>
                <c:pt idx="2">
                  <c:v>0.96228089999999999</c:v>
                </c:pt>
                <c:pt idx="3">
                  <c:v>1.0827411</c:v>
                </c:pt>
                <c:pt idx="4">
                  <c:v>0.71365664999999989</c:v>
                </c:pt>
                <c:pt idx="5">
                  <c:v>0.47483729999999996</c:v>
                </c:pt>
                <c:pt idx="6">
                  <c:v>0.47763870000000003</c:v>
                </c:pt>
                <c:pt idx="8">
                  <c:v>0.50705339999999999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1-7947-AA60-059B61BD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51696"/>
        <c:axId val="1778755696"/>
      </c:lineChart>
      <c:catAx>
        <c:axId val="17787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8755696"/>
        <c:crosses val="autoZero"/>
        <c:auto val="1"/>
        <c:lblAlgn val="ctr"/>
        <c:lblOffset val="100"/>
        <c:tickLblSkip val="2"/>
        <c:noMultiLvlLbl val="0"/>
      </c:catAx>
      <c:valAx>
        <c:axId val="1778755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78751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1"/>
          <c:order val="0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6.1</c:v>
                </c:pt>
                <c:pt idx="2">
                  <c:v>30</c:v>
                </c:pt>
                <c:pt idx="3">
                  <c:v>22.233333333333334</c:v>
                </c:pt>
                <c:pt idx="4">
                  <c:v>25.799999999999997</c:v>
                </c:pt>
                <c:pt idx="5">
                  <c:v>20.85</c:v>
                </c:pt>
                <c:pt idx="6">
                  <c:v>23.65</c:v>
                </c:pt>
                <c:pt idx="7">
                  <c:v>13.399999999999999</c:v>
                </c:pt>
                <c:pt idx="8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DC49-8BE0-3286A8EA03D9}"/>
            </c:ext>
          </c:extLst>
        </c:ser>
        <c:ser>
          <c:idx val="2"/>
          <c:order val="1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8</c:v>
                </c:pt>
                <c:pt idx="1">
                  <c:v>12.3</c:v>
                </c:pt>
                <c:pt idx="2">
                  <c:v>63.15</c:v>
                </c:pt>
                <c:pt idx="3">
                  <c:v>25.733333333333334</c:v>
                </c:pt>
                <c:pt idx="4">
                  <c:v>23.7</c:v>
                </c:pt>
                <c:pt idx="5">
                  <c:v>10.5</c:v>
                </c:pt>
                <c:pt idx="6">
                  <c:v>14.1</c:v>
                </c:pt>
                <c:pt idx="7">
                  <c:v>16.7</c:v>
                </c:pt>
                <c:pt idx="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DC49-8BE0-3286A8EA03D9}"/>
            </c:ext>
          </c:extLst>
        </c:ser>
        <c:ser>
          <c:idx val="3"/>
          <c:order val="2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6.8</c:v>
                </c:pt>
                <c:pt idx="1">
                  <c:v>9.9</c:v>
                </c:pt>
                <c:pt idx="2">
                  <c:v>8.25</c:v>
                </c:pt>
                <c:pt idx="3">
                  <c:v>9.1333333333333329</c:v>
                </c:pt>
                <c:pt idx="4">
                  <c:v>9.1</c:v>
                </c:pt>
                <c:pt idx="5">
                  <c:v>47.150000000000006</c:v>
                </c:pt>
                <c:pt idx="6">
                  <c:v>6.6999999999999993</c:v>
                </c:pt>
                <c:pt idx="7">
                  <c:v>0.08</c:v>
                </c:pt>
                <c:pt idx="8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5-DC49-8BE0-3286A8EA03D9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5.9</c:v>
                </c:pt>
                <c:pt idx="1">
                  <c:v>17.950000000000003</c:v>
                </c:pt>
                <c:pt idx="2">
                  <c:v>8.9499999999999993</c:v>
                </c:pt>
                <c:pt idx="3">
                  <c:v>7.9333333333333327</c:v>
                </c:pt>
                <c:pt idx="4">
                  <c:v>5.95</c:v>
                </c:pt>
                <c:pt idx="5">
                  <c:v>4.8</c:v>
                </c:pt>
                <c:pt idx="6">
                  <c:v>6.85</c:v>
                </c:pt>
                <c:pt idx="7">
                  <c:v>3.45</c:v>
                </c:pt>
                <c:pt idx="8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5-DC49-8BE0-3286A8EA03D9}"/>
            </c:ext>
          </c:extLst>
        </c:ser>
        <c:ser>
          <c:idx val="6"/>
          <c:order val="4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5.2</c:v>
                </c:pt>
                <c:pt idx="1">
                  <c:v>7.55</c:v>
                </c:pt>
                <c:pt idx="2">
                  <c:v>3.85</c:v>
                </c:pt>
                <c:pt idx="3">
                  <c:v>2.2000000000000002</c:v>
                </c:pt>
                <c:pt idx="4">
                  <c:v>4.6500000000000004</c:v>
                </c:pt>
                <c:pt idx="5">
                  <c:v>3.8000000000000003</c:v>
                </c:pt>
                <c:pt idx="6">
                  <c:v>3.5999999999999996</c:v>
                </c:pt>
                <c:pt idx="7">
                  <c:v>2.2999999999999998</c:v>
                </c:pt>
                <c:pt idx="8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5-DC49-8BE0-3286A8EA03D9}"/>
            </c:ext>
          </c:extLst>
        </c:ser>
        <c:ser>
          <c:idx val="7"/>
          <c:order val="5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0">
                  <c:v>5.85</c:v>
                </c:pt>
                <c:pt idx="1">
                  <c:v>8.65</c:v>
                </c:pt>
                <c:pt idx="2">
                  <c:v>4.9000000000000004</c:v>
                </c:pt>
                <c:pt idx="3">
                  <c:v>11.899999999999999</c:v>
                </c:pt>
                <c:pt idx="4">
                  <c:v>5.8000000000000007</c:v>
                </c:pt>
                <c:pt idx="5">
                  <c:v>6.6</c:v>
                </c:pt>
                <c:pt idx="6">
                  <c:v>3.4000000000000004</c:v>
                </c:pt>
                <c:pt idx="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5-DC49-8BE0-3286A8EA03D9}"/>
            </c:ext>
          </c:extLst>
        </c:ser>
        <c:ser>
          <c:idx val="8"/>
          <c:order val="6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105</c:v>
                </c:pt>
                <c:pt idx="1">
                  <c:v>10.149999999999999</c:v>
                </c:pt>
                <c:pt idx="2">
                  <c:v>28.950000000000003</c:v>
                </c:pt>
                <c:pt idx="3">
                  <c:v>9.6999999999999993</c:v>
                </c:pt>
                <c:pt idx="4">
                  <c:v>18.3</c:v>
                </c:pt>
                <c:pt idx="5">
                  <c:v>8.35</c:v>
                </c:pt>
                <c:pt idx="6">
                  <c:v>14.45</c:v>
                </c:pt>
                <c:pt idx="7">
                  <c:v>0.3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5-DC49-8BE0-3286A8EA03D9}"/>
            </c:ext>
          </c:extLst>
        </c:ser>
        <c:ser>
          <c:idx val="9"/>
          <c:order val="7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24.4</c:v>
                </c:pt>
                <c:pt idx="1">
                  <c:v>20.100000000000001</c:v>
                </c:pt>
                <c:pt idx="2">
                  <c:v>6.6</c:v>
                </c:pt>
                <c:pt idx="3">
                  <c:v>14.5</c:v>
                </c:pt>
                <c:pt idx="4">
                  <c:v>15.7</c:v>
                </c:pt>
                <c:pt idx="5">
                  <c:v>15.65</c:v>
                </c:pt>
                <c:pt idx="6">
                  <c:v>8.15</c:v>
                </c:pt>
                <c:pt idx="7">
                  <c:v>5.55</c:v>
                </c:pt>
                <c:pt idx="8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5-DC49-8BE0-3286A8EA03D9}"/>
            </c:ext>
          </c:extLst>
        </c:ser>
        <c:ser>
          <c:idx val="10"/>
          <c:order val="8"/>
          <c:tx>
            <c:strRef>
              <c:f>Graphs!$M$27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  <c:pt idx="0">
                  <c:v>4.3499999999999996</c:v>
                </c:pt>
                <c:pt idx="1">
                  <c:v>5.6</c:v>
                </c:pt>
                <c:pt idx="2">
                  <c:v>4.4000000000000004</c:v>
                </c:pt>
                <c:pt idx="3">
                  <c:v>8.4666666666666668</c:v>
                </c:pt>
                <c:pt idx="4">
                  <c:v>10.25</c:v>
                </c:pt>
                <c:pt idx="5">
                  <c:v>6.3</c:v>
                </c:pt>
                <c:pt idx="6">
                  <c:v>20.5</c:v>
                </c:pt>
                <c:pt idx="8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A5-DC49-8BE0-3286A8EA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50160"/>
        <c:axId val="1973942848"/>
      </c:lineChart>
      <c:catAx>
        <c:axId val="21125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9428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7394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550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2B4E-A00B-E8540221E3FA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3.7783400000000002E-2</c:v>
                </c:pt>
                <c:pt idx="1">
                  <c:v>2.7563299999999999E-2</c:v>
                </c:pt>
                <c:pt idx="2">
                  <c:v>6.8753399999999992E-2</c:v>
                </c:pt>
                <c:pt idx="3">
                  <c:v>6.1114133333333341E-2</c:v>
                </c:pt>
                <c:pt idx="4">
                  <c:v>6.9992200000000004E-2</c:v>
                </c:pt>
                <c:pt idx="5">
                  <c:v>5.8920424999999998E-2</c:v>
                </c:pt>
                <c:pt idx="6">
                  <c:v>7.7115299999999998E-2</c:v>
                </c:pt>
                <c:pt idx="7">
                  <c:v>5.9152699999999996E-2</c:v>
                </c:pt>
                <c:pt idx="8">
                  <c:v>4.4906499999999995E-2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E-2B4E-A00B-E8540221E3FA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7.0301900000000001E-2</c:v>
                </c:pt>
                <c:pt idx="1">
                  <c:v>5.7294499999999998E-2</c:v>
                </c:pt>
                <c:pt idx="2">
                  <c:v>7.0147049999999989E-2</c:v>
                </c:pt>
                <c:pt idx="3">
                  <c:v>8.6096600000000009E-2</c:v>
                </c:pt>
                <c:pt idx="4">
                  <c:v>5.5436299999999994E-2</c:v>
                </c:pt>
                <c:pt idx="5">
                  <c:v>0.1102532</c:v>
                </c:pt>
                <c:pt idx="6">
                  <c:v>6.9372799999999998E-2</c:v>
                </c:pt>
                <c:pt idx="7">
                  <c:v>7.7424999999999994E-2</c:v>
                </c:pt>
                <c:pt idx="8">
                  <c:v>3.6854299999999993E-2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E-2B4E-A00B-E8540221E3FA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4.6454999999999996E-2</c:v>
                </c:pt>
                <c:pt idx="1">
                  <c:v>4.8622899999999997E-2</c:v>
                </c:pt>
                <c:pt idx="2">
                  <c:v>2.66342E-2</c:v>
                </c:pt>
                <c:pt idx="3">
                  <c:v>6.0185033333333325E-2</c:v>
                </c:pt>
                <c:pt idx="4">
                  <c:v>3.4996100000000002E-2</c:v>
                </c:pt>
                <c:pt idx="5">
                  <c:v>3.4221849999999998E-2</c:v>
                </c:pt>
                <c:pt idx="6">
                  <c:v>1.48656E-2</c:v>
                </c:pt>
                <c:pt idx="7">
                  <c:v>1.6104399999999998E-2</c:v>
                </c:pt>
                <c:pt idx="8">
                  <c:v>1.48656E-2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E-2B4E-A00B-E8540221E3FA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4.2428900000000005E-2</c:v>
                </c:pt>
                <c:pt idx="1">
                  <c:v>6.8443699999999996E-2</c:v>
                </c:pt>
                <c:pt idx="2">
                  <c:v>4.3203149999999996E-2</c:v>
                </c:pt>
                <c:pt idx="3">
                  <c:v>8.4651333333333342E-2</c:v>
                </c:pt>
                <c:pt idx="4">
                  <c:v>3.3447600000000001E-2</c:v>
                </c:pt>
                <c:pt idx="5">
                  <c:v>4.3822550000000002E-2</c:v>
                </c:pt>
                <c:pt idx="6">
                  <c:v>3.2673350000000004E-2</c:v>
                </c:pt>
                <c:pt idx="7">
                  <c:v>4.0880399999999997E-2</c:v>
                </c:pt>
                <c:pt idx="8">
                  <c:v>2.4775999999999999E-2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E-2B4E-A00B-E8540221E3FA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E-2B4E-A00B-E8540221E3FA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3.2828200000000002E-2</c:v>
                </c:pt>
                <c:pt idx="1">
                  <c:v>2.8027849999999997E-2</c:v>
                </c:pt>
                <c:pt idx="2">
                  <c:v>4.010615E-2</c:v>
                </c:pt>
                <c:pt idx="3">
                  <c:v>3.4067E-2</c:v>
                </c:pt>
                <c:pt idx="4">
                  <c:v>3.3757299999999997E-2</c:v>
                </c:pt>
                <c:pt idx="5">
                  <c:v>2.524055E-2</c:v>
                </c:pt>
                <c:pt idx="6">
                  <c:v>2.802785E-2</c:v>
                </c:pt>
                <c:pt idx="7">
                  <c:v>2.3537200000000001E-2</c:v>
                </c:pt>
                <c:pt idx="8">
                  <c:v>2.3537199999999998E-2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E-2B4E-A00B-E8540221E3FA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2.6169649999999999E-2</c:v>
                </c:pt>
                <c:pt idx="1">
                  <c:v>4.8313200000000001E-2</c:v>
                </c:pt>
                <c:pt idx="2">
                  <c:v>2.6479349999999999E-2</c:v>
                </c:pt>
                <c:pt idx="3">
                  <c:v>6.7514599999999994E-2</c:v>
                </c:pt>
                <c:pt idx="4">
                  <c:v>6.2404549999999996E-2</c:v>
                </c:pt>
                <c:pt idx="5">
                  <c:v>9.9568550000000006E-2</c:v>
                </c:pt>
                <c:pt idx="6">
                  <c:v>1.7962599999999999E-2</c:v>
                </c:pt>
                <c:pt idx="8">
                  <c:v>3.6544599999999997E-2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0E-2B4E-A00B-E8540221E3FA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0.18520059999999999</c:v>
                </c:pt>
                <c:pt idx="1">
                  <c:v>6.59661E-2</c:v>
                </c:pt>
                <c:pt idx="2">
                  <c:v>7.3708599999999999E-2</c:v>
                </c:pt>
                <c:pt idx="3">
                  <c:v>0.1034398</c:v>
                </c:pt>
                <c:pt idx="4">
                  <c:v>8.098654999999999E-2</c:v>
                </c:pt>
                <c:pt idx="5">
                  <c:v>0.12496395</c:v>
                </c:pt>
                <c:pt idx="6">
                  <c:v>5.1874749999999997E-2</c:v>
                </c:pt>
                <c:pt idx="7">
                  <c:v>2.1679E-2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0E-2B4E-A00B-E8540221E3FA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5.2339299999999998E-2</c:v>
                </c:pt>
                <c:pt idx="1">
                  <c:v>4.7384099999999998E-2</c:v>
                </c:pt>
                <c:pt idx="2">
                  <c:v>4.3357999999999994E-2</c:v>
                </c:pt>
                <c:pt idx="3">
                  <c:v>6.565639999999999E-2</c:v>
                </c:pt>
                <c:pt idx="4">
                  <c:v>5.6675099999999999E-2</c:v>
                </c:pt>
                <c:pt idx="5">
                  <c:v>5.9617249999999997E-2</c:v>
                </c:pt>
                <c:pt idx="6">
                  <c:v>3.4221849999999998E-2</c:v>
                </c:pt>
                <c:pt idx="7">
                  <c:v>2.9266649999999998E-2</c:v>
                </c:pt>
                <c:pt idx="8">
                  <c:v>2.0440200000000002E-2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0E-2B4E-A00B-E8540221E3FA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</c:formatCode>
                <c:ptCount val="9"/>
                <c:pt idx="0">
                  <c:v>5.3268399999999994E-2</c:v>
                </c:pt>
                <c:pt idx="1">
                  <c:v>6.4107899999999995E-2</c:v>
                </c:pt>
                <c:pt idx="2">
                  <c:v>4.3048299999999998E-2</c:v>
                </c:pt>
                <c:pt idx="3">
                  <c:v>8.5683666666666658E-2</c:v>
                </c:pt>
                <c:pt idx="4">
                  <c:v>6.8288849999999998E-2</c:v>
                </c:pt>
                <c:pt idx="5">
                  <c:v>5.2029599999999995E-2</c:v>
                </c:pt>
                <c:pt idx="6">
                  <c:v>7.2160100000000005E-2</c:v>
                </c:pt>
                <c:pt idx="8">
                  <c:v>5.32684E-2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0E-2B4E-A00B-E8540221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48480"/>
        <c:axId val="1779652480"/>
      </c:lineChart>
      <c:catAx>
        <c:axId val="17796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9652480"/>
        <c:crosses val="autoZero"/>
        <c:auto val="1"/>
        <c:lblAlgn val="ctr"/>
        <c:lblOffset val="100"/>
        <c:tickLblSkip val="2"/>
        <c:noMultiLvlLbl val="0"/>
      </c:catAx>
      <c:valAx>
        <c:axId val="177965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7964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0.10530314338669799"/>
          <c:w val="0.80500002047220898"/>
          <c:h val="0.68531956313517695"/>
        </c:manualLayout>
      </c:layout>
      <c:lineChart>
        <c:grouping val="standard"/>
        <c:varyColors val="0"/>
        <c:ser>
          <c:idx val="0"/>
          <c:order val="0"/>
          <c:tx>
            <c:strRef>
              <c:f>Graphs!$CQ$15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Graphs!$CP$16:$CP$24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Graphs!$CQ$16:$CQ$24</c:f>
              <c:numCache>
                <c:formatCode>General</c:formatCode>
                <c:ptCount val="9"/>
                <c:pt idx="0">
                  <c:v>6.9211855555555563E-2</c:v>
                </c:pt>
                <c:pt idx="1">
                  <c:v>4.3814838888888888E-2</c:v>
                </c:pt>
                <c:pt idx="2">
                  <c:v>3.0708455555555556E-2</c:v>
                </c:pt>
                <c:pt idx="3">
                  <c:v>4.3047429629629624E-2</c:v>
                </c:pt>
                <c:pt idx="4">
                  <c:v>4.3210579629629632E-2</c:v>
                </c:pt>
                <c:pt idx="5">
                  <c:v>5.8443955555555559E-2</c:v>
                </c:pt>
                <c:pt idx="6">
                  <c:v>6.6220772222222224E-2</c:v>
                </c:pt>
                <c:pt idx="7">
                  <c:v>4.9154764285714282E-2</c:v>
                </c:pt>
                <c:pt idx="8">
                  <c:v>3.9663577777777771E-2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C-2D41-AF93-3E58CA00157B}"/>
            </c:ext>
          </c:extLst>
        </c:ser>
        <c:ser>
          <c:idx val="1"/>
          <c:order val="1"/>
          <c:tx>
            <c:strRef>
              <c:f>Graphs!$CR$15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Graphs!$CP$16:$CP$24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Graphs!$CR$16:$CR$24</c:f>
              <c:numCache>
                <c:formatCode>General</c:formatCode>
                <c:ptCount val="9"/>
                <c:pt idx="0">
                  <c:v>9.0221949999999981E-2</c:v>
                </c:pt>
                <c:pt idx="1">
                  <c:v>6.0243137500000002E-2</c:v>
                </c:pt>
                <c:pt idx="2">
                  <c:v>6.8441424999999986E-2</c:v>
                </c:pt>
                <c:pt idx="3">
                  <c:v>3.7769224999999997E-2</c:v>
                </c:pt>
                <c:pt idx="4">
                  <c:v>3.2997087500000001E-2</c:v>
                </c:pt>
                <c:pt idx="5">
                  <c:v>3.1977399999999996E-2</c:v>
                </c:pt>
                <c:pt idx="6">
                  <c:v>2.6022425000000002E-2</c:v>
                </c:pt>
                <c:pt idx="7">
                  <c:v>0.12383085000000001</c:v>
                </c:pt>
                <c:pt idx="8">
                  <c:v>3.7524499999999995E-2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C-2D41-AF93-3E58CA00157B}"/>
            </c:ext>
          </c:extLst>
        </c:ser>
        <c:ser>
          <c:idx val="2"/>
          <c:order val="2"/>
          <c:tx>
            <c:strRef>
              <c:f>Graphs!$CS$15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Graphs!$CP$16:$CP$24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Graphs!$CS$16:$CS$24</c:f>
              <c:numCache>
                <c:formatCode>General</c:formatCode>
                <c:ptCount val="9"/>
                <c:pt idx="0">
                  <c:v>7.5025692857142848E-2</c:v>
                </c:pt>
                <c:pt idx="1">
                  <c:v>9.2109828571428576E-2</c:v>
                </c:pt>
                <c:pt idx="2">
                  <c:v>6.495700714285714E-2</c:v>
                </c:pt>
                <c:pt idx="3">
                  <c:v>6.3457580952380951E-2</c:v>
                </c:pt>
                <c:pt idx="4">
                  <c:v>5.3303435714285724E-2</c:v>
                </c:pt>
                <c:pt idx="5">
                  <c:v>4.2908450000000001E-2</c:v>
                </c:pt>
                <c:pt idx="6">
                  <c:v>4.1719785714285716E-2</c:v>
                </c:pt>
                <c:pt idx="7">
                  <c:v>0.12373762142857142</c:v>
                </c:pt>
                <c:pt idx="8">
                  <c:v>5.2720757142857136E-2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C-2D41-AF93-3E58CA00157B}"/>
            </c:ext>
          </c:extLst>
        </c:ser>
        <c:ser>
          <c:idx val="3"/>
          <c:order val="3"/>
          <c:tx>
            <c:strRef>
              <c:f>Graphs!$CT$15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Graphs!$CP$16:$CP$24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Graphs!$CT$16:$CT$24</c:f>
              <c:numCache>
                <c:formatCode>General</c:formatCode>
                <c:ptCount val="9"/>
                <c:pt idx="0">
                  <c:v>5.8897149999999995E-2</c:v>
                </c:pt>
                <c:pt idx="1">
                  <c:v>6.0800566666666667E-2</c:v>
                </c:pt>
                <c:pt idx="2">
                  <c:v>7.901898333333332E-2</c:v>
                </c:pt>
                <c:pt idx="3">
                  <c:v>4.7204733333333318E-2</c:v>
                </c:pt>
                <c:pt idx="4">
                  <c:v>2.626715E-2</c:v>
                </c:pt>
                <c:pt idx="5">
                  <c:v>5.1990466666666658E-2</c:v>
                </c:pt>
                <c:pt idx="6">
                  <c:v>3.9645449999999999E-2</c:v>
                </c:pt>
                <c:pt idx="7">
                  <c:v>2.4472499999999998E-2</c:v>
                </c:pt>
                <c:pt idx="8">
                  <c:v>3.6219299999999996E-2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C-2D41-AF93-3E58CA00157B}"/>
            </c:ext>
          </c:extLst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Graphs!$CE$64:$CE$73</c:f>
              <c:numCache>
                <c:formatCode>0.0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C-2D41-AF93-3E58CA00157B}"/>
            </c:ext>
          </c:extLst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Graphs!$CD$64:$CD$73</c:f>
              <c:numCache>
                <c:formatCode>0.00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C-2D41-AF93-3E58CA00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44832"/>
        <c:axId val="1780746336"/>
      </c:lineChart>
      <c:catAx>
        <c:axId val="17807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46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0746336"/>
        <c:scaling>
          <c:orientation val="minMax"/>
          <c:max val="0.12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-P 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7448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Bacteria!$G$3:$G$7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Bacteria!$H$3:$H$7</c:f>
              <c:numCache>
                <c:formatCode>General</c:formatCode>
                <c:ptCount val="5"/>
                <c:pt idx="0">
                  <c:v>753</c:v>
                </c:pt>
                <c:pt idx="1">
                  <c:v>921.83333333333337</c:v>
                </c:pt>
                <c:pt idx="2">
                  <c:v>190</c:v>
                </c:pt>
                <c:pt idx="3">
                  <c:v>735.25</c:v>
                </c:pt>
                <c:pt idx="4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CB48-A08C-14BC9EAE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68720"/>
        <c:axId val="1779663008"/>
      </c:lineChart>
      <c:catAx>
        <c:axId val="17795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8543875765529301"/>
              <c:y val="0.8740507436570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79663008"/>
        <c:crosses val="autoZero"/>
        <c:auto val="1"/>
        <c:lblAlgn val="ctr"/>
        <c:lblOffset val="100"/>
        <c:noMultiLvlLbl val="0"/>
      </c:catAx>
      <c:valAx>
        <c:axId val="177966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56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3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Bacteria!$H$19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Bacteria!$G$20:$G$24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Bacteria!$H$20:$H$24</c:f>
              <c:numCache>
                <c:formatCode>General</c:formatCode>
                <c:ptCount val="5"/>
                <c:pt idx="0">
                  <c:v>195.5</c:v>
                </c:pt>
                <c:pt idx="1">
                  <c:v>61.166666666666664</c:v>
                </c:pt>
                <c:pt idx="2">
                  <c:v>18</c:v>
                </c:pt>
                <c:pt idx="3">
                  <c:v>109.5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5-064E-B830-23EA4A2E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16480"/>
        <c:axId val="1779545264"/>
      </c:lineChart>
      <c:catAx>
        <c:axId val="17795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506364829396301"/>
              <c:y val="0.8879396325459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79545264"/>
        <c:crosses val="autoZero"/>
        <c:auto val="1"/>
        <c:lblAlgn val="ctr"/>
        <c:lblOffset val="100"/>
        <c:noMultiLvlLbl val="0"/>
      </c:catAx>
      <c:valAx>
        <c:axId val="177954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MPN/100mL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0626932050160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951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6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Bacteria!$G$36:$G$40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Bacteria!$H$36:$H$40</c:f>
              <c:numCache>
                <c:formatCode>General</c:formatCode>
                <c:ptCount val="5"/>
                <c:pt idx="0">
                  <c:v>3133.5</c:v>
                </c:pt>
                <c:pt idx="1">
                  <c:v>50.166666666666664</c:v>
                </c:pt>
                <c:pt idx="2">
                  <c:v>110.5</c:v>
                </c:pt>
                <c:pt idx="3">
                  <c:v>568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994E-AB20-E4EA8ECF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53840"/>
        <c:axId val="1779474032"/>
      </c:lineChart>
      <c:catAx>
        <c:axId val="177925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7841426071741"/>
              <c:y val="0.883310002916302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79474032"/>
        <c:crosses val="autoZero"/>
        <c:auto val="1"/>
        <c:lblAlgn val="ctr"/>
        <c:lblOffset val="100"/>
        <c:noMultiLvlLbl val="0"/>
      </c:catAx>
      <c:valAx>
        <c:axId val="1779474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</a:t>
                </a:r>
                <a:r>
                  <a:rPr lang="en-US" baseline="0"/>
                  <a:t> 100mL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25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11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Bacteria!$H$51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Bacteria!$G$52:$G$56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Bacteria!$H$52:$H$56</c:f>
              <c:numCache>
                <c:formatCode>General</c:formatCode>
                <c:ptCount val="5"/>
                <c:pt idx="0">
                  <c:v>63</c:v>
                </c:pt>
                <c:pt idx="1">
                  <c:v>536.83333333333337</c:v>
                </c:pt>
                <c:pt idx="2">
                  <c:v>86</c:v>
                </c:pt>
                <c:pt idx="3">
                  <c:v>187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3-444A-BA61-660F4002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52080"/>
        <c:axId val="1779637920"/>
      </c:lineChart>
      <c:catAx>
        <c:axId val="17794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9637920"/>
        <c:crosses val="autoZero"/>
        <c:auto val="1"/>
        <c:lblAlgn val="ctr"/>
        <c:lblOffset val="100"/>
        <c:noMultiLvlLbl val="0"/>
      </c:catAx>
      <c:valAx>
        <c:axId val="177963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45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Bacteria!$H$67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Bacteria!$G$68:$G$72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Bacteria!$H$68:$H$72</c:f>
              <c:numCache>
                <c:formatCode>General</c:formatCode>
                <c:ptCount val="5"/>
                <c:pt idx="0">
                  <c:v>319.5</c:v>
                </c:pt>
                <c:pt idx="1">
                  <c:v>292.5</c:v>
                </c:pt>
                <c:pt idx="2">
                  <c:v>234.75</c:v>
                </c:pt>
                <c:pt idx="3">
                  <c:v>1168</c:v>
                </c:pt>
                <c:pt idx="4">
                  <c:v>711.25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8-FB4C-A34C-E678C0B2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81824"/>
        <c:axId val="1779588960"/>
      </c:lineChart>
      <c:catAx>
        <c:axId val="17795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42006364829396298"/>
              <c:y val="0.901828521434820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79588960"/>
        <c:crosses val="autoZero"/>
        <c:auto val="1"/>
        <c:lblAlgn val="ctr"/>
        <c:lblOffset val="100"/>
        <c:noMultiLvlLbl val="0"/>
      </c:catAx>
      <c:valAx>
        <c:axId val="1779588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58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21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Bacteria!$H$83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Bacteria!$G$84:$G$88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Bacteria!$H$84:$H$88</c:f>
              <c:numCache>
                <c:formatCode>General</c:formatCode>
                <c:ptCount val="5"/>
                <c:pt idx="0">
                  <c:v>222</c:v>
                </c:pt>
                <c:pt idx="1">
                  <c:v>939.66666666666663</c:v>
                </c:pt>
                <c:pt idx="2">
                  <c:v>300</c:v>
                </c:pt>
                <c:pt idx="3">
                  <c:v>776.75</c:v>
                </c:pt>
                <c:pt idx="4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A-B349-9EE4-FC95C41F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32016"/>
        <c:axId val="1779132672"/>
      </c:lineChart>
      <c:catAx>
        <c:axId val="17796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79132672"/>
        <c:crosses val="autoZero"/>
        <c:auto val="1"/>
        <c:lblAlgn val="ctr"/>
        <c:lblOffset val="100"/>
        <c:noMultiLvlLbl val="0"/>
      </c:catAx>
      <c:valAx>
        <c:axId val="1779132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63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27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Bacteria!$H$99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Bacteria!$G$100:$G$104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Bacteria!$H$100:$H$104</c:f>
              <c:numCache>
                <c:formatCode>General</c:formatCode>
                <c:ptCount val="5"/>
                <c:pt idx="0">
                  <c:v>160.5</c:v>
                </c:pt>
                <c:pt idx="1">
                  <c:v>467.75</c:v>
                </c:pt>
                <c:pt idx="2">
                  <c:v>69.5</c:v>
                </c:pt>
                <c:pt idx="3">
                  <c:v>208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8-4441-AB85-AB273117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76384"/>
        <c:axId val="1725600816"/>
      </c:lineChart>
      <c:catAx>
        <c:axId val="17791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5600816"/>
        <c:crosses val="autoZero"/>
        <c:auto val="1"/>
        <c:lblAlgn val="ctr"/>
        <c:lblOffset val="100"/>
        <c:noMultiLvlLbl val="0"/>
      </c:catAx>
      <c:valAx>
        <c:axId val="172560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17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28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Bacteria!$H$115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Bacteria!$G$116:$G$120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Bacteria!$H$116:$H$120</c:f>
              <c:numCache>
                <c:formatCode>General</c:formatCode>
                <c:ptCount val="5"/>
                <c:pt idx="0">
                  <c:v>146</c:v>
                </c:pt>
                <c:pt idx="1">
                  <c:v>687.83333333333337</c:v>
                </c:pt>
                <c:pt idx="2">
                  <c:v>112.75</c:v>
                </c:pt>
                <c:pt idx="3">
                  <c:v>102.25</c:v>
                </c:pt>
                <c:pt idx="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2-BB4D-B388-A3023E57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21568"/>
        <c:axId val="2110713008"/>
      </c:lineChart>
      <c:catAx>
        <c:axId val="20358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0713008"/>
        <c:crosses val="autoZero"/>
        <c:auto val="1"/>
        <c:lblAlgn val="ctr"/>
        <c:lblOffset val="100"/>
        <c:noMultiLvlLbl val="0"/>
      </c:catAx>
      <c:valAx>
        <c:axId val="211071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82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2.42</c:v>
                </c:pt>
                <c:pt idx="1">
                  <c:v>2.58</c:v>
                </c:pt>
                <c:pt idx="2">
                  <c:v>4.0600000000000005</c:v>
                </c:pt>
                <c:pt idx="3">
                  <c:v>1.52</c:v>
                </c:pt>
                <c:pt idx="4">
                  <c:v>2.2599999999999998</c:v>
                </c:pt>
                <c:pt idx="5">
                  <c:v>1.3199999999999998</c:v>
                </c:pt>
                <c:pt idx="6">
                  <c:v>1.575</c:v>
                </c:pt>
                <c:pt idx="7">
                  <c:v>2.58</c:v>
                </c:pt>
                <c:pt idx="8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C-6942-82BE-7A7DCE6834DB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3.0150000000000001</c:v>
                </c:pt>
                <c:pt idx="1">
                  <c:v>3.7249999999999996</c:v>
                </c:pt>
                <c:pt idx="2">
                  <c:v>3.7949999999999999</c:v>
                </c:pt>
                <c:pt idx="3">
                  <c:v>2.0233333333333334</c:v>
                </c:pt>
                <c:pt idx="4">
                  <c:v>2.1</c:v>
                </c:pt>
                <c:pt idx="5">
                  <c:v>0.99699999999999989</c:v>
                </c:pt>
                <c:pt idx="6">
                  <c:v>1.95</c:v>
                </c:pt>
                <c:pt idx="7">
                  <c:v>3.4249999999999998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C-6942-82BE-7A7DCE6834DB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2.77</c:v>
                </c:pt>
                <c:pt idx="1">
                  <c:v>3.26</c:v>
                </c:pt>
                <c:pt idx="2">
                  <c:v>4.5299999999999994</c:v>
                </c:pt>
                <c:pt idx="3">
                  <c:v>1.5305</c:v>
                </c:pt>
                <c:pt idx="4">
                  <c:v>2.31</c:v>
                </c:pt>
                <c:pt idx="5">
                  <c:v>2.59</c:v>
                </c:pt>
                <c:pt idx="6">
                  <c:v>1.585</c:v>
                </c:pt>
                <c:pt idx="7">
                  <c:v>3.62</c:v>
                </c:pt>
                <c:pt idx="8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C-6942-82BE-7A7DCE6834DB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2.46</c:v>
                </c:pt>
                <c:pt idx="1">
                  <c:v>2.8650000000000002</c:v>
                </c:pt>
                <c:pt idx="2">
                  <c:v>2.19</c:v>
                </c:pt>
                <c:pt idx="3">
                  <c:v>1.5649999999999999</c:v>
                </c:pt>
                <c:pt idx="4">
                  <c:v>2.0249999999999999</c:v>
                </c:pt>
                <c:pt idx="5">
                  <c:v>1.35</c:v>
                </c:pt>
                <c:pt idx="6">
                  <c:v>2.4700000000000002</c:v>
                </c:pt>
                <c:pt idx="7">
                  <c:v>2.3600000000000003</c:v>
                </c:pt>
                <c:pt idx="8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C-6942-82BE-7A7DCE68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29104"/>
        <c:axId val="1795248448"/>
      </c:lineChart>
      <c:catAx>
        <c:axId val="17341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2484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129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Yearly Averages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56407166057201"/>
          <c:y val="0.103939001049577"/>
          <c:w val="0.81799595058996899"/>
          <c:h val="0.783322616231051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Bacteria!$G$134:$G$141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Bacteria!$H$134:$H$141</c:f>
              <c:numCache>
                <c:formatCode>General</c:formatCode>
                <c:ptCount val="8"/>
                <c:pt idx="0">
                  <c:v>528.9666666666667</c:v>
                </c:pt>
                <c:pt idx="1">
                  <c:v>90.63333333333334</c:v>
                </c:pt>
                <c:pt idx="2">
                  <c:v>773.93333333333328</c:v>
                </c:pt>
                <c:pt idx="3">
                  <c:v>185.86666666666667</c:v>
                </c:pt>
                <c:pt idx="4">
                  <c:v>545.20000000000005</c:v>
                </c:pt>
                <c:pt idx="5">
                  <c:v>560.58333333333326</c:v>
                </c:pt>
                <c:pt idx="6">
                  <c:v>186.25</c:v>
                </c:pt>
                <c:pt idx="7">
                  <c:v>226.4666666666667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A-6348-BB9E-DDE6AD0A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45744"/>
        <c:axId val="2110887616"/>
      </c:barChart>
      <c:catAx>
        <c:axId val="20886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887616"/>
        <c:crosses val="autoZero"/>
        <c:auto val="1"/>
        <c:lblAlgn val="ctr"/>
        <c:lblOffset val="100"/>
        <c:noMultiLvlLbl val="0"/>
      </c:catAx>
      <c:valAx>
        <c:axId val="2110887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MPN/100 mL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4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 of samples below risk threshold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971168475291499"/>
          <c:y val="0.17139936476346501"/>
          <c:w val="0.81799595058996899"/>
          <c:h val="0.6409063290227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Bacteria!$E$134:$E$141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Bacteria!$F$134:$F$141</c:f>
              <c:numCache>
                <c:formatCode>0.0</c:formatCode>
                <c:ptCount val="8"/>
                <c:pt idx="0">
                  <c:v>40</c:v>
                </c:pt>
                <c:pt idx="1">
                  <c:v>62.5</c:v>
                </c:pt>
                <c:pt idx="2">
                  <c:v>60</c:v>
                </c:pt>
                <c:pt idx="3">
                  <c:v>44.444444444444443</c:v>
                </c:pt>
                <c:pt idx="4">
                  <c:v>0</c:v>
                </c:pt>
                <c:pt idx="5">
                  <c:v>0</c:v>
                </c:pt>
                <c:pt idx="6">
                  <c:v>62.5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9-3146-BA5F-819483B6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26448"/>
        <c:axId val="1728670608"/>
      </c:barChart>
      <c:catAx>
        <c:axId val="208802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Site</a:t>
                </a:r>
              </a:p>
            </c:rich>
          </c:tx>
          <c:layout>
            <c:manualLayout>
              <c:xMode val="edge"/>
              <c:yMode val="edge"/>
              <c:x val="0.53777766485281997"/>
              <c:y val="0.883707389855396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8670608"/>
        <c:crosses val="autoZero"/>
        <c:auto val="1"/>
        <c:lblAlgn val="ctr"/>
        <c:lblOffset val="100"/>
        <c:noMultiLvlLbl val="0"/>
      </c:catAx>
      <c:valAx>
        <c:axId val="172867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%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8802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Graphs'!$B$3:$B$7</c:f>
              <c:numCache>
                <c:formatCode>General</c:formatCode>
                <c:ptCount val="5"/>
                <c:pt idx="0">
                  <c:v>753</c:v>
                </c:pt>
                <c:pt idx="1">
                  <c:v>921.83333333333337</c:v>
                </c:pt>
                <c:pt idx="2">
                  <c:v>190</c:v>
                </c:pt>
                <c:pt idx="3">
                  <c:v>735.25</c:v>
                </c:pt>
                <c:pt idx="4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B-F94E-B286-CC7ED6455043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Graphs'!$C$3:$C$7</c:f>
              <c:numCache>
                <c:formatCode>General</c:formatCode>
                <c:ptCount val="5"/>
                <c:pt idx="0">
                  <c:v>195.5</c:v>
                </c:pt>
                <c:pt idx="1">
                  <c:v>61.166666666666664</c:v>
                </c:pt>
                <c:pt idx="2">
                  <c:v>18</c:v>
                </c:pt>
                <c:pt idx="3">
                  <c:v>109.5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B-F94E-B286-CC7ED6455043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Graphs'!$D$3:$D$7</c:f>
              <c:numCache>
                <c:formatCode>General</c:formatCode>
                <c:ptCount val="5"/>
                <c:pt idx="0">
                  <c:v>3133.5</c:v>
                </c:pt>
                <c:pt idx="1">
                  <c:v>50.166666666666664</c:v>
                </c:pt>
                <c:pt idx="2">
                  <c:v>110.5</c:v>
                </c:pt>
                <c:pt idx="3">
                  <c:v>568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B-F94E-B286-CC7ED645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82816"/>
        <c:axId val="1723102528"/>
      </c:lineChart>
      <c:catAx>
        <c:axId val="172178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3102528"/>
        <c:crosses val="autoZero"/>
        <c:auto val="1"/>
        <c:lblAlgn val="ctr"/>
        <c:lblOffset val="100"/>
        <c:noMultiLvlLbl val="0"/>
      </c:catAx>
      <c:valAx>
        <c:axId val="1723102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17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Graphs'!$B$19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Graphs'!$A$20:$A$24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Graphs'!$B$20:$B$24</c:f>
              <c:numCache>
                <c:formatCode>General</c:formatCode>
                <c:ptCount val="5"/>
                <c:pt idx="0">
                  <c:v>63</c:v>
                </c:pt>
                <c:pt idx="1">
                  <c:v>536.83333333333337</c:v>
                </c:pt>
                <c:pt idx="2">
                  <c:v>86</c:v>
                </c:pt>
                <c:pt idx="3">
                  <c:v>187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8-3740-BA09-8A445987BC46}"/>
            </c:ext>
          </c:extLst>
        </c:ser>
        <c:ser>
          <c:idx val="1"/>
          <c:order val="1"/>
          <c:tx>
            <c:strRef>
              <c:f>'Bacteria (F.e.) Graphs'!$C$19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Graphs'!$A$20:$A$24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Graphs'!$C$20:$C$24</c:f>
              <c:numCache>
                <c:formatCode>General</c:formatCode>
                <c:ptCount val="5"/>
                <c:pt idx="0">
                  <c:v>160.5</c:v>
                </c:pt>
                <c:pt idx="1">
                  <c:v>467.75</c:v>
                </c:pt>
                <c:pt idx="2">
                  <c:v>69.5</c:v>
                </c:pt>
                <c:pt idx="3">
                  <c:v>208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8-3740-BA09-8A445987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55264"/>
        <c:axId val="1681763616"/>
      </c:lineChart>
      <c:catAx>
        <c:axId val="17257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1763616"/>
        <c:crosses val="autoZero"/>
        <c:auto val="1"/>
        <c:lblAlgn val="ctr"/>
        <c:lblOffset val="100"/>
        <c:noMultiLvlLbl val="0"/>
      </c:catAx>
      <c:valAx>
        <c:axId val="1681763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755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Graphs'!$B$36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Graphs'!$A$37:$A$41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Graphs'!$B$37:$B$41</c:f>
              <c:numCache>
                <c:formatCode>General</c:formatCode>
                <c:ptCount val="5"/>
                <c:pt idx="0">
                  <c:v>222</c:v>
                </c:pt>
                <c:pt idx="1">
                  <c:v>939.66666666666663</c:v>
                </c:pt>
                <c:pt idx="2">
                  <c:v>300</c:v>
                </c:pt>
                <c:pt idx="3">
                  <c:v>776.75</c:v>
                </c:pt>
                <c:pt idx="4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0E43-A150-A38077F95A79}"/>
            </c:ext>
          </c:extLst>
        </c:ser>
        <c:ser>
          <c:idx val="1"/>
          <c:order val="1"/>
          <c:tx>
            <c:strRef>
              <c:f>'Bacteria (F.e.) Graphs'!$C$36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Graphs'!$A$37:$A$41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Graphs'!$C$37:$C$41</c:f>
              <c:numCache>
                <c:formatCode>General</c:formatCode>
                <c:ptCount val="5"/>
                <c:pt idx="0">
                  <c:v>146</c:v>
                </c:pt>
                <c:pt idx="1">
                  <c:v>687.83333333333337</c:v>
                </c:pt>
                <c:pt idx="2">
                  <c:v>112.75</c:v>
                </c:pt>
                <c:pt idx="3">
                  <c:v>102.25</c:v>
                </c:pt>
                <c:pt idx="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6-0E43-A150-A38077F9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020208"/>
        <c:axId val="2109401344"/>
      </c:lineChart>
      <c:catAx>
        <c:axId val="17230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401344"/>
        <c:crosses val="autoZero"/>
        <c:auto val="1"/>
        <c:lblAlgn val="ctr"/>
        <c:lblOffset val="100"/>
        <c:noMultiLvlLbl val="0"/>
      </c:catAx>
      <c:valAx>
        <c:axId val="2109401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3020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Graphs'!$B$53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Graphs'!$A$54:$A$58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Graphs'!$B$54:$B$58</c:f>
              <c:numCache>
                <c:formatCode>General</c:formatCode>
                <c:ptCount val="5"/>
                <c:pt idx="0">
                  <c:v>319.5</c:v>
                </c:pt>
                <c:pt idx="1">
                  <c:v>292.5</c:v>
                </c:pt>
                <c:pt idx="2">
                  <c:v>234.75</c:v>
                </c:pt>
                <c:pt idx="3">
                  <c:v>1168</c:v>
                </c:pt>
                <c:pt idx="4">
                  <c:v>711.25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A-434A-B250-0F40554B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722288"/>
        <c:axId val="2069753728"/>
      </c:lineChart>
      <c:catAx>
        <c:axId val="167172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753728"/>
        <c:crosses val="autoZero"/>
        <c:auto val="1"/>
        <c:lblAlgn val="ctr"/>
        <c:lblOffset val="100"/>
        <c:noMultiLvlLbl val="0"/>
      </c:catAx>
      <c:valAx>
        <c:axId val="2069753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722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Summer Average</a:t>
            </a:r>
          </a:p>
        </c:rich>
      </c:tx>
      <c:layout>
        <c:manualLayout>
          <c:xMode val="edge"/>
          <c:yMode val="edge"/>
          <c:x val="0.35282990667833197"/>
          <c:y val="1.210287251037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12941090696999"/>
          <c:y val="0.109339446819311"/>
          <c:w val="0.82440762613006702"/>
          <c:h val="0.69243742004877396"/>
        </c:manualLayout>
      </c:layout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Graphs'!$P$3:$P$7</c:f>
              <c:numCache>
                <c:formatCode>0.0</c:formatCode>
                <c:ptCount val="5"/>
                <c:pt idx="0">
                  <c:v>1360.6666666666667</c:v>
                </c:pt>
                <c:pt idx="1">
                  <c:v>344.38888888888891</c:v>
                </c:pt>
                <c:pt idx="2">
                  <c:v>106.16666666666667</c:v>
                </c:pt>
                <c:pt idx="3">
                  <c:v>470.91666666666669</c:v>
                </c:pt>
                <c:pt idx="4">
                  <c:v>40.416666666666664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C-5649-9736-5C88E400BAA9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Graphs'!$Q$3:$Q$7</c:f>
              <c:numCache>
                <c:formatCode>0.0</c:formatCode>
                <c:ptCount val="5"/>
                <c:pt idx="0">
                  <c:v>111.75</c:v>
                </c:pt>
                <c:pt idx="1">
                  <c:v>502.29166666666669</c:v>
                </c:pt>
                <c:pt idx="2">
                  <c:v>77.75</c:v>
                </c:pt>
                <c:pt idx="3">
                  <c:v>197.5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C-5649-9736-5C88E400BAA9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Graphs'!$R$3:$R$7</c:f>
              <c:numCache>
                <c:formatCode>0.0</c:formatCode>
                <c:ptCount val="5"/>
                <c:pt idx="0">
                  <c:v>184</c:v>
                </c:pt>
                <c:pt idx="1">
                  <c:v>813.75</c:v>
                </c:pt>
                <c:pt idx="2">
                  <c:v>206.375</c:v>
                </c:pt>
                <c:pt idx="3">
                  <c:v>439.5</c:v>
                </c:pt>
                <c:pt idx="4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C-5649-9736-5C88E400BAA9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Graphs'!$S$3:$S$7</c:f>
              <c:numCache>
                <c:formatCode>0.0</c:formatCode>
                <c:ptCount val="5"/>
                <c:pt idx="0">
                  <c:v>319.5</c:v>
                </c:pt>
                <c:pt idx="1">
                  <c:v>292.5</c:v>
                </c:pt>
                <c:pt idx="2">
                  <c:v>234.75</c:v>
                </c:pt>
                <c:pt idx="3">
                  <c:v>1168</c:v>
                </c:pt>
                <c:pt idx="4">
                  <c:v>711.25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C-5649-9736-5C88E400BAA9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'Bacteria (F.e.) Graphs'!$T$3:$T$7</c:f>
              <c:numCache>
                <c:formatCode>General</c:formatCode>
                <c:ptCount val="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C-5649-9736-5C88E400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06192"/>
        <c:axId val="2119965456"/>
      </c:lineChart>
      <c:catAx>
        <c:axId val="21117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9965456"/>
        <c:crosses val="autoZero"/>
        <c:auto val="1"/>
        <c:lblAlgn val="ctr"/>
        <c:lblOffset val="100"/>
        <c:noMultiLvlLbl val="0"/>
      </c:catAx>
      <c:valAx>
        <c:axId val="2119965456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F.e. MPN/100 ml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706192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Monthly Rainfall 2015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4.07</c:v>
                </c:pt>
                <c:pt idx="1">
                  <c:v>3.67</c:v>
                </c:pt>
                <c:pt idx="2">
                  <c:v>1.75</c:v>
                </c:pt>
                <c:pt idx="3">
                  <c:v>8.26</c:v>
                </c:pt>
                <c:pt idx="4">
                  <c:v>6.26</c:v>
                </c:pt>
                <c:pt idx="5">
                  <c:v>5.66</c:v>
                </c:pt>
                <c:pt idx="6">
                  <c:v>2.0299999999999998</c:v>
                </c:pt>
                <c:pt idx="7">
                  <c:v>3.98</c:v>
                </c:pt>
                <c:pt idx="8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8343-A8A9-3E06C6194EC3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FDEE-8343-A8A9-3E06C619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859632"/>
        <c:axId val="1798998928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E-8343-A8A9-3E06C619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11456"/>
        <c:axId val="1801907712"/>
      </c:lineChart>
      <c:catAx>
        <c:axId val="18018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998928"/>
        <c:crosses val="autoZero"/>
        <c:auto val="1"/>
        <c:lblAlgn val="ctr"/>
        <c:lblOffset val="100"/>
        <c:noMultiLvlLbl val="0"/>
      </c:catAx>
      <c:valAx>
        <c:axId val="1798998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1859632"/>
        <c:crosses val="autoZero"/>
        <c:crossBetween val="between"/>
      </c:valAx>
      <c:valAx>
        <c:axId val="1801907712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1801911456"/>
        <c:crosses val="max"/>
        <c:crossBetween val="between"/>
      </c:valAx>
      <c:catAx>
        <c:axId val="1801911456"/>
        <c:scaling>
          <c:orientation val="minMax"/>
        </c:scaling>
        <c:delete val="1"/>
        <c:axPos val="b"/>
        <c:majorTickMark val="out"/>
        <c:minorTickMark val="none"/>
        <c:tickLblPos val="none"/>
        <c:crossAx val="180190771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General</c:formatCode>
                <c:ptCount val="9"/>
                <c:pt idx="0">
                  <c:v>0.20750000000000002</c:v>
                </c:pt>
                <c:pt idx="1">
                  <c:v>0.10200000000000001</c:v>
                </c:pt>
                <c:pt idx="2">
                  <c:v>0.1085</c:v>
                </c:pt>
                <c:pt idx="3">
                  <c:v>0.1125</c:v>
                </c:pt>
                <c:pt idx="4">
                  <c:v>0.11449999999999999</c:v>
                </c:pt>
                <c:pt idx="5">
                  <c:v>0.16049999999999998</c:v>
                </c:pt>
                <c:pt idx="6">
                  <c:v>0.1885</c:v>
                </c:pt>
                <c:pt idx="7">
                  <c:v>0.308</c:v>
                </c:pt>
                <c:pt idx="8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7-8A42-AB39-C7CBD0F1FD4F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General</c:formatCode>
                <c:ptCount val="9"/>
                <c:pt idx="0">
                  <c:v>0.28049999999999997</c:v>
                </c:pt>
                <c:pt idx="1">
                  <c:v>0.21299999999999999</c:v>
                </c:pt>
                <c:pt idx="2">
                  <c:v>0.192</c:v>
                </c:pt>
                <c:pt idx="3">
                  <c:v>0.11599999999999999</c:v>
                </c:pt>
                <c:pt idx="4">
                  <c:v>7.5999999999999998E-2</c:v>
                </c:pt>
                <c:pt idx="5">
                  <c:v>5.7500000000000002E-2</c:v>
                </c:pt>
                <c:pt idx="6">
                  <c:v>1.4999999999999999E-2</c:v>
                </c:pt>
                <c:pt idx="7">
                  <c:v>8.4999999999999992E-2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7-8A42-AB39-C7CBD0F1FD4F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0.224</c:v>
                </c:pt>
                <c:pt idx="2">
                  <c:v>0.3095</c:v>
                </c:pt>
                <c:pt idx="3">
                  <c:v>0.16649999999999998</c:v>
                </c:pt>
                <c:pt idx="4">
                  <c:v>0.129</c:v>
                </c:pt>
                <c:pt idx="6">
                  <c:v>0.10550000000000001</c:v>
                </c:pt>
                <c:pt idx="7">
                  <c:v>0.87750000000000006</c:v>
                </c:pt>
                <c:pt idx="8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7-8A42-AB39-C7CBD0F1FD4F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0">
                  <c:v>0.35299999999999998</c:v>
                </c:pt>
                <c:pt idx="1">
                  <c:v>0.19950000000000001</c:v>
                </c:pt>
                <c:pt idx="2">
                  <c:v>0.22900000000000001</c:v>
                </c:pt>
                <c:pt idx="3">
                  <c:v>6.8000000000000005E-2</c:v>
                </c:pt>
                <c:pt idx="4">
                  <c:v>8.5000000000000006E-2</c:v>
                </c:pt>
                <c:pt idx="5">
                  <c:v>7.5999999999999998E-2</c:v>
                </c:pt>
                <c:pt idx="6">
                  <c:v>0.01</c:v>
                </c:pt>
                <c:pt idx="7">
                  <c:v>0.2475</c:v>
                </c:pt>
                <c:pt idx="8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7-8A42-AB39-C7CBD0F1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012528"/>
        <c:axId val="1748314880"/>
      </c:lineChart>
      <c:catAx>
        <c:axId val="178201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83148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4831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2012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12.3</c:v>
                </c:pt>
                <c:pt idx="2">
                  <c:v>3</c:v>
                </c:pt>
                <c:pt idx="3">
                  <c:v>3.8499999999999996</c:v>
                </c:pt>
                <c:pt idx="4">
                  <c:v>3.0999999999999996</c:v>
                </c:pt>
                <c:pt idx="5">
                  <c:v>3.95</c:v>
                </c:pt>
                <c:pt idx="6">
                  <c:v>1.45</c:v>
                </c:pt>
                <c:pt idx="7">
                  <c:v>2.35</c:v>
                </c:pt>
                <c:pt idx="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0-6546-A45E-FC76DB403E4A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22</c:v>
                </c:pt>
                <c:pt idx="2">
                  <c:v>32.75</c:v>
                </c:pt>
                <c:pt idx="3">
                  <c:v>22.400000000000002</c:v>
                </c:pt>
                <c:pt idx="4">
                  <c:v>18.2</c:v>
                </c:pt>
                <c:pt idx="5">
                  <c:v>26.4</c:v>
                </c:pt>
                <c:pt idx="6">
                  <c:v>16.649999999999999</c:v>
                </c:pt>
                <c:pt idx="7">
                  <c:v>24.35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0-6546-A45E-FC76DB403E4A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6.5</c:v>
                </c:pt>
                <c:pt idx="1">
                  <c:v>11.8</c:v>
                </c:pt>
                <c:pt idx="2">
                  <c:v>29.15</c:v>
                </c:pt>
                <c:pt idx="3">
                  <c:v>29.1</c:v>
                </c:pt>
                <c:pt idx="4">
                  <c:v>33.5</c:v>
                </c:pt>
                <c:pt idx="5">
                  <c:v>36.6</c:v>
                </c:pt>
                <c:pt idx="6">
                  <c:v>28.75</c:v>
                </c:pt>
                <c:pt idx="7">
                  <c:v>19.25</c:v>
                </c:pt>
                <c:pt idx="8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0-6546-A45E-FC76DB403E4A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1">
                  <c:v>9.35</c:v>
                </c:pt>
                <c:pt idx="2">
                  <c:v>13.5</c:v>
                </c:pt>
                <c:pt idx="3">
                  <c:v>25.85</c:v>
                </c:pt>
                <c:pt idx="4">
                  <c:v>28.6</c:v>
                </c:pt>
                <c:pt idx="5">
                  <c:v>22.049999999999997</c:v>
                </c:pt>
                <c:pt idx="6">
                  <c:v>23.3</c:v>
                </c:pt>
                <c:pt idx="7">
                  <c:v>13.35</c:v>
                </c:pt>
                <c:pt idx="8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0-6546-A45E-FC76DB40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259952"/>
        <c:axId val="1782028128"/>
      </c:lineChart>
      <c:catAx>
        <c:axId val="197425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20281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202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4259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2.99</c:v>
                </c:pt>
                <c:pt idx="1">
                  <c:v>1.79</c:v>
                </c:pt>
                <c:pt idx="2">
                  <c:v>3.17</c:v>
                </c:pt>
                <c:pt idx="3">
                  <c:v>1.6086666666666669</c:v>
                </c:pt>
                <c:pt idx="4">
                  <c:v>1.95</c:v>
                </c:pt>
                <c:pt idx="5">
                  <c:v>2.39</c:v>
                </c:pt>
                <c:pt idx="6">
                  <c:v>3.2650000000000001</c:v>
                </c:pt>
                <c:pt idx="7">
                  <c:v>4.2850000000000001</c:v>
                </c:pt>
                <c:pt idx="8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C-4340-A854-FF37B43B1A46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2.92</c:v>
                </c:pt>
                <c:pt idx="1">
                  <c:v>4.0350000000000001</c:v>
                </c:pt>
                <c:pt idx="2">
                  <c:v>4.6349999999999998</c:v>
                </c:pt>
                <c:pt idx="3">
                  <c:v>2.1266666666666665</c:v>
                </c:pt>
                <c:pt idx="4">
                  <c:v>2.19</c:v>
                </c:pt>
                <c:pt idx="5">
                  <c:v>3.5300000000000002</c:v>
                </c:pt>
                <c:pt idx="6">
                  <c:v>1.9540999999999999</c:v>
                </c:pt>
                <c:pt idx="7">
                  <c:v>2.1435</c:v>
                </c:pt>
                <c:pt idx="8">
                  <c:v>2.3170000000000002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C-4340-A854-FF37B43B1A46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3.2</c:v>
                </c:pt>
                <c:pt idx="1">
                  <c:v>5.51</c:v>
                </c:pt>
                <c:pt idx="2">
                  <c:v>5.7</c:v>
                </c:pt>
                <c:pt idx="3">
                  <c:v>3.9033333333333338</c:v>
                </c:pt>
                <c:pt idx="4">
                  <c:v>6.67</c:v>
                </c:pt>
                <c:pt idx="5">
                  <c:v>0.53</c:v>
                </c:pt>
                <c:pt idx="6">
                  <c:v>0.1129</c:v>
                </c:pt>
                <c:pt idx="7">
                  <c:v>0.36224999999999996</c:v>
                </c:pt>
                <c:pt idx="8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C-4340-A854-FF37B43B1A46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0">
                  <c:v>5.71</c:v>
                </c:pt>
                <c:pt idx="1">
                  <c:v>4.3049999999999997</c:v>
                </c:pt>
                <c:pt idx="2">
                  <c:v>1.2509999999999999</c:v>
                </c:pt>
                <c:pt idx="3">
                  <c:v>0.45100000000000001</c:v>
                </c:pt>
                <c:pt idx="4">
                  <c:v>3.5999999999999997E-2</c:v>
                </c:pt>
                <c:pt idx="5">
                  <c:v>7.51E-2</c:v>
                </c:pt>
                <c:pt idx="6">
                  <c:v>4.2499999999999996E-2</c:v>
                </c:pt>
                <c:pt idx="7">
                  <c:v>0.1618</c:v>
                </c:pt>
                <c:pt idx="8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C-4340-A854-FF37B43B1A46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1.8649999999999998</c:v>
                </c:pt>
                <c:pt idx="1">
                  <c:v>3.1</c:v>
                </c:pt>
                <c:pt idx="2">
                  <c:v>4.25</c:v>
                </c:pt>
                <c:pt idx="3">
                  <c:v>1.2026666666666668</c:v>
                </c:pt>
                <c:pt idx="4">
                  <c:v>7.8950000000000006E-2</c:v>
                </c:pt>
                <c:pt idx="5">
                  <c:v>5.3650000000000003E-2</c:v>
                </c:pt>
                <c:pt idx="6">
                  <c:v>4.0300000000000002E-2</c:v>
                </c:pt>
                <c:pt idx="7">
                  <c:v>0.11785</c:v>
                </c:pt>
                <c:pt idx="8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C-4340-A854-FF37B43B1A46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3.83</c:v>
                </c:pt>
                <c:pt idx="1">
                  <c:v>3.06</c:v>
                </c:pt>
                <c:pt idx="2">
                  <c:v>3.14</c:v>
                </c:pt>
                <c:pt idx="3">
                  <c:v>2.48</c:v>
                </c:pt>
                <c:pt idx="4">
                  <c:v>2.31</c:v>
                </c:pt>
                <c:pt idx="5">
                  <c:v>0.63</c:v>
                </c:pt>
                <c:pt idx="6">
                  <c:v>1.25</c:v>
                </c:pt>
                <c:pt idx="7">
                  <c:v>3.0449999999999999</c:v>
                </c:pt>
                <c:pt idx="8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C-4340-A854-FF37B43B1A46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0">
                  <c:v>3.72</c:v>
                </c:pt>
                <c:pt idx="1">
                  <c:v>6.08</c:v>
                </c:pt>
                <c:pt idx="2">
                  <c:v>2.2799999999999998</c:v>
                </c:pt>
                <c:pt idx="3">
                  <c:v>2.3866666666666667</c:v>
                </c:pt>
                <c:pt idx="4">
                  <c:v>0.27939999999999998</c:v>
                </c:pt>
                <c:pt idx="5">
                  <c:v>8.8800000000000004E-2</c:v>
                </c:pt>
                <c:pt idx="6">
                  <c:v>4.5899999999999996E-2</c:v>
                </c:pt>
                <c:pt idx="7">
                  <c:v>0.25264999999999999</c:v>
                </c:pt>
                <c:pt idx="8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7C-4340-A854-FF37B43B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21344"/>
        <c:axId val="1795557872"/>
      </c:lineChart>
      <c:catAx>
        <c:axId val="17953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557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555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321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0.28649999999999998</c:v>
                </c:pt>
                <c:pt idx="1">
                  <c:v>0.25650000000000001</c:v>
                </c:pt>
                <c:pt idx="2">
                  <c:v>0.313</c:v>
                </c:pt>
                <c:pt idx="3">
                  <c:v>0.20533333333333334</c:v>
                </c:pt>
                <c:pt idx="4">
                  <c:v>0.13200000000000001</c:v>
                </c:pt>
                <c:pt idx="5">
                  <c:v>9.7000000000000003E-2</c:v>
                </c:pt>
                <c:pt idx="6">
                  <c:v>0.10250000000000001</c:v>
                </c:pt>
                <c:pt idx="7">
                  <c:v>0.53549999999999998</c:v>
                </c:pt>
                <c:pt idx="8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A-9840-8508-F90ADB8B1EA8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0.248</c:v>
                </c:pt>
                <c:pt idx="1">
                  <c:v>0.214</c:v>
                </c:pt>
                <c:pt idx="2">
                  <c:v>0.1545</c:v>
                </c:pt>
                <c:pt idx="3">
                  <c:v>0.23300000000000001</c:v>
                </c:pt>
                <c:pt idx="4">
                  <c:v>0.221</c:v>
                </c:pt>
                <c:pt idx="5">
                  <c:v>0.20550000000000002</c:v>
                </c:pt>
                <c:pt idx="6">
                  <c:v>0.1585</c:v>
                </c:pt>
                <c:pt idx="7">
                  <c:v>0.19500000000000001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A-9840-8508-F90ADB8B1EA8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0.20500000000000002</c:v>
                </c:pt>
                <c:pt idx="1">
                  <c:v>0.26</c:v>
                </c:pt>
                <c:pt idx="2">
                  <c:v>0.24099999999999999</c:v>
                </c:pt>
                <c:pt idx="3">
                  <c:v>0.18533333333333335</c:v>
                </c:pt>
                <c:pt idx="4">
                  <c:v>0.217</c:v>
                </c:pt>
                <c:pt idx="5">
                  <c:v>0.22700000000000001</c:v>
                </c:pt>
                <c:pt idx="6">
                  <c:v>0.1215</c:v>
                </c:pt>
                <c:pt idx="7">
                  <c:v>0.19400000000000001</c:v>
                </c:pt>
                <c:pt idx="8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A-9840-8508-F90ADB8B1EA8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0">
                  <c:v>0.10299999999999999</c:v>
                </c:pt>
                <c:pt idx="1">
                  <c:v>0.28600000000000003</c:v>
                </c:pt>
                <c:pt idx="2">
                  <c:v>0.223</c:v>
                </c:pt>
                <c:pt idx="3">
                  <c:v>0.14599999999999999</c:v>
                </c:pt>
                <c:pt idx="4">
                  <c:v>0.13750000000000001</c:v>
                </c:pt>
                <c:pt idx="5">
                  <c:v>0.1585</c:v>
                </c:pt>
                <c:pt idx="6">
                  <c:v>0.11599999999999999</c:v>
                </c:pt>
                <c:pt idx="7">
                  <c:v>0.1595</c:v>
                </c:pt>
                <c:pt idx="8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A-9840-8508-F90ADB8B1EA8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0.35550000000000004</c:v>
                </c:pt>
                <c:pt idx="1">
                  <c:v>0.32150000000000001</c:v>
                </c:pt>
                <c:pt idx="2">
                  <c:v>0.13900000000000001</c:v>
                </c:pt>
                <c:pt idx="3">
                  <c:v>0.3136666666666667</c:v>
                </c:pt>
                <c:pt idx="4">
                  <c:v>0.10750000000000001</c:v>
                </c:pt>
                <c:pt idx="5">
                  <c:v>0.12</c:v>
                </c:pt>
                <c:pt idx="6">
                  <c:v>0.15999999999999998</c:v>
                </c:pt>
                <c:pt idx="7">
                  <c:v>0.28549999999999998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A-9840-8508-F90ADB8B1EA8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0.188</c:v>
                </c:pt>
                <c:pt idx="1">
                  <c:v>0.36250000000000004</c:v>
                </c:pt>
                <c:pt idx="2">
                  <c:v>0.14450000000000002</c:v>
                </c:pt>
                <c:pt idx="3">
                  <c:v>0.13633333333333333</c:v>
                </c:pt>
                <c:pt idx="4">
                  <c:v>0.22850000000000001</c:v>
                </c:pt>
                <c:pt idx="5">
                  <c:v>3.2000000000000001E-2</c:v>
                </c:pt>
                <c:pt idx="6">
                  <c:v>0.13550000000000001</c:v>
                </c:pt>
                <c:pt idx="7">
                  <c:v>1.1000000000000001</c:v>
                </c:pt>
                <c:pt idx="8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A-9840-8508-F90ADB8B1EA8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0">
                  <c:v>0.22349999999999998</c:v>
                </c:pt>
                <c:pt idx="1">
                  <c:v>0.27549999999999997</c:v>
                </c:pt>
                <c:pt idx="2">
                  <c:v>0.17849999999999999</c:v>
                </c:pt>
                <c:pt idx="3">
                  <c:v>0.14166666666666669</c:v>
                </c:pt>
                <c:pt idx="4">
                  <c:v>0.1</c:v>
                </c:pt>
                <c:pt idx="5">
                  <c:v>8.0500000000000002E-2</c:v>
                </c:pt>
                <c:pt idx="6">
                  <c:v>0.10100000000000001</c:v>
                </c:pt>
                <c:pt idx="7">
                  <c:v>0.185</c:v>
                </c:pt>
                <c:pt idx="8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6A-9840-8508-F90ADB8B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95392"/>
        <c:axId val="1731874512"/>
      </c:lineChart>
      <c:catAx>
        <c:axId val="17953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1874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187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395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15.75</c:v>
                </c:pt>
                <c:pt idx="1">
                  <c:v>17.7</c:v>
                </c:pt>
                <c:pt idx="2">
                  <c:v>21.85</c:v>
                </c:pt>
                <c:pt idx="3">
                  <c:v>14.466666666666669</c:v>
                </c:pt>
                <c:pt idx="4">
                  <c:v>14.7</c:v>
                </c:pt>
                <c:pt idx="5">
                  <c:v>17.5</c:v>
                </c:pt>
                <c:pt idx="6">
                  <c:v>15.3</c:v>
                </c:pt>
                <c:pt idx="7">
                  <c:v>9.85</c:v>
                </c:pt>
                <c:pt idx="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6-7E48-9B79-38B1F48790E8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10.75</c:v>
                </c:pt>
                <c:pt idx="1">
                  <c:v>10.5</c:v>
                </c:pt>
                <c:pt idx="2">
                  <c:v>10.050000000000001</c:v>
                </c:pt>
                <c:pt idx="3">
                  <c:v>12.033333333333333</c:v>
                </c:pt>
                <c:pt idx="4">
                  <c:v>10.7</c:v>
                </c:pt>
                <c:pt idx="5">
                  <c:v>14.6</c:v>
                </c:pt>
                <c:pt idx="6">
                  <c:v>16.75</c:v>
                </c:pt>
                <c:pt idx="7">
                  <c:v>6.4499999999999993</c:v>
                </c:pt>
                <c:pt idx="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6-7E48-9B79-38B1F48790E8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13.8</c:v>
                </c:pt>
                <c:pt idx="1">
                  <c:v>9.6499999999999986</c:v>
                </c:pt>
                <c:pt idx="2">
                  <c:v>11.399999999999999</c:v>
                </c:pt>
                <c:pt idx="3">
                  <c:v>15.333333333333334</c:v>
                </c:pt>
                <c:pt idx="4">
                  <c:v>18.100000000000001</c:v>
                </c:pt>
                <c:pt idx="5">
                  <c:v>14.6</c:v>
                </c:pt>
                <c:pt idx="6">
                  <c:v>19.100000000000001</c:v>
                </c:pt>
                <c:pt idx="7">
                  <c:v>9.5</c:v>
                </c:pt>
                <c:pt idx="8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6-7E48-9B79-38B1F48790E8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0">
                  <c:v>17.899999999999999</c:v>
                </c:pt>
                <c:pt idx="1">
                  <c:v>9.15</c:v>
                </c:pt>
                <c:pt idx="2">
                  <c:v>7.25</c:v>
                </c:pt>
                <c:pt idx="3">
                  <c:v>12.9</c:v>
                </c:pt>
                <c:pt idx="4">
                  <c:v>13.2</c:v>
                </c:pt>
                <c:pt idx="5">
                  <c:v>11.45</c:v>
                </c:pt>
                <c:pt idx="6">
                  <c:v>11.05</c:v>
                </c:pt>
                <c:pt idx="7">
                  <c:v>4.5</c:v>
                </c:pt>
                <c:pt idx="8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6-7E48-9B79-38B1F48790E8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10.25</c:v>
                </c:pt>
                <c:pt idx="1">
                  <c:v>16.95</c:v>
                </c:pt>
                <c:pt idx="2">
                  <c:v>26.3</c:v>
                </c:pt>
                <c:pt idx="3">
                  <c:v>22.066666666666666</c:v>
                </c:pt>
                <c:pt idx="4">
                  <c:v>15.100000000000001</c:v>
                </c:pt>
                <c:pt idx="5">
                  <c:v>12.35</c:v>
                </c:pt>
                <c:pt idx="6">
                  <c:v>13.7</c:v>
                </c:pt>
                <c:pt idx="7">
                  <c:v>6.5</c:v>
                </c:pt>
                <c:pt idx="8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6-7E48-9B79-38B1F48790E8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8.1</c:v>
                </c:pt>
                <c:pt idx="1">
                  <c:v>22.299999999999997</c:v>
                </c:pt>
                <c:pt idx="2">
                  <c:v>23</c:v>
                </c:pt>
                <c:pt idx="3">
                  <c:v>23</c:v>
                </c:pt>
                <c:pt idx="4">
                  <c:v>21.05</c:v>
                </c:pt>
                <c:pt idx="5">
                  <c:v>29.1</c:v>
                </c:pt>
                <c:pt idx="6">
                  <c:v>14.9</c:v>
                </c:pt>
                <c:pt idx="7">
                  <c:v>13.399999999999999</c:v>
                </c:pt>
                <c:pt idx="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A6-7E48-9B79-38B1F48790E8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0">
                  <c:v>16.75</c:v>
                </c:pt>
                <c:pt idx="1">
                  <c:v>10.199999999999999</c:v>
                </c:pt>
                <c:pt idx="2">
                  <c:v>8.8000000000000007</c:v>
                </c:pt>
                <c:pt idx="3">
                  <c:v>15.4</c:v>
                </c:pt>
                <c:pt idx="4">
                  <c:v>11.45</c:v>
                </c:pt>
                <c:pt idx="5">
                  <c:v>11.05</c:v>
                </c:pt>
                <c:pt idx="6">
                  <c:v>11.8</c:v>
                </c:pt>
                <c:pt idx="7">
                  <c:v>6.3</c:v>
                </c:pt>
                <c:pt idx="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A6-7E48-9B79-38B1F487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353184"/>
        <c:axId val="1780995488"/>
      </c:lineChart>
      <c:catAx>
        <c:axId val="19303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0995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99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0353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310048</xdr:colOff>
      <xdr:row>33</xdr:row>
      <xdr:rowOff>44355</xdr:rowOff>
    </xdr:from>
    <xdr:to>
      <xdr:col>22</xdr:col>
      <xdr:colOff>439588</xdr:colOff>
      <xdr:row>48</xdr:row>
      <xdr:rowOff>187338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384810</xdr:colOff>
      <xdr:row>0</xdr:row>
      <xdr:rowOff>140970</xdr:rowOff>
    </xdr:from>
    <xdr:to>
      <xdr:col>73</xdr:col>
      <xdr:colOff>400050</xdr:colOff>
      <xdr:row>15</xdr:row>
      <xdr:rowOff>19050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480060</xdr:colOff>
      <xdr:row>15</xdr:row>
      <xdr:rowOff>152400</xdr:rowOff>
    </xdr:from>
    <xdr:to>
      <xdr:col>73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426720</xdr:colOff>
      <xdr:row>32</xdr:row>
      <xdr:rowOff>60960</xdr:rowOff>
    </xdr:from>
    <xdr:to>
      <xdr:col>73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371475</xdr:colOff>
      <xdr:row>66</xdr:row>
      <xdr:rowOff>100965</xdr:rowOff>
    </xdr:from>
    <xdr:to>
      <xdr:col>73</xdr:col>
      <xdr:colOff>66675</xdr:colOff>
      <xdr:row>80</xdr:row>
      <xdr:rowOff>177165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381000</xdr:colOff>
      <xdr:row>50</xdr:row>
      <xdr:rowOff>76200</xdr:rowOff>
    </xdr:from>
    <xdr:to>
      <xdr:col>73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83</xdr:col>
      <xdr:colOff>233016</xdr:colOff>
      <xdr:row>0</xdr:row>
      <xdr:rowOff>34577</xdr:rowOff>
    </xdr:from>
    <xdr:to>
      <xdr:col>92</xdr:col>
      <xdr:colOff>312481</xdr:colOff>
      <xdr:row>14</xdr:row>
      <xdr:rowOff>100601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147502</xdr:colOff>
      <xdr:row>15</xdr:row>
      <xdr:rowOff>121920</xdr:rowOff>
    </xdr:from>
    <xdr:to>
      <xdr:col>92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83</xdr:col>
      <xdr:colOff>140661</xdr:colOff>
      <xdr:row>30</xdr:row>
      <xdr:rowOff>147502</xdr:rowOff>
    </xdr:from>
    <xdr:to>
      <xdr:col>92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146053</xdr:colOff>
      <xdr:row>45</xdr:row>
      <xdr:rowOff>162196</xdr:rowOff>
    </xdr:from>
    <xdr:to>
      <xdr:col>91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84</xdr:col>
      <xdr:colOff>64913</xdr:colOff>
      <xdr:row>60</xdr:row>
      <xdr:rowOff>170404</xdr:rowOff>
    </xdr:from>
    <xdr:to>
      <xdr:col>92</xdr:col>
      <xdr:colOff>367340</xdr:colOff>
      <xdr:row>76</xdr:row>
      <xdr:rowOff>135569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137355</xdr:colOff>
      <xdr:row>77</xdr:row>
      <xdr:rowOff>73417</xdr:rowOff>
    </xdr:from>
    <xdr:to>
      <xdr:col>91</xdr:col>
      <xdr:colOff>178176</xdr:colOff>
      <xdr:row>95</xdr:row>
      <xdr:rowOff>28241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92</xdr:col>
      <xdr:colOff>60960</xdr:colOff>
      <xdr:row>77</xdr:row>
      <xdr:rowOff>91440</xdr:rowOff>
    </xdr:from>
    <xdr:to>
      <xdr:col>101</xdr:col>
      <xdr:colOff>510540</xdr:colOff>
      <xdr:row>95</xdr:row>
      <xdr:rowOff>15240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76200</xdr:rowOff>
    </xdr:from>
    <xdr:to>
      <xdr:col>17</xdr:col>
      <xdr:colOff>304800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17</xdr:row>
      <xdr:rowOff>61912</xdr:rowOff>
    </xdr:from>
    <xdr:to>
      <xdr:col>17</xdr:col>
      <xdr:colOff>290512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33</xdr:row>
      <xdr:rowOff>119062</xdr:rowOff>
    </xdr:from>
    <xdr:to>
      <xdr:col>17</xdr:col>
      <xdr:colOff>290512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</xdr:colOff>
      <xdr:row>51</xdr:row>
      <xdr:rowOff>54292</xdr:rowOff>
    </xdr:from>
    <xdr:to>
      <xdr:col>17</xdr:col>
      <xdr:colOff>320992</xdr:colOff>
      <xdr:row>65</xdr:row>
      <xdr:rowOff>130492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65</xdr:row>
      <xdr:rowOff>185737</xdr:rowOff>
    </xdr:from>
    <xdr:to>
      <xdr:col>17</xdr:col>
      <xdr:colOff>338137</xdr:colOff>
      <xdr:row>80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</xdr:colOff>
      <xdr:row>81</xdr:row>
      <xdr:rowOff>52387</xdr:rowOff>
    </xdr:from>
    <xdr:to>
      <xdr:col>17</xdr:col>
      <xdr:colOff>338137</xdr:colOff>
      <xdr:row>95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</xdr:colOff>
      <xdr:row>97</xdr:row>
      <xdr:rowOff>14287</xdr:rowOff>
    </xdr:from>
    <xdr:to>
      <xdr:col>17</xdr:col>
      <xdr:colOff>347662</xdr:colOff>
      <xdr:row>111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</xdr:colOff>
      <xdr:row>113</xdr:row>
      <xdr:rowOff>52387</xdr:rowOff>
    </xdr:from>
    <xdr:to>
      <xdr:col>17</xdr:col>
      <xdr:colOff>338137</xdr:colOff>
      <xdr:row>127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152401</xdr:colOff>
      <xdr:row>132</xdr:row>
      <xdr:rowOff>176211</xdr:rowOff>
    </xdr:from>
    <xdr:to>
      <xdr:col>16</xdr:col>
      <xdr:colOff>366713</xdr:colOff>
      <xdr:row>150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142</xdr:row>
      <xdr:rowOff>179293</xdr:rowOff>
    </xdr:from>
    <xdr:to>
      <xdr:col>7</xdr:col>
      <xdr:colOff>1397654</xdr:colOff>
      <xdr:row>161</xdr:row>
      <xdr:rowOff>161364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14287</xdr:rowOff>
    </xdr:from>
    <xdr:to>
      <xdr:col>12</xdr:col>
      <xdr:colOff>400050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33</xdr:row>
      <xdr:rowOff>52387</xdr:rowOff>
    </xdr:from>
    <xdr:to>
      <xdr:col>12</xdr:col>
      <xdr:colOff>419099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49</xdr:row>
      <xdr:rowOff>14287</xdr:rowOff>
    </xdr:from>
    <xdr:to>
      <xdr:col>12</xdr:col>
      <xdr:colOff>438150</xdr:colOff>
      <xdr:row>62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17</xdr:row>
      <xdr:rowOff>52386</xdr:rowOff>
    </xdr:from>
    <xdr:to>
      <xdr:col>21</xdr:col>
      <xdr:colOff>257175</xdr:colOff>
      <xdr:row>33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123825</xdr:rowOff>
    </xdr:from>
    <xdr:to>
      <xdr:col>11</xdr:col>
      <xdr:colOff>533400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8"/>
  <sheetViews>
    <sheetView tabSelected="1" zoomScale="85" zoomScaleNormal="85" zoomScalePageLayoutView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T3" sqref="T3:U3"/>
    </sheetView>
  </sheetViews>
  <sheetFormatPr baseColWidth="10" defaultColWidth="9.1640625" defaultRowHeight="16" x14ac:dyDescent="0.2"/>
  <cols>
    <col min="1" max="1" width="12.5" style="62" customWidth="1"/>
    <col min="2" max="2" width="8.33203125" style="62" bestFit="1" customWidth="1"/>
    <col min="3" max="3" width="8.83203125" style="62" bestFit="1" customWidth="1"/>
    <col min="4" max="4" width="6.5" style="62" bestFit="1" customWidth="1"/>
    <col min="5" max="5" width="12.6640625" style="62" bestFit="1" customWidth="1"/>
    <col min="6" max="6" width="11.83203125" style="62" bestFit="1" customWidth="1"/>
    <col min="7" max="7" width="7" style="62" bestFit="1" customWidth="1"/>
    <col min="8" max="8" width="7" style="62" customWidth="1"/>
    <col min="9" max="13" width="12.6640625" style="62" customWidth="1"/>
    <col min="14" max="14" width="14.5" style="62" bestFit="1" customWidth="1"/>
    <col min="15" max="15" width="9" style="62" bestFit="1" customWidth="1"/>
    <col min="16" max="16" width="6" style="62" bestFit="1" customWidth="1"/>
    <col min="17" max="17" width="14.5" style="62" bestFit="1" customWidth="1"/>
    <col min="18" max="18" width="9.5" style="62" bestFit="1" customWidth="1"/>
    <col min="19" max="19" width="8.5" style="62" bestFit="1" customWidth="1"/>
    <col min="20" max="20" width="13.1640625" style="152" customWidth="1"/>
    <col min="21" max="21" width="14.33203125" style="152" customWidth="1"/>
    <col min="22" max="22" width="15.6640625" style="62" customWidth="1"/>
    <col min="23" max="23" width="11.6640625" style="62" bestFit="1" customWidth="1"/>
    <col min="24" max="24" width="17.5" style="62" customWidth="1"/>
    <col min="25" max="25" width="32.83203125" style="62" bestFit="1" customWidth="1"/>
    <col min="26" max="26" width="13.1640625" style="62" bestFit="1" customWidth="1"/>
    <col min="27" max="27" width="14.33203125" style="62" bestFit="1" customWidth="1"/>
    <col min="28" max="28" width="10.33203125" style="62" customWidth="1"/>
    <col min="29" max="29" width="19.33203125" style="62" customWidth="1"/>
    <col min="30" max="30" width="9.1640625" style="62" customWidth="1"/>
    <col min="31" max="31" width="10.1640625" style="62" customWidth="1"/>
    <col min="32" max="32" width="9.1640625" style="62"/>
    <col min="33" max="33" width="16.1640625" style="62" bestFit="1" customWidth="1"/>
    <col min="34" max="34" width="9.1640625" style="62"/>
    <col min="35" max="35" width="10.6640625" style="62" customWidth="1"/>
    <col min="36" max="16384" width="9.1640625" style="62"/>
  </cols>
  <sheetData>
    <row r="1" spans="1:38" x14ac:dyDescent="0.2">
      <c r="A1" s="58" t="s">
        <v>0</v>
      </c>
      <c r="B1" s="58" t="s">
        <v>19</v>
      </c>
      <c r="C1" s="51" t="s">
        <v>13</v>
      </c>
      <c r="D1" s="59" t="s">
        <v>14</v>
      </c>
      <c r="E1" s="61" t="s">
        <v>17</v>
      </c>
      <c r="F1" s="113" t="s">
        <v>259</v>
      </c>
      <c r="G1" s="60" t="s">
        <v>16</v>
      </c>
      <c r="H1" s="60"/>
      <c r="I1" s="150" t="s">
        <v>78</v>
      </c>
      <c r="J1" s="55" t="s">
        <v>79</v>
      </c>
      <c r="K1" s="151" t="s">
        <v>80</v>
      </c>
      <c r="L1" s="55" t="s">
        <v>81</v>
      </c>
      <c r="M1" s="55" t="s">
        <v>310</v>
      </c>
      <c r="N1" s="58" t="s">
        <v>4</v>
      </c>
      <c r="O1" s="58" t="s">
        <v>6</v>
      </c>
      <c r="P1" s="58" t="s">
        <v>8</v>
      </c>
      <c r="Q1" s="58" t="s">
        <v>5</v>
      </c>
      <c r="R1" s="58" t="s">
        <v>9</v>
      </c>
      <c r="S1" s="58" t="s">
        <v>7</v>
      </c>
      <c r="T1" s="58" t="s">
        <v>311</v>
      </c>
      <c r="U1" s="58" t="s">
        <v>312</v>
      </c>
      <c r="V1" s="58" t="s">
        <v>167</v>
      </c>
      <c r="W1" s="58" t="s">
        <v>12</v>
      </c>
      <c r="X1" s="58" t="s">
        <v>2</v>
      </c>
      <c r="Y1" s="58" t="s">
        <v>3</v>
      </c>
      <c r="Z1" s="58" t="s">
        <v>10</v>
      </c>
      <c r="AA1" s="58" t="s">
        <v>11</v>
      </c>
      <c r="AB1" s="61"/>
      <c r="AC1" s="58"/>
      <c r="AD1" s="58"/>
      <c r="AE1" s="58"/>
      <c r="AF1" s="58"/>
      <c r="AG1" s="61"/>
      <c r="AH1" s="58"/>
      <c r="AI1" s="58"/>
      <c r="AJ1" s="58"/>
      <c r="AK1" s="58"/>
      <c r="AL1" s="58"/>
    </row>
    <row r="2" spans="1:38" x14ac:dyDescent="0.2">
      <c r="A2" s="100">
        <v>42073</v>
      </c>
      <c r="B2" s="67">
        <v>2</v>
      </c>
      <c r="C2" s="63"/>
      <c r="D2" s="63"/>
      <c r="E2" s="63"/>
      <c r="F2" s="63"/>
      <c r="G2" s="63"/>
      <c r="H2" s="63"/>
      <c r="I2" s="34"/>
      <c r="J2" s="25"/>
      <c r="K2" s="36"/>
      <c r="L2" s="25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7" t="s">
        <v>31</v>
      </c>
      <c r="Y2" s="63" t="s">
        <v>169</v>
      </c>
      <c r="Z2" s="63"/>
      <c r="AA2" s="63"/>
      <c r="AB2" s="63"/>
      <c r="AC2" s="63"/>
      <c r="AD2" s="63"/>
      <c r="AE2" s="63"/>
      <c r="AF2" s="63"/>
      <c r="AH2" s="63"/>
      <c r="AI2" s="63"/>
      <c r="AJ2" s="63"/>
      <c r="AK2" s="63"/>
      <c r="AL2" s="63"/>
    </row>
    <row r="3" spans="1:38" x14ac:dyDescent="0.2">
      <c r="A3" s="100">
        <v>42087</v>
      </c>
      <c r="B3" s="67">
        <v>2</v>
      </c>
      <c r="C3" s="63">
        <v>0.06</v>
      </c>
      <c r="D3" s="65">
        <v>7.02</v>
      </c>
      <c r="E3" s="63">
        <v>5.0999999999999996</v>
      </c>
      <c r="F3" s="63">
        <v>3.71</v>
      </c>
      <c r="G3" s="63">
        <v>0.151</v>
      </c>
      <c r="H3" s="63"/>
      <c r="I3" s="34">
        <v>378</v>
      </c>
      <c r="J3" s="25">
        <f t="shared" ref="J3:J19" si="0">(I3*14.007)*(0.001)</f>
        <v>5.2946460000000002</v>
      </c>
      <c r="K3" s="34">
        <v>1.22</v>
      </c>
      <c r="L3" s="25">
        <f t="shared" ref="L3:L19" si="1">(K3*30.97)*(0.001)</f>
        <v>3.7783400000000002E-2</v>
      </c>
      <c r="M3" s="63"/>
      <c r="N3" s="63">
        <v>5</v>
      </c>
      <c r="O3" s="63">
        <v>1</v>
      </c>
      <c r="P3" s="63">
        <v>1</v>
      </c>
      <c r="Q3" s="63">
        <v>1</v>
      </c>
      <c r="R3" s="63">
        <v>13</v>
      </c>
      <c r="S3" s="63">
        <v>1</v>
      </c>
      <c r="T3" s="63">
        <f>IF(Z3&gt;0,(Z3-32)*5/9," ")</f>
        <v>5</v>
      </c>
      <c r="U3" s="63">
        <f>IF(AA3&gt;0,(AA3-32)*5/9," ")</f>
        <v>10</v>
      </c>
      <c r="V3" s="63">
        <v>0.9</v>
      </c>
      <c r="W3" s="63">
        <v>1</v>
      </c>
      <c r="X3" s="67"/>
      <c r="Y3" s="63" t="s">
        <v>174</v>
      </c>
      <c r="Z3" s="63">
        <v>41</v>
      </c>
      <c r="AA3" s="63">
        <v>50</v>
      </c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38" x14ac:dyDescent="0.2">
      <c r="A4" s="100">
        <v>42101</v>
      </c>
      <c r="B4" s="67">
        <v>2</v>
      </c>
      <c r="C4" s="63">
        <v>0.06</v>
      </c>
      <c r="D4" s="65">
        <v>7</v>
      </c>
      <c r="E4" s="63">
        <v>7.6</v>
      </c>
      <c r="F4" s="63">
        <v>1.74</v>
      </c>
      <c r="G4" s="63">
        <v>0.19700000000000001</v>
      </c>
      <c r="H4" s="63"/>
      <c r="I4" s="34">
        <v>138</v>
      </c>
      <c r="J4" s="25">
        <f t="shared" si="0"/>
        <v>1.932966</v>
      </c>
      <c r="K4" s="34">
        <v>0.68</v>
      </c>
      <c r="L4" s="25">
        <f t="shared" si="1"/>
        <v>2.1059600000000001E-2</v>
      </c>
      <c r="M4" s="63"/>
      <c r="N4" s="63">
        <v>5</v>
      </c>
      <c r="O4" s="63">
        <v>3</v>
      </c>
      <c r="P4" s="63">
        <v>2</v>
      </c>
      <c r="Q4" s="63">
        <v>2</v>
      </c>
      <c r="R4" s="63">
        <v>8</v>
      </c>
      <c r="S4" s="63">
        <v>2</v>
      </c>
      <c r="T4" s="63">
        <f t="shared" ref="T4:U67" si="2">IF(Z4&gt;0,(Z4-32)*5/9," ")</f>
        <v>18.888888888888889</v>
      </c>
      <c r="U4" s="63">
        <f t="shared" si="2"/>
        <v>14.444444444444445</v>
      </c>
      <c r="V4" s="63">
        <v>1.2</v>
      </c>
      <c r="W4" s="63">
        <v>1</v>
      </c>
      <c r="X4" s="63"/>
      <c r="Y4" s="63" t="s">
        <v>180</v>
      </c>
      <c r="Z4" s="63">
        <v>66</v>
      </c>
      <c r="AA4" s="63">
        <v>58</v>
      </c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x14ac:dyDescent="0.2">
      <c r="A5" s="100">
        <v>42115</v>
      </c>
      <c r="B5" s="67">
        <v>2</v>
      </c>
      <c r="C5" s="65">
        <v>0.1</v>
      </c>
      <c r="D5" s="65">
        <v>7.42</v>
      </c>
      <c r="E5" s="63">
        <v>4.5999999999999996</v>
      </c>
      <c r="F5" s="63">
        <v>5.24</v>
      </c>
      <c r="G5" s="63">
        <v>3.1E-2</v>
      </c>
      <c r="H5" s="63"/>
      <c r="I5" s="34">
        <v>194</v>
      </c>
      <c r="J5" s="25">
        <f t="shared" si="0"/>
        <v>2.7173579999999999</v>
      </c>
      <c r="K5" s="36">
        <v>1.1000000000000001</v>
      </c>
      <c r="L5" s="25">
        <f t="shared" si="1"/>
        <v>3.4067E-2</v>
      </c>
      <c r="M5" s="63"/>
      <c r="N5" s="63">
        <v>3</v>
      </c>
      <c r="O5" s="63">
        <v>1</v>
      </c>
      <c r="P5" s="63">
        <v>3</v>
      </c>
      <c r="Q5" s="63">
        <v>2</v>
      </c>
      <c r="R5" s="63">
        <v>8</v>
      </c>
      <c r="S5" s="63">
        <v>4</v>
      </c>
      <c r="T5" s="63">
        <f t="shared" si="2"/>
        <v>17.777777777777779</v>
      </c>
      <c r="U5" s="63">
        <f t="shared" si="2"/>
        <v>20</v>
      </c>
      <c r="V5" s="63"/>
      <c r="W5" s="63">
        <v>2</v>
      </c>
      <c r="X5" s="63"/>
      <c r="Y5" s="63" t="s">
        <v>188</v>
      </c>
      <c r="Z5" s="63">
        <v>64</v>
      </c>
      <c r="AA5" s="63">
        <v>68</v>
      </c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</row>
    <row r="6" spans="1:38" x14ac:dyDescent="0.2">
      <c r="A6" s="100">
        <v>42129</v>
      </c>
      <c r="B6" s="67">
        <v>2</v>
      </c>
      <c r="C6" s="63">
        <v>0.06</v>
      </c>
      <c r="D6" s="65">
        <v>7</v>
      </c>
      <c r="E6" s="63">
        <v>40.200000000000003</v>
      </c>
      <c r="F6" s="63">
        <v>3.42</v>
      </c>
      <c r="G6" s="63">
        <v>6.5000000000000002E-2</v>
      </c>
      <c r="H6" s="63"/>
      <c r="I6" s="34">
        <v>212</v>
      </c>
      <c r="J6" s="25">
        <f t="shared" si="0"/>
        <v>2.969484</v>
      </c>
      <c r="K6" s="34">
        <v>3.32</v>
      </c>
      <c r="L6" s="25">
        <f t="shared" si="1"/>
        <v>0.10282039999999999</v>
      </c>
      <c r="M6" s="63"/>
      <c r="N6" s="63">
        <v>5</v>
      </c>
      <c r="O6" s="63">
        <v>1</v>
      </c>
      <c r="P6" s="63">
        <v>2</v>
      </c>
      <c r="Q6" s="63">
        <v>1</v>
      </c>
      <c r="R6" s="63">
        <v>12</v>
      </c>
      <c r="S6" s="63">
        <v>1</v>
      </c>
      <c r="T6" s="63">
        <f t="shared" si="2"/>
        <v>27.222222222222221</v>
      </c>
      <c r="U6" s="63">
        <f t="shared" si="2"/>
        <v>19.444444444444443</v>
      </c>
      <c r="V6" s="63">
        <v>0.9</v>
      </c>
      <c r="W6" s="63">
        <v>1</v>
      </c>
      <c r="X6" s="63"/>
      <c r="Y6" s="63" t="s">
        <v>200</v>
      </c>
      <c r="Z6" s="63">
        <v>81</v>
      </c>
      <c r="AA6" s="63">
        <v>67</v>
      </c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</row>
    <row r="7" spans="1:38" x14ac:dyDescent="0.2">
      <c r="A7" s="100">
        <v>42143</v>
      </c>
      <c r="B7" s="67">
        <v>2</v>
      </c>
      <c r="C7" s="63">
        <v>7.0000000000000007E-2</v>
      </c>
      <c r="D7" s="65">
        <v>7.12</v>
      </c>
      <c r="E7" s="63">
        <v>19.8</v>
      </c>
      <c r="F7" s="63">
        <v>3.25</v>
      </c>
      <c r="G7" s="63">
        <v>0</v>
      </c>
      <c r="H7" s="63"/>
      <c r="I7" s="34">
        <v>110</v>
      </c>
      <c r="J7" s="25">
        <f t="shared" si="0"/>
        <v>1.54077</v>
      </c>
      <c r="K7" s="36">
        <v>1.1200000000000001</v>
      </c>
      <c r="L7" s="25">
        <f t="shared" si="1"/>
        <v>3.4686399999999999E-2</v>
      </c>
      <c r="M7" s="18">
        <v>753</v>
      </c>
      <c r="N7" s="63">
        <v>5</v>
      </c>
      <c r="O7" s="63">
        <v>3</v>
      </c>
      <c r="P7" s="63">
        <v>1</v>
      </c>
      <c r="Q7" s="63">
        <v>1</v>
      </c>
      <c r="R7" s="63">
        <v>13</v>
      </c>
      <c r="S7" s="63">
        <v>4</v>
      </c>
      <c r="T7" s="63">
        <f t="shared" si="2"/>
        <v>26.111111111111111</v>
      </c>
      <c r="U7" s="63">
        <f t="shared" si="2"/>
        <v>25.555555555555557</v>
      </c>
      <c r="V7" s="63">
        <v>0.9</v>
      </c>
      <c r="W7" s="63">
        <v>1</v>
      </c>
      <c r="X7" s="63"/>
      <c r="Y7" s="63" t="s">
        <v>188</v>
      </c>
      <c r="Z7" s="63">
        <v>79</v>
      </c>
      <c r="AA7" s="63">
        <v>78</v>
      </c>
      <c r="AB7" s="63" t="s">
        <v>206</v>
      </c>
      <c r="AC7" s="63"/>
      <c r="AD7" s="63"/>
      <c r="AE7" s="63"/>
      <c r="AF7" s="63"/>
      <c r="AG7" s="63"/>
      <c r="AH7" s="63"/>
      <c r="AI7" s="63"/>
      <c r="AJ7" s="63"/>
      <c r="AK7" s="63"/>
      <c r="AL7" s="63"/>
    </row>
    <row r="8" spans="1:38" x14ac:dyDescent="0.2">
      <c r="A8" s="100">
        <v>42157</v>
      </c>
      <c r="B8" s="67">
        <v>2</v>
      </c>
      <c r="C8" s="63">
        <v>0.06</v>
      </c>
      <c r="D8" s="65">
        <v>7.19</v>
      </c>
      <c r="E8" s="63">
        <v>25.7</v>
      </c>
      <c r="F8" s="63">
        <v>1.06</v>
      </c>
      <c r="G8" s="63">
        <v>5.0999999999999997E-2</v>
      </c>
      <c r="H8" s="63"/>
      <c r="I8" s="34">
        <v>86.9</v>
      </c>
      <c r="J8" s="25">
        <f t="shared" si="0"/>
        <v>1.2172083</v>
      </c>
      <c r="K8" s="34">
        <v>1.66</v>
      </c>
      <c r="L8" s="25">
        <f t="shared" si="1"/>
        <v>5.1410199999999996E-2</v>
      </c>
      <c r="M8" s="18">
        <v>2557</v>
      </c>
      <c r="N8" s="63">
        <v>3</v>
      </c>
      <c r="O8" s="63">
        <v>3</v>
      </c>
      <c r="P8" s="63">
        <v>1</v>
      </c>
      <c r="Q8" s="63">
        <v>3</v>
      </c>
      <c r="R8" s="63">
        <v>13</v>
      </c>
      <c r="S8" s="63">
        <v>6</v>
      </c>
      <c r="T8" s="63">
        <f t="shared" si="2"/>
        <v>22.222222222222221</v>
      </c>
      <c r="U8" s="63">
        <f t="shared" si="2"/>
        <v>26.111111111111111</v>
      </c>
      <c r="V8" s="63" t="s">
        <v>21</v>
      </c>
      <c r="W8" s="63">
        <v>1</v>
      </c>
      <c r="X8" s="63"/>
      <c r="Y8" s="63"/>
      <c r="Z8" s="63">
        <v>72</v>
      </c>
      <c r="AA8" s="63">
        <v>79</v>
      </c>
      <c r="AB8" s="63" t="s">
        <v>218</v>
      </c>
      <c r="AC8" s="63"/>
      <c r="AD8" s="63"/>
      <c r="AE8" s="63"/>
      <c r="AF8" s="63"/>
      <c r="AG8" s="63"/>
      <c r="AH8" s="63"/>
      <c r="AI8" s="63"/>
      <c r="AJ8" s="63"/>
      <c r="AK8" s="63"/>
      <c r="AL8" s="63"/>
    </row>
    <row r="9" spans="1:38" x14ac:dyDescent="0.2">
      <c r="A9" s="100">
        <v>42171</v>
      </c>
      <c r="B9" s="67">
        <v>2</v>
      </c>
      <c r="C9" s="63">
        <v>0.06</v>
      </c>
      <c r="D9" s="65">
        <v>7.23</v>
      </c>
      <c r="E9" s="63">
        <v>18.5</v>
      </c>
      <c r="F9" s="63">
        <v>1.72</v>
      </c>
      <c r="G9" s="63">
        <v>4.2999999999999997E-2</v>
      </c>
      <c r="H9" s="63"/>
      <c r="I9" s="34">
        <v>82.3</v>
      </c>
      <c r="J9" s="25">
        <f t="shared" si="0"/>
        <v>1.1527761000000001</v>
      </c>
      <c r="K9" s="34">
        <v>1.67</v>
      </c>
      <c r="L9" s="25">
        <f t="shared" si="1"/>
        <v>5.1719899999999999E-2</v>
      </c>
      <c r="M9" s="18">
        <v>127.5</v>
      </c>
      <c r="N9" s="63">
        <v>3</v>
      </c>
      <c r="O9" s="63">
        <v>1</v>
      </c>
      <c r="P9" s="63">
        <v>1</v>
      </c>
      <c r="Q9" s="63">
        <v>1</v>
      </c>
      <c r="R9" s="63" t="s">
        <v>21</v>
      </c>
      <c r="S9" s="63">
        <v>3</v>
      </c>
      <c r="T9" s="63">
        <f t="shared" si="2"/>
        <v>30.555555555555557</v>
      </c>
      <c r="U9" s="63">
        <f t="shared" si="2"/>
        <v>29.444444444444443</v>
      </c>
      <c r="V9" s="63">
        <v>1.2</v>
      </c>
      <c r="W9" s="63" t="s">
        <v>21</v>
      </c>
      <c r="X9" s="63"/>
      <c r="Y9" s="63" t="s">
        <v>162</v>
      </c>
      <c r="Z9" s="63">
        <v>87</v>
      </c>
      <c r="AA9" s="63">
        <v>85</v>
      </c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</row>
    <row r="10" spans="1:38" x14ac:dyDescent="0.2">
      <c r="A10" s="100">
        <v>42185</v>
      </c>
      <c r="B10" s="67">
        <v>2</v>
      </c>
      <c r="C10" s="63">
        <v>0.05</v>
      </c>
      <c r="D10" s="65">
        <v>7.16</v>
      </c>
      <c r="E10" s="63">
        <v>22.5</v>
      </c>
      <c r="F10" s="63">
        <v>1.33</v>
      </c>
      <c r="G10" s="63">
        <v>0.14399999999999999</v>
      </c>
      <c r="H10" s="63"/>
      <c r="I10" s="43">
        <v>108</v>
      </c>
      <c r="J10" s="25">
        <f t="shared" si="0"/>
        <v>1.512756</v>
      </c>
      <c r="K10" s="43">
        <v>2.59</v>
      </c>
      <c r="L10" s="25">
        <f t="shared" si="1"/>
        <v>8.02123E-2</v>
      </c>
      <c r="M10" s="18">
        <v>81</v>
      </c>
      <c r="N10" s="63">
        <v>4</v>
      </c>
      <c r="O10" s="63">
        <v>1</v>
      </c>
      <c r="P10" s="63">
        <v>2</v>
      </c>
      <c r="Q10" s="63">
        <v>3</v>
      </c>
      <c r="R10" s="63"/>
      <c r="S10" s="63">
        <v>1</v>
      </c>
      <c r="T10" s="63">
        <f t="shared" si="2"/>
        <v>26.666666666666668</v>
      </c>
      <c r="U10" s="63">
        <f t="shared" si="2"/>
        <v>27.777777777777779</v>
      </c>
      <c r="V10" s="63">
        <v>1.5</v>
      </c>
      <c r="W10" s="63">
        <v>2</v>
      </c>
      <c r="X10" s="63"/>
      <c r="Y10" s="63" t="s">
        <v>188</v>
      </c>
      <c r="Z10" s="63">
        <v>80</v>
      </c>
      <c r="AA10" s="63">
        <v>82</v>
      </c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</row>
    <row r="11" spans="1:38" x14ac:dyDescent="0.2">
      <c r="A11" s="100">
        <v>42199</v>
      </c>
      <c r="B11" s="67">
        <v>2</v>
      </c>
      <c r="C11" s="63">
        <v>0.05</v>
      </c>
      <c r="D11" s="65">
        <v>6.91</v>
      </c>
      <c r="E11" s="63">
        <v>31.4</v>
      </c>
      <c r="F11" s="63">
        <v>1.02</v>
      </c>
      <c r="G11" s="69">
        <v>0.15</v>
      </c>
      <c r="H11" s="69"/>
      <c r="I11" s="43">
        <v>91.7</v>
      </c>
      <c r="J11" s="25">
        <f t="shared" si="0"/>
        <v>1.2844419</v>
      </c>
      <c r="K11" s="43">
        <v>2.5</v>
      </c>
      <c r="L11" s="25">
        <f t="shared" si="1"/>
        <v>7.7424999999999994E-2</v>
      </c>
      <c r="M11" s="107">
        <v>164.5</v>
      </c>
      <c r="N11" s="63">
        <v>5</v>
      </c>
      <c r="O11" s="63">
        <v>3</v>
      </c>
      <c r="P11" s="63">
        <v>2</v>
      </c>
      <c r="Q11" s="63">
        <v>1</v>
      </c>
      <c r="R11" s="63">
        <v>12</v>
      </c>
      <c r="S11" s="63">
        <v>3</v>
      </c>
      <c r="T11" s="63">
        <f t="shared" si="2"/>
        <v>28.333333333333332</v>
      </c>
      <c r="U11" s="63">
        <f t="shared" si="2"/>
        <v>27.777777777777779</v>
      </c>
      <c r="V11" s="65">
        <v>0.7</v>
      </c>
      <c r="W11" s="63">
        <v>1</v>
      </c>
      <c r="X11" s="63"/>
      <c r="Y11" s="63" t="s">
        <v>200</v>
      </c>
      <c r="Z11" s="63">
        <v>83</v>
      </c>
      <c r="AA11" s="63">
        <v>82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</row>
    <row r="12" spans="1:38" x14ac:dyDescent="0.2">
      <c r="A12" s="100">
        <v>42213</v>
      </c>
      <c r="B12" s="67">
        <v>2</v>
      </c>
      <c r="C12" s="63">
        <v>0.06</v>
      </c>
      <c r="D12" s="65">
        <v>7.57</v>
      </c>
      <c r="E12" s="63">
        <v>20.2</v>
      </c>
      <c r="F12" s="63">
        <v>1.51</v>
      </c>
      <c r="G12" s="63">
        <v>0.23899999999999999</v>
      </c>
      <c r="H12" s="63"/>
      <c r="I12" s="43">
        <v>59.3</v>
      </c>
      <c r="J12" s="25">
        <f t="shared" si="0"/>
        <v>0.83061510000000005</v>
      </c>
      <c r="K12" s="43">
        <v>2.02</v>
      </c>
      <c r="L12" s="25">
        <f t="shared" si="1"/>
        <v>6.2559400000000001E-2</v>
      </c>
      <c r="M12" s="107">
        <v>215.5</v>
      </c>
      <c r="N12" s="63">
        <v>5</v>
      </c>
      <c r="O12" s="63">
        <v>2</v>
      </c>
      <c r="P12" s="63">
        <v>1</v>
      </c>
      <c r="Q12" s="63">
        <v>1</v>
      </c>
      <c r="R12" s="63">
        <v>13</v>
      </c>
      <c r="S12" s="63">
        <v>5</v>
      </c>
      <c r="T12" s="63">
        <f t="shared" si="2"/>
        <v>30</v>
      </c>
      <c r="U12" s="63">
        <f t="shared" si="2"/>
        <v>28.888888888888889</v>
      </c>
      <c r="V12" s="65">
        <v>0.8</v>
      </c>
      <c r="W12" s="63">
        <v>1</v>
      </c>
      <c r="X12" s="63"/>
      <c r="Y12" s="63"/>
      <c r="Z12" s="63">
        <v>86</v>
      </c>
      <c r="AA12" s="63">
        <v>84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</row>
    <row r="13" spans="1:38" x14ac:dyDescent="0.2">
      <c r="A13" s="100">
        <v>42227</v>
      </c>
      <c r="B13" s="67">
        <v>2</v>
      </c>
      <c r="C13" s="63">
        <v>0.06</v>
      </c>
      <c r="D13" s="65">
        <v>6.7</v>
      </c>
      <c r="E13" s="63">
        <v>18.7</v>
      </c>
      <c r="F13" s="63">
        <v>0.81899999999999995</v>
      </c>
      <c r="G13" s="63">
        <v>0.30099999999999999</v>
      </c>
      <c r="H13" s="63"/>
      <c r="I13" s="43">
        <v>74.95</v>
      </c>
      <c r="J13" s="25">
        <f t="shared" si="0"/>
        <v>1.0498246500000001</v>
      </c>
      <c r="K13" s="43">
        <v>2.2050000000000001</v>
      </c>
      <c r="L13" s="25">
        <f t="shared" si="1"/>
        <v>6.8288849999999998E-2</v>
      </c>
      <c r="M13" s="18">
        <v>1460.5</v>
      </c>
      <c r="N13" s="63">
        <v>5</v>
      </c>
      <c r="O13" s="63">
        <v>3</v>
      </c>
      <c r="P13" s="63">
        <v>2</v>
      </c>
      <c r="Q13" s="63">
        <v>2</v>
      </c>
      <c r="R13" s="63">
        <v>12</v>
      </c>
      <c r="S13" s="63">
        <v>4</v>
      </c>
      <c r="T13" s="63">
        <f t="shared" si="2"/>
        <v>24.444444444444443</v>
      </c>
      <c r="U13" s="63">
        <f t="shared" si="2"/>
        <v>25.555555555555557</v>
      </c>
      <c r="V13" s="65">
        <v>0.8</v>
      </c>
      <c r="W13" s="63">
        <v>1</v>
      </c>
      <c r="X13" s="63"/>
      <c r="Y13" s="63"/>
      <c r="Z13" s="63">
        <v>76</v>
      </c>
      <c r="AA13" s="63">
        <v>78</v>
      </c>
      <c r="AB13" s="63" t="s">
        <v>240</v>
      </c>
      <c r="AC13" s="68"/>
      <c r="AD13" s="63"/>
      <c r="AE13" s="63"/>
      <c r="AF13" s="63"/>
      <c r="AG13" s="63"/>
      <c r="AH13" s="63"/>
      <c r="AI13" s="63"/>
      <c r="AJ13" s="63"/>
      <c r="AK13" s="63"/>
      <c r="AL13" s="63"/>
    </row>
    <row r="14" spans="1:38" x14ac:dyDescent="0.2">
      <c r="A14" s="100">
        <v>42241</v>
      </c>
      <c r="B14" s="67">
        <v>2</v>
      </c>
      <c r="C14" s="63">
        <v>0.05</v>
      </c>
      <c r="D14" s="65">
        <v>7.79</v>
      </c>
      <c r="E14" s="70">
        <v>23</v>
      </c>
      <c r="F14" s="63">
        <v>0.443</v>
      </c>
      <c r="G14" s="63">
        <v>4.8000000000000001E-2</v>
      </c>
      <c r="H14" s="63"/>
      <c r="I14" s="43">
        <v>58</v>
      </c>
      <c r="J14" s="25">
        <f t="shared" si="0"/>
        <v>0.81240599999999996</v>
      </c>
      <c r="K14" s="43">
        <v>1.6</v>
      </c>
      <c r="L14" s="25">
        <f t="shared" si="1"/>
        <v>4.9551999999999999E-2</v>
      </c>
      <c r="M14" s="18">
        <v>10</v>
      </c>
      <c r="N14" s="63">
        <v>2</v>
      </c>
      <c r="O14" s="63">
        <v>2</v>
      </c>
      <c r="P14" s="63">
        <v>2</v>
      </c>
      <c r="Q14" s="63">
        <v>1</v>
      </c>
      <c r="R14" s="63">
        <v>10</v>
      </c>
      <c r="S14" s="63">
        <v>2</v>
      </c>
      <c r="T14" s="63">
        <f t="shared" si="2"/>
        <v>31.666666666666668</v>
      </c>
      <c r="U14" s="63">
        <f t="shared" si="2"/>
        <v>27.777777777777779</v>
      </c>
      <c r="V14" s="65">
        <v>0.5</v>
      </c>
      <c r="W14" s="63">
        <v>1</v>
      </c>
      <c r="X14" s="63"/>
      <c r="Y14" s="63" t="s">
        <v>248</v>
      </c>
      <c r="Z14" s="63">
        <v>89</v>
      </c>
      <c r="AA14" s="63">
        <v>82</v>
      </c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</row>
    <row r="15" spans="1:38" x14ac:dyDescent="0.2">
      <c r="A15" s="100">
        <v>42255</v>
      </c>
      <c r="B15" s="67">
        <v>2</v>
      </c>
      <c r="C15" s="63">
        <v>0.06</v>
      </c>
      <c r="D15" s="65">
        <v>7.03</v>
      </c>
      <c r="E15" s="63">
        <v>22.2</v>
      </c>
      <c r="F15" s="63">
        <v>1.45</v>
      </c>
      <c r="G15" s="62">
        <v>0.50800000000000001</v>
      </c>
      <c r="I15" s="43">
        <v>64.099999999999994</v>
      </c>
      <c r="J15" s="25">
        <f t="shared" si="0"/>
        <v>0.89784869999999994</v>
      </c>
      <c r="K15" s="43">
        <v>2.67</v>
      </c>
      <c r="L15" s="25">
        <f t="shared" si="1"/>
        <v>8.2689899999999997E-2</v>
      </c>
      <c r="M15" s="18">
        <v>15</v>
      </c>
      <c r="N15" s="63">
        <v>5</v>
      </c>
      <c r="O15" s="63">
        <v>2</v>
      </c>
      <c r="P15" s="63">
        <v>1</v>
      </c>
      <c r="Q15" s="63">
        <v>1</v>
      </c>
      <c r="R15" s="63">
        <v>13</v>
      </c>
      <c r="S15" s="63">
        <v>1</v>
      </c>
      <c r="T15" s="63">
        <f t="shared" si="2"/>
        <v>31.666666666666668</v>
      </c>
      <c r="U15" s="63">
        <f t="shared" si="2"/>
        <v>26.666666666666668</v>
      </c>
      <c r="V15" s="65">
        <v>0.8</v>
      </c>
      <c r="W15" s="63">
        <v>1</v>
      </c>
      <c r="X15" s="63"/>
      <c r="Y15" s="63" t="s">
        <v>200</v>
      </c>
      <c r="Z15" s="63">
        <v>89</v>
      </c>
      <c r="AA15" s="63">
        <v>80</v>
      </c>
      <c r="AB15" s="63"/>
      <c r="AC15" s="68"/>
      <c r="AD15" s="63"/>
      <c r="AE15" s="63"/>
      <c r="AF15" s="63"/>
      <c r="AG15" s="63"/>
      <c r="AH15" s="63"/>
      <c r="AI15" s="63"/>
      <c r="AJ15" s="63"/>
      <c r="AK15" s="63"/>
      <c r="AL15" s="63"/>
    </row>
    <row r="16" spans="1:38" x14ac:dyDescent="0.2">
      <c r="A16" s="100">
        <v>42269</v>
      </c>
      <c r="B16" s="67">
        <v>2</v>
      </c>
      <c r="C16" s="63">
        <v>0.06</v>
      </c>
      <c r="D16" s="65">
        <v>6.86</v>
      </c>
      <c r="E16" s="63">
        <v>25.1</v>
      </c>
      <c r="F16" s="67">
        <v>0.94199999999999995</v>
      </c>
      <c r="G16" s="63">
        <v>0.61899999999999999</v>
      </c>
      <c r="H16" s="63"/>
      <c r="I16" s="43">
        <v>65.150000000000006</v>
      </c>
      <c r="J16" s="25">
        <f t="shared" si="0"/>
        <v>0.91255605000000006</v>
      </c>
      <c r="K16" s="43">
        <v>2.31</v>
      </c>
      <c r="L16" s="25">
        <f t="shared" si="1"/>
        <v>7.1540699999999999E-2</v>
      </c>
      <c r="M16" s="18">
        <v>74.5</v>
      </c>
      <c r="N16" s="63">
        <v>2</v>
      </c>
      <c r="O16" s="63">
        <v>3</v>
      </c>
      <c r="P16" s="63">
        <v>2</v>
      </c>
      <c r="Q16" s="63">
        <v>1</v>
      </c>
      <c r="R16" s="63">
        <v>1</v>
      </c>
      <c r="S16" s="63">
        <v>1</v>
      </c>
      <c r="T16" s="63">
        <f t="shared" si="2"/>
        <v>25.555555555555557</v>
      </c>
      <c r="U16" s="63">
        <f t="shared" si="2"/>
        <v>22.777777777777779</v>
      </c>
      <c r="V16" s="65">
        <v>0.5</v>
      </c>
      <c r="W16" s="63">
        <v>1</v>
      </c>
      <c r="X16" s="63"/>
      <c r="Y16" s="63" t="s">
        <v>248</v>
      </c>
      <c r="Z16" s="63">
        <v>78</v>
      </c>
      <c r="AA16" s="63">
        <v>73</v>
      </c>
      <c r="AB16" s="63"/>
      <c r="AC16" s="145"/>
      <c r="AD16" s="67"/>
      <c r="AE16" s="67"/>
      <c r="AF16" s="67"/>
      <c r="AG16" s="63"/>
      <c r="AH16" s="63"/>
      <c r="AI16" s="63"/>
      <c r="AJ16" s="63"/>
      <c r="AK16" s="63"/>
      <c r="AL16" s="63"/>
    </row>
    <row r="17" spans="1:38" x14ac:dyDescent="0.2">
      <c r="A17" s="100">
        <v>42283</v>
      </c>
      <c r="B17" s="67">
        <v>2</v>
      </c>
      <c r="C17" s="63">
        <v>0.06</v>
      </c>
      <c r="D17" s="65">
        <v>7.37</v>
      </c>
      <c r="E17" s="63">
        <v>13.2</v>
      </c>
      <c r="F17" s="63">
        <v>0.97</v>
      </c>
      <c r="G17" s="63">
        <v>0.16</v>
      </c>
      <c r="H17" s="63"/>
      <c r="I17" s="43">
        <v>102</v>
      </c>
      <c r="J17" s="25">
        <f t="shared" si="0"/>
        <v>1.428714</v>
      </c>
      <c r="K17" s="43">
        <v>2.39</v>
      </c>
      <c r="L17" s="25">
        <f t="shared" si="1"/>
        <v>7.4018299999999995E-2</v>
      </c>
      <c r="M17" s="63"/>
      <c r="N17" s="63">
        <v>2</v>
      </c>
      <c r="O17" s="63">
        <v>1</v>
      </c>
      <c r="P17" s="63">
        <v>2</v>
      </c>
      <c r="Q17" s="63">
        <v>2</v>
      </c>
      <c r="R17" s="63">
        <v>2</v>
      </c>
      <c r="S17" s="63">
        <v>3</v>
      </c>
      <c r="T17" s="63">
        <f t="shared" si="2"/>
        <v>26.666666666666668</v>
      </c>
      <c r="U17" s="63">
        <f t="shared" si="2"/>
        <v>20.555555555555557</v>
      </c>
      <c r="V17" s="65">
        <v>0.6</v>
      </c>
      <c r="W17" s="63" t="s">
        <v>21</v>
      </c>
      <c r="X17" s="63"/>
      <c r="Y17" s="63"/>
      <c r="Z17" s="63">
        <v>80</v>
      </c>
      <c r="AA17" s="63">
        <v>69</v>
      </c>
      <c r="AB17" s="63"/>
      <c r="AC17" s="68"/>
      <c r="AD17" s="63"/>
      <c r="AE17" s="63"/>
      <c r="AF17" s="63"/>
      <c r="AG17" s="63"/>
      <c r="AH17" s="63"/>
      <c r="AI17" s="63"/>
      <c r="AJ17" s="63"/>
      <c r="AK17" s="63"/>
      <c r="AL17" s="63"/>
    </row>
    <row r="18" spans="1:38" x14ac:dyDescent="0.2">
      <c r="A18" s="100">
        <v>42297</v>
      </c>
      <c r="B18" s="67">
        <v>2</v>
      </c>
      <c r="C18" s="63">
        <v>0.06</v>
      </c>
      <c r="D18" s="65">
        <v>7.21</v>
      </c>
      <c r="E18" s="63">
        <v>13.6</v>
      </c>
      <c r="F18" s="63">
        <v>2.61</v>
      </c>
      <c r="G18" s="67">
        <v>6.4000000000000001E-2</v>
      </c>
      <c r="H18" s="67"/>
      <c r="I18" s="43">
        <v>73.900000000000006</v>
      </c>
      <c r="J18" s="25">
        <f t="shared" si="0"/>
        <v>1.0351173000000002</v>
      </c>
      <c r="K18" s="43">
        <v>1.43</v>
      </c>
      <c r="L18" s="25">
        <f t="shared" si="1"/>
        <v>4.4287099999999996E-2</v>
      </c>
      <c r="M18" s="63"/>
      <c r="N18" s="63">
        <v>3</v>
      </c>
      <c r="O18" s="63">
        <v>1</v>
      </c>
      <c r="P18" s="63">
        <v>1</v>
      </c>
      <c r="Q18" s="63">
        <v>1</v>
      </c>
      <c r="R18" s="63">
        <v>8</v>
      </c>
      <c r="S18" s="63">
        <v>1</v>
      </c>
      <c r="T18" s="63">
        <f t="shared" si="2"/>
        <v>20.555555555555557</v>
      </c>
      <c r="U18" s="63">
        <f t="shared" si="2"/>
        <v>16.111111111111111</v>
      </c>
      <c r="V18" s="65">
        <v>0.8</v>
      </c>
      <c r="W18" s="63" t="s">
        <v>21</v>
      </c>
      <c r="X18" s="63"/>
      <c r="Y18" s="63"/>
      <c r="Z18" s="63">
        <v>69</v>
      </c>
      <c r="AA18" s="63">
        <v>61</v>
      </c>
      <c r="AB18" s="63"/>
      <c r="AC18" s="68"/>
      <c r="AD18" s="63"/>
      <c r="AE18" s="63"/>
      <c r="AF18" s="63"/>
      <c r="AG18" s="63"/>
      <c r="AH18" s="63"/>
      <c r="AI18" s="63"/>
      <c r="AJ18" s="63"/>
      <c r="AK18" s="63"/>
      <c r="AL18" s="63"/>
    </row>
    <row r="19" spans="1:38" x14ac:dyDescent="0.2">
      <c r="A19" s="100">
        <v>42311</v>
      </c>
      <c r="B19" s="67">
        <v>2</v>
      </c>
      <c r="C19" s="63">
        <v>0.06</v>
      </c>
      <c r="D19" s="65">
        <v>7.15</v>
      </c>
      <c r="E19" s="63">
        <v>12.3</v>
      </c>
      <c r="F19" s="63">
        <v>2.61</v>
      </c>
      <c r="G19" s="63">
        <v>0.106</v>
      </c>
      <c r="H19" s="63"/>
      <c r="I19" s="43">
        <v>85.5</v>
      </c>
      <c r="J19" s="25">
        <f t="shared" si="0"/>
        <v>1.1975985</v>
      </c>
      <c r="K19" s="43">
        <v>1.45</v>
      </c>
      <c r="L19" s="25">
        <f t="shared" si="1"/>
        <v>4.4906499999999995E-2</v>
      </c>
      <c r="M19" s="63"/>
      <c r="N19" s="63">
        <v>3</v>
      </c>
      <c r="O19" s="63">
        <v>1</v>
      </c>
      <c r="P19" s="63">
        <v>2</v>
      </c>
      <c r="Q19" s="63">
        <v>1</v>
      </c>
      <c r="R19" s="63">
        <v>5</v>
      </c>
      <c r="S19" s="63">
        <v>2</v>
      </c>
      <c r="T19" s="63">
        <f t="shared" si="2"/>
        <v>21.666666666666668</v>
      </c>
      <c r="U19" s="63">
        <f t="shared" si="2"/>
        <v>16.666666666666668</v>
      </c>
      <c r="V19" s="65">
        <v>0.8</v>
      </c>
      <c r="W19" s="63" t="s">
        <v>21</v>
      </c>
      <c r="X19" s="63"/>
      <c r="Y19" s="63"/>
      <c r="Z19" s="63">
        <v>71</v>
      </c>
      <c r="AA19" s="63">
        <v>62</v>
      </c>
      <c r="AB19" s="63"/>
      <c r="AC19" s="68"/>
      <c r="AD19" s="63"/>
      <c r="AE19" s="63"/>
      <c r="AF19" s="63"/>
      <c r="AG19" s="63"/>
      <c r="AH19" s="63"/>
      <c r="AI19" s="63"/>
      <c r="AJ19" s="63"/>
      <c r="AK19" s="63"/>
      <c r="AL19" s="63"/>
    </row>
    <row r="20" spans="1:38" x14ac:dyDescent="0.2">
      <c r="A20" s="66"/>
      <c r="B20" s="63"/>
      <c r="C20" s="63"/>
      <c r="D20" s="65"/>
      <c r="E20" s="63"/>
      <c r="F20" s="63"/>
      <c r="G20" s="63"/>
      <c r="H20" s="63"/>
      <c r="I20" s="43"/>
      <c r="J20" s="25"/>
      <c r="K20" s="43"/>
      <c r="L20" s="25"/>
      <c r="M20" s="63"/>
      <c r="N20" s="63"/>
      <c r="O20" s="63"/>
      <c r="P20" s="63"/>
      <c r="Q20" s="63"/>
      <c r="R20" s="63"/>
      <c r="S20" s="63"/>
      <c r="T20" s="63" t="str">
        <f t="shared" si="2"/>
        <v xml:space="preserve"> </v>
      </c>
      <c r="U20" s="63" t="str">
        <f t="shared" si="2"/>
        <v xml:space="preserve"> </v>
      </c>
      <c r="V20" s="63"/>
      <c r="W20" s="63"/>
      <c r="X20" s="63"/>
      <c r="Y20" s="63"/>
      <c r="Z20" s="63"/>
      <c r="AA20" s="63"/>
      <c r="AB20" s="63"/>
      <c r="AC20" s="68"/>
      <c r="AD20" s="63"/>
      <c r="AE20" s="63"/>
      <c r="AF20" s="63"/>
      <c r="AG20" s="63"/>
      <c r="AH20" s="63"/>
      <c r="AI20" s="63"/>
      <c r="AJ20" s="63"/>
      <c r="AK20" s="63"/>
      <c r="AL20" s="63"/>
    </row>
    <row r="21" spans="1:38" x14ac:dyDescent="0.2">
      <c r="A21" s="66"/>
      <c r="B21" s="63"/>
      <c r="C21" s="63"/>
      <c r="D21" s="63"/>
      <c r="E21" s="63"/>
      <c r="F21" s="63"/>
      <c r="G21" s="63"/>
      <c r="H21" s="63"/>
      <c r="I21" s="34"/>
      <c r="J21" s="25"/>
      <c r="K21" s="34"/>
      <c r="L21" s="25"/>
      <c r="M21" s="63"/>
      <c r="N21" s="63"/>
      <c r="O21" s="63"/>
      <c r="P21" s="63"/>
      <c r="Q21" s="63"/>
      <c r="R21" s="63"/>
      <c r="S21" s="63"/>
      <c r="T21" s="63" t="str">
        <f t="shared" si="2"/>
        <v xml:space="preserve"> </v>
      </c>
      <c r="U21" s="63" t="str">
        <f t="shared" si="2"/>
        <v xml:space="preserve"> </v>
      </c>
      <c r="V21" s="63"/>
      <c r="W21" s="63"/>
      <c r="X21" s="63"/>
      <c r="Y21" s="63"/>
      <c r="Z21" s="63"/>
      <c r="AA21" s="63"/>
      <c r="AB21" s="63"/>
      <c r="AC21" s="68"/>
      <c r="AD21" s="63"/>
      <c r="AE21" s="63"/>
      <c r="AF21" s="63"/>
      <c r="AG21" s="63"/>
      <c r="AH21" s="63"/>
      <c r="AI21" s="63"/>
      <c r="AJ21" s="63"/>
      <c r="AK21" s="63"/>
      <c r="AL21" s="63"/>
    </row>
    <row r="22" spans="1:38" x14ac:dyDescent="0.2">
      <c r="A22" s="64"/>
      <c r="B22" s="63"/>
      <c r="C22" s="63"/>
      <c r="D22" s="63"/>
      <c r="E22" s="63"/>
      <c r="F22" s="63"/>
      <c r="G22" s="63"/>
      <c r="H22" s="63"/>
      <c r="I22" s="34"/>
      <c r="J22" s="25"/>
      <c r="K22" s="34"/>
      <c r="L22" s="25"/>
      <c r="M22" s="63"/>
      <c r="N22" s="63"/>
      <c r="O22" s="63"/>
      <c r="P22" s="63"/>
      <c r="Q22" s="63"/>
      <c r="R22" s="63"/>
      <c r="S22" s="63"/>
      <c r="T22" s="63" t="str">
        <f t="shared" si="2"/>
        <v xml:space="preserve"> </v>
      </c>
      <c r="U22" s="63" t="str">
        <f t="shared" si="2"/>
        <v xml:space="preserve"> </v>
      </c>
      <c r="V22" s="63"/>
      <c r="W22" s="63"/>
      <c r="X22" s="63"/>
      <c r="Y22" s="63"/>
      <c r="Z22" s="63"/>
      <c r="AA22" s="63"/>
      <c r="AB22" s="63"/>
      <c r="AC22" s="68"/>
      <c r="AD22" s="63"/>
      <c r="AE22" s="63"/>
      <c r="AF22" s="63"/>
      <c r="AG22" s="63"/>
      <c r="AH22" s="63"/>
      <c r="AI22" s="63"/>
      <c r="AJ22" s="63"/>
      <c r="AK22" s="63"/>
      <c r="AL22" s="63"/>
    </row>
    <row r="23" spans="1:38" x14ac:dyDescent="0.2">
      <c r="A23" s="63"/>
      <c r="B23" s="63"/>
      <c r="C23" s="63"/>
      <c r="D23" s="63"/>
      <c r="E23" s="63"/>
      <c r="F23" s="63"/>
      <c r="G23" s="63"/>
      <c r="H23" s="63"/>
      <c r="I23" s="34"/>
      <c r="J23" s="25"/>
      <c r="K23" s="34"/>
      <c r="L23" s="25"/>
      <c r="M23" s="63"/>
      <c r="N23" s="63"/>
      <c r="O23" s="63"/>
      <c r="P23" s="63"/>
      <c r="Q23" s="63"/>
      <c r="R23" s="63"/>
      <c r="S23" s="63"/>
      <c r="T23" s="63" t="str">
        <f t="shared" si="2"/>
        <v xml:space="preserve"> </v>
      </c>
      <c r="U23" s="63" t="str">
        <f t="shared" si="2"/>
        <v xml:space="preserve"> </v>
      </c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</row>
    <row r="24" spans="1:38" x14ac:dyDescent="0.2">
      <c r="A24" s="100">
        <v>42073</v>
      </c>
      <c r="B24" s="63">
        <v>3</v>
      </c>
      <c r="C24" s="63"/>
      <c r="D24" s="63"/>
      <c r="E24" s="63"/>
      <c r="F24" s="63"/>
      <c r="G24" s="63"/>
      <c r="H24" s="63"/>
      <c r="I24" s="34"/>
      <c r="J24" s="25"/>
      <c r="K24" s="34"/>
      <c r="L24" s="25"/>
      <c r="M24" s="63"/>
      <c r="N24" s="63"/>
      <c r="O24" s="63"/>
      <c r="P24" s="63"/>
      <c r="Q24" s="63"/>
      <c r="R24" s="63"/>
      <c r="S24" s="63"/>
      <c r="T24" s="63" t="str">
        <f t="shared" si="2"/>
        <v xml:space="preserve"> </v>
      </c>
      <c r="U24" s="63" t="str">
        <f t="shared" si="2"/>
        <v xml:space="preserve"> </v>
      </c>
      <c r="V24" s="63"/>
      <c r="W24" s="63"/>
      <c r="X24" s="63" t="s">
        <v>33</v>
      </c>
      <c r="Y24" s="63" t="s">
        <v>170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</row>
    <row r="25" spans="1:38" x14ac:dyDescent="0.2">
      <c r="A25" s="100">
        <v>42087</v>
      </c>
      <c r="B25" s="63">
        <v>3</v>
      </c>
      <c r="C25" s="63">
        <v>0.05</v>
      </c>
      <c r="D25" s="63">
        <v>6.69</v>
      </c>
      <c r="E25" s="63">
        <v>8</v>
      </c>
      <c r="F25" s="63">
        <v>2.08</v>
      </c>
      <c r="G25" s="63">
        <v>0.189</v>
      </c>
      <c r="H25" s="63"/>
      <c r="I25" s="35">
        <v>294</v>
      </c>
      <c r="J25" s="25">
        <f>(I25*14.007)*(0.001)</f>
        <v>4.1180580000000004</v>
      </c>
      <c r="K25" s="34">
        <v>2.27</v>
      </c>
      <c r="L25" s="25">
        <f t="shared" ref="L25:L41" si="3">(K25*30.97)*(0.001)</f>
        <v>7.0301900000000001E-2</v>
      </c>
      <c r="M25" s="63"/>
      <c r="N25" s="63">
        <v>5</v>
      </c>
      <c r="O25" s="63">
        <v>3</v>
      </c>
      <c r="P25" s="63">
        <v>2</v>
      </c>
      <c r="Q25" s="63">
        <v>2</v>
      </c>
      <c r="R25" s="63">
        <v>5</v>
      </c>
      <c r="S25" s="63">
        <v>1</v>
      </c>
      <c r="T25" s="63">
        <f t="shared" si="2"/>
        <v>6.1111111111111107</v>
      </c>
      <c r="U25" s="63">
        <f t="shared" si="2"/>
        <v>10</v>
      </c>
      <c r="V25" s="65">
        <v>0.9</v>
      </c>
      <c r="W25" s="63">
        <v>1</v>
      </c>
      <c r="X25" s="63"/>
      <c r="Y25" s="63" t="s">
        <v>34</v>
      </c>
      <c r="Z25" s="63">
        <v>43</v>
      </c>
      <c r="AA25" s="63">
        <v>50</v>
      </c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</row>
    <row r="26" spans="1:38" x14ac:dyDescent="0.2">
      <c r="A26" s="100">
        <v>42101</v>
      </c>
      <c r="B26" s="63">
        <v>3</v>
      </c>
      <c r="C26" s="63">
        <v>0.09</v>
      </c>
      <c r="D26" s="63">
        <v>6.82</v>
      </c>
      <c r="E26" s="63">
        <v>14.4</v>
      </c>
      <c r="F26" s="63">
        <v>3.23</v>
      </c>
      <c r="G26" s="63">
        <v>0.129</v>
      </c>
      <c r="H26" s="63"/>
      <c r="I26" s="35">
        <v>297</v>
      </c>
      <c r="J26" s="25">
        <f>(I26*14.007)*(0.001)</f>
        <v>4.1600789999999996</v>
      </c>
      <c r="K26" s="34">
        <v>1.41</v>
      </c>
      <c r="L26" s="25">
        <f t="shared" si="3"/>
        <v>4.3667699999999997E-2</v>
      </c>
      <c r="M26" s="63"/>
      <c r="N26" s="63">
        <v>5</v>
      </c>
      <c r="O26" s="63">
        <v>3</v>
      </c>
      <c r="P26" s="63">
        <v>3</v>
      </c>
      <c r="Q26" s="63">
        <v>3</v>
      </c>
      <c r="R26" s="63">
        <v>9</v>
      </c>
      <c r="S26" s="63">
        <v>2</v>
      </c>
      <c r="T26" s="63">
        <f t="shared" si="2"/>
        <v>17.777777777777779</v>
      </c>
      <c r="U26" s="63">
        <f t="shared" si="2"/>
        <v>15.555555555555555</v>
      </c>
      <c r="V26" s="65">
        <v>1.1000000000000001</v>
      </c>
      <c r="W26" s="63">
        <v>1</v>
      </c>
      <c r="X26" s="63"/>
      <c r="Y26" s="63"/>
      <c r="Z26" s="63">
        <v>64</v>
      </c>
      <c r="AA26" s="63">
        <v>60</v>
      </c>
      <c r="AB26" s="63" t="s">
        <v>181</v>
      </c>
      <c r="AC26" s="63"/>
      <c r="AD26" s="63"/>
      <c r="AE26" s="63"/>
      <c r="AF26" s="63"/>
      <c r="AG26" s="63"/>
      <c r="AH26" s="63"/>
      <c r="AI26" s="63"/>
      <c r="AJ26" s="63"/>
      <c r="AK26" s="63"/>
      <c r="AL26" s="63"/>
    </row>
    <row r="27" spans="1:38" x14ac:dyDescent="0.2">
      <c r="A27" s="100">
        <v>42115</v>
      </c>
      <c r="B27" s="63">
        <v>3</v>
      </c>
      <c r="C27" s="63">
        <v>0.04</v>
      </c>
      <c r="D27" s="63">
        <v>7.08</v>
      </c>
      <c r="E27" s="63">
        <v>10.199999999999999</v>
      </c>
      <c r="F27" s="63">
        <v>3.83</v>
      </c>
      <c r="G27" s="63">
        <v>6.8000000000000005E-2</v>
      </c>
      <c r="H27" s="63"/>
      <c r="I27" s="34">
        <v>174</v>
      </c>
      <c r="J27" s="25">
        <f>(I27*14.007)*(0.001)</f>
        <v>2.4372180000000001</v>
      </c>
      <c r="K27" s="34">
        <v>2.29</v>
      </c>
      <c r="L27" s="25">
        <f t="shared" si="3"/>
        <v>7.0921300000000007E-2</v>
      </c>
      <c r="M27" s="63"/>
      <c r="N27" s="63">
        <v>5</v>
      </c>
      <c r="O27" s="63">
        <v>1</v>
      </c>
      <c r="P27" s="63">
        <v>4</v>
      </c>
      <c r="Q27" s="63">
        <v>2</v>
      </c>
      <c r="R27" s="63">
        <v>12</v>
      </c>
      <c r="S27" s="63">
        <v>3</v>
      </c>
      <c r="T27" s="63">
        <f t="shared" si="2"/>
        <v>17.222222222222221</v>
      </c>
      <c r="U27" s="63">
        <f t="shared" si="2"/>
        <v>20.555555555555557</v>
      </c>
      <c r="V27" s="65">
        <v>0.5</v>
      </c>
      <c r="W27" s="63">
        <v>1</v>
      </c>
      <c r="X27" s="63"/>
      <c r="Y27" s="63"/>
      <c r="Z27" s="63">
        <v>63</v>
      </c>
      <c r="AA27" s="63">
        <v>69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</row>
    <row r="28" spans="1:38" x14ac:dyDescent="0.2">
      <c r="A28" s="100">
        <v>42129</v>
      </c>
      <c r="B28" s="63">
        <v>3</v>
      </c>
      <c r="C28" s="63">
        <v>0.08</v>
      </c>
      <c r="D28" s="63">
        <v>7.05</v>
      </c>
      <c r="E28" s="63">
        <v>38.299999999999997</v>
      </c>
      <c r="F28" s="63">
        <v>6.57</v>
      </c>
      <c r="G28" s="63">
        <v>4.1000000000000002E-2</v>
      </c>
      <c r="H28" s="63"/>
      <c r="I28" s="34">
        <v>258</v>
      </c>
      <c r="J28" s="25">
        <f>(I28*14.007)*(0.001)</f>
        <v>3.6138060000000003</v>
      </c>
      <c r="K28" s="36">
        <v>1.98</v>
      </c>
      <c r="L28" s="25">
        <f t="shared" si="3"/>
        <v>6.1320600000000003E-2</v>
      </c>
      <c r="M28" s="63"/>
      <c r="N28" s="63">
        <v>5</v>
      </c>
      <c r="O28" s="63">
        <v>1</v>
      </c>
      <c r="P28" s="63">
        <v>3</v>
      </c>
      <c r="Q28" s="63">
        <v>2</v>
      </c>
      <c r="R28" s="63">
        <v>10</v>
      </c>
      <c r="S28" s="63">
        <v>1</v>
      </c>
      <c r="T28" s="63">
        <f t="shared" si="2"/>
        <v>26.666666666666668</v>
      </c>
      <c r="U28" s="63">
        <f t="shared" si="2"/>
        <v>22.222222222222221</v>
      </c>
      <c r="V28" s="65">
        <v>0.75</v>
      </c>
      <c r="W28" s="63">
        <v>1</v>
      </c>
      <c r="X28" s="63"/>
      <c r="Y28" s="63"/>
      <c r="Z28" s="63">
        <v>80</v>
      </c>
      <c r="AA28" s="63">
        <v>72</v>
      </c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</row>
    <row r="29" spans="1:38" x14ac:dyDescent="0.2">
      <c r="A29" s="100">
        <v>42143</v>
      </c>
      <c r="B29" s="63">
        <v>3</v>
      </c>
      <c r="C29" s="63">
        <v>0.09</v>
      </c>
      <c r="D29" s="63">
        <v>8.5399999999999991</v>
      </c>
      <c r="E29" s="70">
        <v>88</v>
      </c>
      <c r="F29" s="63">
        <v>4.8899999999999997</v>
      </c>
      <c r="G29" s="63">
        <v>0.121</v>
      </c>
      <c r="H29" s="63"/>
      <c r="I29" s="39">
        <v>241</v>
      </c>
      <c r="J29" s="25">
        <f t="shared" ref="J29:J41" si="4">(I29*14.007)*(0.001)</f>
        <v>3.3756870000000001</v>
      </c>
      <c r="K29" s="34">
        <v>2.5499999999999998</v>
      </c>
      <c r="L29" s="25">
        <f t="shared" si="3"/>
        <v>7.8973499999999988E-2</v>
      </c>
      <c r="M29" s="18">
        <v>195.5</v>
      </c>
      <c r="N29" s="63">
        <v>5</v>
      </c>
      <c r="O29" s="63">
        <v>2</v>
      </c>
      <c r="P29" s="63">
        <v>1</v>
      </c>
      <c r="Q29" s="63">
        <v>1</v>
      </c>
      <c r="R29" s="63">
        <v>13</v>
      </c>
      <c r="S29" s="63">
        <v>3</v>
      </c>
      <c r="T29" s="63">
        <f t="shared" si="2"/>
        <v>23.333333333333332</v>
      </c>
      <c r="U29" s="63">
        <f t="shared" si="2"/>
        <v>24.444444444444443</v>
      </c>
      <c r="V29" s="65">
        <v>0.6</v>
      </c>
      <c r="W29" s="63">
        <v>1</v>
      </c>
      <c r="X29" s="63"/>
      <c r="Y29" s="63"/>
      <c r="Z29" s="63">
        <v>74</v>
      </c>
      <c r="AA29" s="63">
        <v>76</v>
      </c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</row>
    <row r="30" spans="1:38" x14ac:dyDescent="0.2">
      <c r="A30" s="100">
        <v>42157</v>
      </c>
      <c r="B30" s="63">
        <v>3</v>
      </c>
      <c r="C30" s="63">
        <v>0.09</v>
      </c>
      <c r="D30" s="63">
        <v>6.74</v>
      </c>
      <c r="E30" s="63">
        <v>29.6</v>
      </c>
      <c r="F30" s="63">
        <v>2.1800000000000002</v>
      </c>
      <c r="G30" s="63">
        <v>0.127</v>
      </c>
      <c r="H30" s="63"/>
      <c r="I30" s="34">
        <v>229</v>
      </c>
      <c r="J30" s="25">
        <f t="shared" si="4"/>
        <v>3.2076030000000002</v>
      </c>
      <c r="K30" s="34">
        <v>2.29</v>
      </c>
      <c r="L30" s="25">
        <f t="shared" si="3"/>
        <v>7.0921300000000007E-2</v>
      </c>
      <c r="M30" s="18">
        <v>148</v>
      </c>
      <c r="N30" s="63">
        <v>5</v>
      </c>
      <c r="O30" s="63">
        <v>3</v>
      </c>
      <c r="P30" s="63">
        <v>2</v>
      </c>
      <c r="Q30" s="63">
        <v>2</v>
      </c>
      <c r="R30" s="63">
        <v>6</v>
      </c>
      <c r="S30" s="63">
        <v>2</v>
      </c>
      <c r="T30" s="63">
        <f t="shared" si="2"/>
        <v>18.333333333333332</v>
      </c>
      <c r="U30" s="63">
        <f t="shared" si="2"/>
        <v>25</v>
      </c>
      <c r="V30" s="65">
        <v>0.8</v>
      </c>
      <c r="W30" s="63">
        <v>1</v>
      </c>
      <c r="X30" s="63"/>
      <c r="Y30" s="63"/>
      <c r="Z30" s="63">
        <v>65</v>
      </c>
      <c r="AA30" s="63">
        <v>77</v>
      </c>
      <c r="AB30" s="63" t="s">
        <v>218</v>
      </c>
      <c r="AC30" s="63"/>
      <c r="AD30" s="63"/>
      <c r="AE30" s="63"/>
      <c r="AF30" s="63"/>
      <c r="AG30" s="63"/>
      <c r="AH30" s="63"/>
      <c r="AI30" s="63"/>
      <c r="AJ30" s="63"/>
      <c r="AK30" s="63"/>
      <c r="AL30" s="63"/>
    </row>
    <row r="31" spans="1:38" x14ac:dyDescent="0.2">
      <c r="A31" s="100">
        <v>42171</v>
      </c>
      <c r="B31" s="63">
        <v>3</v>
      </c>
      <c r="C31" s="63">
        <v>0.08</v>
      </c>
      <c r="D31" s="63">
        <v>8.08</v>
      </c>
      <c r="E31" s="63">
        <v>19.3</v>
      </c>
      <c r="F31" s="63">
        <v>3.24</v>
      </c>
      <c r="G31" s="63">
        <v>0.14099999999999999</v>
      </c>
      <c r="H31" s="63"/>
      <c r="I31" s="34">
        <v>184</v>
      </c>
      <c r="J31" s="25">
        <f t="shared" si="4"/>
        <v>2.5772880000000002</v>
      </c>
      <c r="K31" s="34">
        <v>1.66</v>
      </c>
      <c r="L31" s="25">
        <f t="shared" si="3"/>
        <v>5.1410199999999996E-2</v>
      </c>
      <c r="M31" s="18">
        <v>25.5</v>
      </c>
      <c r="N31" s="63">
        <v>5</v>
      </c>
      <c r="O31" s="63">
        <v>1</v>
      </c>
      <c r="P31" s="63">
        <v>4</v>
      </c>
      <c r="Q31" s="63">
        <v>2</v>
      </c>
      <c r="R31" s="63">
        <v>10</v>
      </c>
      <c r="S31" s="63">
        <v>5</v>
      </c>
      <c r="T31" s="63">
        <f t="shared" si="2"/>
        <v>30</v>
      </c>
      <c r="U31" s="63">
        <f t="shared" si="2"/>
        <v>28.888888888888889</v>
      </c>
      <c r="V31" s="65">
        <v>0.8</v>
      </c>
      <c r="W31" s="63">
        <v>1</v>
      </c>
      <c r="X31" s="63"/>
      <c r="Y31" s="63"/>
      <c r="Z31" s="63">
        <v>86</v>
      </c>
      <c r="AA31" s="63">
        <v>84</v>
      </c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</row>
    <row r="32" spans="1:38" x14ac:dyDescent="0.2">
      <c r="A32" s="100">
        <v>42185</v>
      </c>
      <c r="B32" s="63">
        <v>3</v>
      </c>
      <c r="C32" s="63">
        <v>0.08</v>
      </c>
      <c r="D32" s="63">
        <v>7.34</v>
      </c>
      <c r="E32" s="63">
        <v>28.3</v>
      </c>
      <c r="F32" s="63">
        <v>2.76</v>
      </c>
      <c r="G32" s="63">
        <v>0.33300000000000002</v>
      </c>
      <c r="H32" s="63"/>
      <c r="I32" s="43">
        <v>169</v>
      </c>
      <c r="J32" s="25">
        <f t="shared" si="4"/>
        <v>2.3671830000000003</v>
      </c>
      <c r="K32" s="43">
        <v>4.3899999999999997</v>
      </c>
      <c r="L32" s="25">
        <f t="shared" si="3"/>
        <v>0.13595829999999998</v>
      </c>
      <c r="M32" s="18">
        <v>10</v>
      </c>
      <c r="N32" s="63">
        <v>5</v>
      </c>
      <c r="O32" s="63">
        <v>2</v>
      </c>
      <c r="P32" s="63">
        <v>2</v>
      </c>
      <c r="Q32" s="63">
        <v>2</v>
      </c>
      <c r="R32" s="63">
        <v>9</v>
      </c>
      <c r="S32" s="63">
        <v>3</v>
      </c>
      <c r="T32" s="63">
        <f t="shared" si="2"/>
        <v>30</v>
      </c>
      <c r="U32" s="63">
        <f t="shared" si="2"/>
        <v>27.777777777777779</v>
      </c>
      <c r="V32" s="65">
        <v>0.6</v>
      </c>
      <c r="W32" s="63">
        <v>1</v>
      </c>
      <c r="X32" s="63"/>
      <c r="Y32" s="63"/>
      <c r="Z32" s="63">
        <v>86</v>
      </c>
      <c r="AA32" s="63">
        <v>82</v>
      </c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</row>
    <row r="33" spans="1:38" x14ac:dyDescent="0.2">
      <c r="A33" s="100">
        <v>42199</v>
      </c>
      <c r="B33" s="63">
        <v>3</v>
      </c>
      <c r="C33" s="63">
        <v>0.08</v>
      </c>
      <c r="D33" s="63">
        <v>7.13</v>
      </c>
      <c r="E33" s="63">
        <v>20.5</v>
      </c>
      <c r="F33" s="65">
        <v>2.9</v>
      </c>
      <c r="G33" s="63">
        <v>0.14899999999999999</v>
      </c>
      <c r="H33" s="63"/>
      <c r="I33" s="43">
        <v>211</v>
      </c>
      <c r="J33" s="25">
        <f t="shared" si="4"/>
        <v>2.9554770000000001</v>
      </c>
      <c r="K33" s="43">
        <v>1.79</v>
      </c>
      <c r="L33" s="25">
        <f t="shared" si="3"/>
        <v>5.5436299999999994E-2</v>
      </c>
      <c r="M33" s="18">
        <v>31</v>
      </c>
      <c r="N33" s="63">
        <v>5</v>
      </c>
      <c r="O33" s="63">
        <v>3</v>
      </c>
      <c r="P33" s="63">
        <v>3</v>
      </c>
      <c r="Q33" s="63">
        <v>2</v>
      </c>
      <c r="R33" s="63">
        <v>10</v>
      </c>
      <c r="S33" s="63">
        <v>2</v>
      </c>
      <c r="T33" s="63">
        <f t="shared" si="2"/>
        <v>24.444444444444443</v>
      </c>
      <c r="U33" s="63">
        <f t="shared" si="2"/>
        <v>26.111111111111111</v>
      </c>
      <c r="V33" s="65">
        <v>0.7</v>
      </c>
      <c r="W33" s="63">
        <v>1</v>
      </c>
      <c r="X33" s="63"/>
      <c r="Y33" s="63"/>
      <c r="Z33" s="63">
        <v>76</v>
      </c>
      <c r="AA33" s="63">
        <v>79</v>
      </c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</row>
    <row r="34" spans="1:38" x14ac:dyDescent="0.2">
      <c r="A34" s="100">
        <v>42213</v>
      </c>
      <c r="B34" s="63">
        <v>3</v>
      </c>
      <c r="C34" s="63">
        <v>0.08</v>
      </c>
      <c r="D34" s="63">
        <v>9.0399999999999991</v>
      </c>
      <c r="E34" s="63">
        <v>26.9</v>
      </c>
      <c r="F34" s="63">
        <v>3.75</v>
      </c>
      <c r="G34" s="63">
        <v>0.252</v>
      </c>
      <c r="H34" s="63"/>
      <c r="I34" s="43">
        <v>224</v>
      </c>
      <c r="J34" s="25">
        <f t="shared" si="4"/>
        <v>3.1375679999999999</v>
      </c>
      <c r="K34" s="43">
        <v>1.79</v>
      </c>
      <c r="L34" s="25">
        <f t="shared" si="3"/>
        <v>5.5436299999999994E-2</v>
      </c>
      <c r="M34" s="18">
        <v>5</v>
      </c>
      <c r="N34" s="63">
        <v>5</v>
      </c>
      <c r="O34" s="63">
        <v>2</v>
      </c>
      <c r="P34" s="63">
        <v>2</v>
      </c>
      <c r="Q34" s="63">
        <v>1</v>
      </c>
      <c r="R34" s="63">
        <v>10</v>
      </c>
      <c r="S34" s="63">
        <v>5</v>
      </c>
      <c r="T34" s="63">
        <f t="shared" si="2"/>
        <v>28.888888888888889</v>
      </c>
      <c r="U34" s="63">
        <f t="shared" si="2"/>
        <v>27.777777777777779</v>
      </c>
      <c r="V34" s="65">
        <v>0.6</v>
      </c>
      <c r="W34" s="63">
        <v>1</v>
      </c>
      <c r="X34" s="63"/>
      <c r="Y34" s="63"/>
      <c r="Z34" s="63">
        <v>84</v>
      </c>
      <c r="AA34" s="63">
        <v>82</v>
      </c>
      <c r="AB34" s="63" t="s">
        <v>234</v>
      </c>
      <c r="AC34" s="63"/>
      <c r="AD34" s="63"/>
      <c r="AE34" s="63"/>
      <c r="AF34" s="63"/>
      <c r="AG34" s="63"/>
      <c r="AH34" s="63"/>
      <c r="AI34" s="63"/>
      <c r="AJ34" s="63"/>
      <c r="AK34" s="63"/>
      <c r="AL34" s="63"/>
    </row>
    <row r="35" spans="1:38" x14ac:dyDescent="0.2">
      <c r="A35" s="100">
        <v>42227</v>
      </c>
      <c r="B35" s="63">
        <v>3</v>
      </c>
      <c r="C35" s="63">
        <v>0.08</v>
      </c>
      <c r="D35" s="63">
        <v>8.14</v>
      </c>
      <c r="E35" s="63">
        <v>10.5</v>
      </c>
      <c r="F35" s="63">
        <v>2.1</v>
      </c>
      <c r="G35" s="63">
        <v>0.183</v>
      </c>
      <c r="H35" s="63"/>
      <c r="I35" s="43">
        <v>244</v>
      </c>
      <c r="J35" s="25">
        <f t="shared" si="4"/>
        <v>3.4177080000000002</v>
      </c>
      <c r="K35" s="43">
        <v>3.56</v>
      </c>
      <c r="L35" s="25">
        <f t="shared" si="3"/>
        <v>0.1102532</v>
      </c>
      <c r="M35" s="18">
        <v>109.5</v>
      </c>
      <c r="N35" s="63">
        <v>3</v>
      </c>
      <c r="O35" s="63">
        <v>2</v>
      </c>
      <c r="P35" s="63">
        <v>1</v>
      </c>
      <c r="Q35" s="63">
        <v>2</v>
      </c>
      <c r="R35" s="63">
        <v>13</v>
      </c>
      <c r="S35" s="63">
        <v>2</v>
      </c>
      <c r="T35" s="63">
        <f t="shared" si="2"/>
        <v>24.444444444444443</v>
      </c>
      <c r="U35" s="63">
        <f t="shared" si="2"/>
        <v>23.888888888888889</v>
      </c>
      <c r="V35" s="65">
        <v>0.8</v>
      </c>
      <c r="W35" s="63" t="s">
        <v>21</v>
      </c>
      <c r="X35" s="63"/>
      <c r="Y35" s="63" t="s">
        <v>171</v>
      </c>
      <c r="Z35" s="63">
        <v>76</v>
      </c>
      <c r="AA35" s="63">
        <v>75</v>
      </c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</row>
    <row r="36" spans="1:38" x14ac:dyDescent="0.2">
      <c r="A36" s="100">
        <v>42241</v>
      </c>
      <c r="B36" s="63">
        <v>3</v>
      </c>
      <c r="C36" s="63"/>
      <c r="D36" s="63"/>
      <c r="E36" s="63"/>
      <c r="F36" s="63"/>
      <c r="G36" s="63"/>
      <c r="H36" s="63"/>
      <c r="I36" s="43"/>
      <c r="J36" s="25"/>
      <c r="K36" s="43"/>
      <c r="L36" s="25"/>
      <c r="M36" s="18" t="s">
        <v>109</v>
      </c>
      <c r="N36" s="63"/>
      <c r="O36" s="63"/>
      <c r="P36" s="63"/>
      <c r="Q36" s="63"/>
      <c r="R36" s="63"/>
      <c r="S36" s="63"/>
      <c r="T36" s="63" t="str">
        <f t="shared" si="2"/>
        <v xml:space="preserve"> </v>
      </c>
      <c r="U36" s="63" t="str">
        <f t="shared" si="2"/>
        <v xml:space="preserve"> </v>
      </c>
      <c r="V36" s="63"/>
      <c r="W36" s="63"/>
      <c r="X36" s="63"/>
      <c r="Y36" s="63" t="s">
        <v>170</v>
      </c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</row>
    <row r="37" spans="1:38" x14ac:dyDescent="0.2">
      <c r="A37" s="100">
        <v>42255</v>
      </c>
      <c r="B37" s="63">
        <v>3</v>
      </c>
      <c r="C37" s="63"/>
      <c r="D37" s="63"/>
      <c r="E37" s="63"/>
      <c r="F37" s="63"/>
      <c r="G37" s="63"/>
      <c r="H37" s="63"/>
      <c r="I37" s="43"/>
      <c r="J37" s="25"/>
      <c r="K37" s="43"/>
      <c r="L37" s="25"/>
      <c r="M37" s="18" t="s">
        <v>109</v>
      </c>
      <c r="N37" s="63"/>
      <c r="O37" s="63"/>
      <c r="P37" s="63"/>
      <c r="Q37" s="63"/>
      <c r="R37" s="63"/>
      <c r="S37" s="63"/>
      <c r="T37" s="63" t="str">
        <f t="shared" si="2"/>
        <v xml:space="preserve"> </v>
      </c>
      <c r="U37" s="63" t="str">
        <f t="shared" si="2"/>
        <v xml:space="preserve"> </v>
      </c>
      <c r="V37" s="63"/>
      <c r="W37" s="63"/>
      <c r="X37" s="63"/>
      <c r="Y37" s="63" t="s">
        <v>170</v>
      </c>
      <c r="Z37" s="63"/>
      <c r="AA37" s="63"/>
      <c r="AB37" s="63"/>
      <c r="AC37" s="129" t="s">
        <v>286</v>
      </c>
      <c r="AD37" s="129" t="s">
        <v>287</v>
      </c>
      <c r="AE37" s="129" t="s">
        <v>288</v>
      </c>
      <c r="AF37" s="63"/>
      <c r="AG37" s="129" t="s">
        <v>286</v>
      </c>
      <c r="AH37" s="129" t="s">
        <v>290</v>
      </c>
      <c r="AI37" s="129" t="s">
        <v>291</v>
      </c>
      <c r="AJ37" s="63"/>
      <c r="AK37" s="63"/>
      <c r="AL37" s="63"/>
    </row>
    <row r="38" spans="1:38" x14ac:dyDescent="0.2">
      <c r="A38" s="100">
        <v>42269</v>
      </c>
      <c r="B38" s="63">
        <v>3</v>
      </c>
      <c r="C38" s="63">
        <v>0.09</v>
      </c>
      <c r="D38" s="63">
        <v>8.4700000000000006</v>
      </c>
      <c r="E38" s="63">
        <v>14.1</v>
      </c>
      <c r="F38" s="129">
        <v>2.2999999999999998</v>
      </c>
      <c r="G38" s="129">
        <v>0.42399999999999999</v>
      </c>
      <c r="H38" s="129"/>
      <c r="I38" s="43">
        <v>242</v>
      </c>
      <c r="J38" s="25">
        <f t="shared" si="4"/>
        <v>3.389694</v>
      </c>
      <c r="K38" s="43">
        <v>2.2400000000000002</v>
      </c>
      <c r="L38" s="25">
        <f t="shared" si="3"/>
        <v>6.9372799999999998E-2</v>
      </c>
      <c r="M38" s="18">
        <v>69</v>
      </c>
      <c r="N38" s="63">
        <v>5</v>
      </c>
      <c r="O38" s="63">
        <v>3</v>
      </c>
      <c r="P38" s="63">
        <v>2</v>
      </c>
      <c r="Q38" s="63">
        <v>2</v>
      </c>
      <c r="R38" s="63">
        <v>7</v>
      </c>
      <c r="S38" s="63">
        <v>1</v>
      </c>
      <c r="T38" s="63">
        <f t="shared" si="2"/>
        <v>21.666666666666668</v>
      </c>
      <c r="U38" s="63">
        <f t="shared" si="2"/>
        <v>21.111111111111111</v>
      </c>
      <c r="V38" s="65">
        <v>0.5</v>
      </c>
      <c r="W38" s="63">
        <v>1</v>
      </c>
      <c r="X38" s="63"/>
      <c r="Y38" s="63" t="s">
        <v>34</v>
      </c>
      <c r="Z38" s="63">
        <v>71</v>
      </c>
      <c r="AA38" s="63">
        <v>70</v>
      </c>
      <c r="AB38" s="63"/>
      <c r="AC38" s="129" t="s">
        <v>289</v>
      </c>
      <c r="AD38" s="129">
        <v>156</v>
      </c>
      <c r="AE38" s="129">
        <f>AD38* 1/0.2258*14.007*0.001</f>
        <v>9.6771124889282554</v>
      </c>
      <c r="AF38" s="63"/>
      <c r="AG38" s="129" t="s">
        <v>292</v>
      </c>
      <c r="AH38" s="129">
        <v>5.43</v>
      </c>
      <c r="AI38" s="129">
        <f>AH38* 1/0.3263*30.97*0.001</f>
        <v>0.51537572785779961</v>
      </c>
      <c r="AJ38" s="63">
        <f>AH38*G38/AI38</f>
        <v>4.4672650952534703</v>
      </c>
      <c r="AK38" s="63" t="s">
        <v>305</v>
      </c>
      <c r="AL38" s="63"/>
    </row>
    <row r="39" spans="1:38" x14ac:dyDescent="0.2">
      <c r="A39" s="100">
        <v>42283</v>
      </c>
      <c r="B39" s="63">
        <v>3</v>
      </c>
      <c r="C39" s="63">
        <v>7.0000000000000007E-2</v>
      </c>
      <c r="D39" s="63">
        <v>6.84</v>
      </c>
      <c r="E39" s="63">
        <v>8</v>
      </c>
      <c r="F39" s="63">
        <v>1.3</v>
      </c>
      <c r="G39" s="63">
        <v>0.29199999999999998</v>
      </c>
      <c r="H39" s="63"/>
      <c r="I39" s="43">
        <v>145</v>
      </c>
      <c r="J39" s="25">
        <f t="shared" si="4"/>
        <v>2.031015</v>
      </c>
      <c r="K39" s="43">
        <v>3.71</v>
      </c>
      <c r="L39" s="25">
        <f t="shared" si="3"/>
        <v>0.11489869999999999</v>
      </c>
      <c r="M39" s="63"/>
      <c r="N39" s="63">
        <v>5</v>
      </c>
      <c r="O39" s="63">
        <v>1</v>
      </c>
      <c r="P39" s="63">
        <v>2</v>
      </c>
      <c r="Q39" s="63">
        <v>2</v>
      </c>
      <c r="R39" s="63">
        <v>5</v>
      </c>
      <c r="S39" s="63">
        <v>1</v>
      </c>
      <c r="T39" s="63">
        <f t="shared" si="2"/>
        <v>17.777777777777779</v>
      </c>
      <c r="U39" s="63">
        <f t="shared" si="2"/>
        <v>16.666666666666668</v>
      </c>
      <c r="V39" s="63">
        <v>0.65</v>
      </c>
      <c r="W39" s="63" t="s">
        <v>21</v>
      </c>
      <c r="X39" s="63"/>
      <c r="Y39" s="63"/>
      <c r="Z39" s="63">
        <v>64</v>
      </c>
      <c r="AA39" s="63">
        <v>62</v>
      </c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</row>
    <row r="40" spans="1:38" x14ac:dyDescent="0.2">
      <c r="A40" s="100">
        <v>42297</v>
      </c>
      <c r="B40" s="63">
        <v>3</v>
      </c>
      <c r="C40" s="63">
        <v>0.09</v>
      </c>
      <c r="D40" s="63">
        <v>7.19</v>
      </c>
      <c r="E40" s="63">
        <v>25.4</v>
      </c>
      <c r="F40" s="63">
        <v>4.66</v>
      </c>
      <c r="G40" s="63">
        <v>0.34300000000000003</v>
      </c>
      <c r="H40" s="63"/>
      <c r="I40" s="43">
        <v>289</v>
      </c>
      <c r="J40" s="25">
        <f t="shared" si="4"/>
        <v>4.0480229999999997</v>
      </c>
      <c r="K40" s="43">
        <v>1.29</v>
      </c>
      <c r="L40" s="25">
        <f t="shared" si="3"/>
        <v>3.9951299999999995E-2</v>
      </c>
      <c r="M40" s="63"/>
      <c r="N40" s="63">
        <v>5</v>
      </c>
      <c r="O40" s="63">
        <v>1</v>
      </c>
      <c r="P40" s="63">
        <v>3</v>
      </c>
      <c r="Q40" s="63">
        <v>2</v>
      </c>
      <c r="R40" s="63">
        <v>10</v>
      </c>
      <c r="S40" s="63">
        <v>1</v>
      </c>
      <c r="T40" s="63">
        <f t="shared" si="2"/>
        <v>17.777777777777779</v>
      </c>
      <c r="U40" s="63">
        <f t="shared" si="2"/>
        <v>13.888888888888889</v>
      </c>
      <c r="V40" s="65">
        <v>0.9</v>
      </c>
      <c r="W40" s="63">
        <v>1</v>
      </c>
      <c r="X40" s="63"/>
      <c r="Y40" s="63"/>
      <c r="Z40" s="63">
        <v>64</v>
      </c>
      <c r="AA40" s="63">
        <v>57</v>
      </c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</row>
    <row r="41" spans="1:38" x14ac:dyDescent="0.2">
      <c r="A41" s="100">
        <v>42311</v>
      </c>
      <c r="B41" s="63">
        <v>3</v>
      </c>
      <c r="C41" s="63">
        <v>0.09</v>
      </c>
      <c r="D41" s="63">
        <v>6.74</v>
      </c>
      <c r="E41" s="63">
        <v>9.9</v>
      </c>
      <c r="F41" s="129">
        <v>6.25</v>
      </c>
      <c r="G41" s="129">
        <v>0.17699999999999999</v>
      </c>
      <c r="H41" s="129"/>
      <c r="I41" s="43">
        <v>286</v>
      </c>
      <c r="J41" s="25">
        <f t="shared" si="4"/>
        <v>4.0060019999999996</v>
      </c>
      <c r="K41" s="43">
        <v>1.19</v>
      </c>
      <c r="L41" s="25">
        <f t="shared" si="3"/>
        <v>3.6854299999999993E-2</v>
      </c>
      <c r="M41" s="63"/>
      <c r="N41" s="63">
        <v>5</v>
      </c>
      <c r="O41" s="63">
        <v>1</v>
      </c>
      <c r="P41" s="63">
        <v>1</v>
      </c>
      <c r="Q41" s="63">
        <v>1</v>
      </c>
      <c r="R41" s="63">
        <v>5</v>
      </c>
      <c r="S41" s="63">
        <v>2</v>
      </c>
      <c r="T41" s="63">
        <f t="shared" si="2"/>
        <v>19.444444444444443</v>
      </c>
      <c r="U41" s="63">
        <f t="shared" si="2"/>
        <v>15.555555555555555</v>
      </c>
      <c r="V41" s="65">
        <v>0.8</v>
      </c>
      <c r="W41" s="63">
        <v>1</v>
      </c>
      <c r="X41" s="63"/>
      <c r="Y41" s="63" t="s">
        <v>295</v>
      </c>
      <c r="Z41" s="63">
        <v>67</v>
      </c>
      <c r="AA41" s="63">
        <v>60</v>
      </c>
      <c r="AB41" s="63"/>
      <c r="AC41" s="129" t="s">
        <v>289</v>
      </c>
      <c r="AD41" s="129">
        <v>235</v>
      </c>
      <c r="AE41" s="129">
        <f>AD41* 1/0.2258*14.007*0.001</f>
        <v>14.577701505757309</v>
      </c>
      <c r="AF41" s="63"/>
      <c r="AG41" s="63"/>
      <c r="AH41" s="133">
        <v>0.96</v>
      </c>
      <c r="AI41" s="129">
        <f>AH41* 1/0.3263*30.97*0.001</f>
        <v>9.1116150781489422E-2</v>
      </c>
      <c r="AJ41" s="63"/>
      <c r="AK41" s="63"/>
      <c r="AL41" s="63"/>
    </row>
    <row r="42" spans="1:38" x14ac:dyDescent="0.2">
      <c r="A42" s="63"/>
      <c r="B42" s="63"/>
      <c r="C42" s="63"/>
      <c r="D42" s="63"/>
      <c r="E42" s="63"/>
      <c r="F42" s="63"/>
      <c r="G42" s="63"/>
      <c r="H42" s="63"/>
      <c r="I42" s="43"/>
      <c r="J42" s="25"/>
      <c r="K42" s="43"/>
      <c r="L42" s="25"/>
      <c r="M42" s="63"/>
      <c r="N42" s="63"/>
      <c r="O42" s="63"/>
      <c r="P42" s="63"/>
      <c r="Q42" s="63"/>
      <c r="R42" s="63"/>
      <c r="S42" s="63"/>
      <c r="T42" s="63" t="str">
        <f t="shared" si="2"/>
        <v xml:space="preserve"> </v>
      </c>
      <c r="U42" s="63" t="str">
        <f t="shared" si="2"/>
        <v xml:space="preserve"> </v>
      </c>
      <c r="V42" s="63"/>
      <c r="W42" s="63"/>
      <c r="X42" s="63"/>
      <c r="Y42" s="63"/>
      <c r="Z42" s="63"/>
      <c r="AA42" s="63"/>
      <c r="AB42" s="63"/>
      <c r="AC42" s="63"/>
      <c r="AD42" s="134"/>
      <c r="AE42" s="63"/>
      <c r="AF42" s="63"/>
      <c r="AG42" s="63"/>
      <c r="AH42" s="63"/>
      <c r="AI42" s="63"/>
      <c r="AJ42" s="63"/>
      <c r="AK42" s="63"/>
      <c r="AL42" s="63"/>
    </row>
    <row r="43" spans="1:38" x14ac:dyDescent="0.2">
      <c r="A43" s="63"/>
      <c r="B43" s="63"/>
      <c r="C43" s="63"/>
      <c r="D43" s="63"/>
      <c r="E43" s="63"/>
      <c r="F43" s="63"/>
      <c r="G43" s="63"/>
      <c r="H43" s="63"/>
      <c r="I43" s="43"/>
      <c r="J43" s="25"/>
      <c r="K43" s="43"/>
      <c r="L43" s="25"/>
      <c r="M43" s="63"/>
      <c r="N43" s="63"/>
      <c r="O43" s="63"/>
      <c r="P43" s="63"/>
      <c r="Q43" s="63"/>
      <c r="R43" s="63"/>
      <c r="S43" s="63"/>
      <c r="T43" s="63" t="str">
        <f t="shared" si="2"/>
        <v xml:space="preserve"> </v>
      </c>
      <c r="U43" s="63" t="str">
        <f t="shared" si="2"/>
        <v xml:space="preserve"> </v>
      </c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</row>
    <row r="44" spans="1:38" x14ac:dyDescent="0.2">
      <c r="A44" s="63"/>
      <c r="B44" s="63"/>
      <c r="C44" s="63"/>
      <c r="D44" s="63"/>
      <c r="E44" s="63"/>
      <c r="F44" s="63"/>
      <c r="G44" s="63"/>
      <c r="H44" s="63"/>
      <c r="I44" s="43"/>
      <c r="J44" s="25"/>
      <c r="K44" s="43"/>
      <c r="L44" s="25"/>
      <c r="M44" s="63"/>
      <c r="N44" s="63"/>
      <c r="O44" s="63"/>
      <c r="P44" s="63"/>
      <c r="Q44" s="63"/>
      <c r="R44" s="63"/>
      <c r="S44" s="63"/>
      <c r="T44" s="63" t="str">
        <f t="shared" si="2"/>
        <v xml:space="preserve"> </v>
      </c>
      <c r="U44" s="63" t="str">
        <f t="shared" si="2"/>
        <v xml:space="preserve"> </v>
      </c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</row>
    <row r="45" spans="1:38" x14ac:dyDescent="0.2">
      <c r="A45" s="63"/>
      <c r="B45" s="63"/>
      <c r="C45" s="63"/>
      <c r="D45" s="63"/>
      <c r="E45" s="63"/>
      <c r="F45" s="63"/>
      <c r="G45" s="63"/>
      <c r="H45" s="63"/>
      <c r="I45" s="43"/>
      <c r="J45" s="25"/>
      <c r="K45" s="43"/>
      <c r="L45" s="25"/>
      <c r="M45" s="63"/>
      <c r="N45" s="63"/>
      <c r="O45" s="63"/>
      <c r="P45" s="63"/>
      <c r="Q45" s="63"/>
      <c r="R45" s="63"/>
      <c r="S45" s="63"/>
      <c r="T45" s="63" t="str">
        <f t="shared" si="2"/>
        <v xml:space="preserve"> </v>
      </c>
      <c r="U45" s="63" t="str">
        <f t="shared" si="2"/>
        <v xml:space="preserve"> </v>
      </c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</row>
    <row r="46" spans="1:38" x14ac:dyDescent="0.2">
      <c r="A46" s="100">
        <v>42073</v>
      </c>
      <c r="B46" s="63">
        <v>5</v>
      </c>
      <c r="C46" s="63">
        <v>7.0000000000000007E-2</v>
      </c>
      <c r="D46" s="63">
        <v>6.24</v>
      </c>
      <c r="E46" s="63">
        <v>7.8</v>
      </c>
      <c r="F46" s="63">
        <v>2.5499999999999998</v>
      </c>
      <c r="G46" s="69">
        <v>0.29399999999999998</v>
      </c>
      <c r="H46" s="69"/>
      <c r="I46" s="34">
        <v>168</v>
      </c>
      <c r="J46" s="25">
        <f>(I46*14.007)*(0.001)</f>
        <v>2.3531759999999999</v>
      </c>
      <c r="K46" s="34">
        <v>1.69</v>
      </c>
      <c r="L46" s="25">
        <f>(K46*30.97)*(0.001)</f>
        <v>5.2339299999999998E-2</v>
      </c>
      <c r="M46" s="63"/>
      <c r="N46" s="63">
        <v>5</v>
      </c>
      <c r="O46" s="63">
        <v>4</v>
      </c>
      <c r="P46" s="63">
        <v>2</v>
      </c>
      <c r="Q46" s="63"/>
      <c r="R46" s="63">
        <v>8</v>
      </c>
      <c r="S46" s="63">
        <v>2</v>
      </c>
      <c r="T46" s="63">
        <f t="shared" si="2"/>
        <v>12.777777777777779</v>
      </c>
      <c r="U46" s="63">
        <f t="shared" si="2"/>
        <v>1.6666666666666667</v>
      </c>
      <c r="V46" s="65">
        <v>1.2</v>
      </c>
      <c r="W46" s="63">
        <v>1</v>
      </c>
      <c r="X46" s="63" t="s">
        <v>36</v>
      </c>
      <c r="Y46" s="63" t="s">
        <v>37</v>
      </c>
      <c r="Z46" s="63">
        <v>55</v>
      </c>
      <c r="AA46" s="63">
        <v>35</v>
      </c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</row>
    <row r="47" spans="1:38" x14ac:dyDescent="0.2">
      <c r="A47" s="100">
        <v>42087</v>
      </c>
      <c r="B47" s="63">
        <v>5</v>
      </c>
      <c r="C47" s="63">
        <v>0.04</v>
      </c>
      <c r="D47" s="63">
        <v>6.54</v>
      </c>
      <c r="E47" s="63">
        <v>5.8</v>
      </c>
      <c r="F47" s="63">
        <v>2.08</v>
      </c>
      <c r="G47" s="63">
        <v>0.32800000000000001</v>
      </c>
      <c r="H47" s="63"/>
      <c r="I47" s="34">
        <v>205</v>
      </c>
      <c r="J47" s="25">
        <f>(I47*14.007)*(0.001)</f>
        <v>2.871435</v>
      </c>
      <c r="K47" s="36">
        <v>1.31</v>
      </c>
      <c r="L47" s="25">
        <f>(K47*30.97)*(0.001)</f>
        <v>4.0570700000000001E-2</v>
      </c>
      <c r="M47" s="63"/>
      <c r="N47" s="63">
        <v>5</v>
      </c>
      <c r="O47" s="63">
        <v>3</v>
      </c>
      <c r="P47" s="63">
        <v>2</v>
      </c>
      <c r="Q47" s="63">
        <v>2</v>
      </c>
      <c r="R47" s="63">
        <v>6</v>
      </c>
      <c r="S47" s="63">
        <v>2</v>
      </c>
      <c r="T47" s="63">
        <f t="shared" si="2"/>
        <v>8.3333333333333339</v>
      </c>
      <c r="U47" s="63">
        <f t="shared" si="2"/>
        <v>6.666666666666667</v>
      </c>
      <c r="V47" s="65">
        <v>1.4</v>
      </c>
      <c r="W47" s="63">
        <v>1</v>
      </c>
      <c r="X47" s="63"/>
      <c r="Y47" s="63"/>
      <c r="Z47" s="63">
        <v>47</v>
      </c>
      <c r="AA47" s="63">
        <v>44</v>
      </c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</row>
    <row r="48" spans="1:38" x14ac:dyDescent="0.2">
      <c r="A48" s="100">
        <v>42101</v>
      </c>
      <c r="B48" s="63">
        <v>5</v>
      </c>
      <c r="C48" s="63">
        <v>7.0000000000000007E-2</v>
      </c>
      <c r="D48" s="63">
        <v>6.69</v>
      </c>
      <c r="E48" s="70">
        <v>6</v>
      </c>
      <c r="F48" s="63">
        <v>2.4900000000000002</v>
      </c>
      <c r="G48" s="63">
        <v>0.11600000000000001</v>
      </c>
      <c r="H48" s="63"/>
      <c r="I48" s="34">
        <v>217</v>
      </c>
      <c r="J48" s="25">
        <f>(I48*14.007)*(0.001)</f>
        <v>3.0395189999999999</v>
      </c>
      <c r="K48" s="34">
        <v>0.86</v>
      </c>
      <c r="L48" s="25">
        <f>(K48*30.97)*(0.001)</f>
        <v>2.66342E-2</v>
      </c>
      <c r="M48" s="70"/>
      <c r="N48" s="63">
        <v>5</v>
      </c>
      <c r="O48" s="63">
        <v>3</v>
      </c>
      <c r="P48" s="63">
        <v>2</v>
      </c>
      <c r="Q48" s="63">
        <v>2</v>
      </c>
      <c r="R48" s="63">
        <v>10</v>
      </c>
      <c r="S48" s="63">
        <v>3</v>
      </c>
      <c r="T48" s="63">
        <f t="shared" si="2"/>
        <v>16.666666666666668</v>
      </c>
      <c r="U48" s="63">
        <f t="shared" si="2"/>
        <v>13.333333333333334</v>
      </c>
      <c r="V48" s="65">
        <v>1.5</v>
      </c>
      <c r="W48" s="63">
        <v>1</v>
      </c>
      <c r="X48" s="63"/>
      <c r="Y48" s="63"/>
      <c r="Z48" s="63">
        <v>62</v>
      </c>
      <c r="AA48" s="63">
        <v>56</v>
      </c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</row>
    <row r="49" spans="1:38" x14ac:dyDescent="0.2">
      <c r="A49" s="100">
        <v>42115</v>
      </c>
      <c r="B49" s="63">
        <v>5</v>
      </c>
      <c r="C49" s="63">
        <v>0.03</v>
      </c>
      <c r="D49" s="63">
        <v>6.58</v>
      </c>
      <c r="E49" s="63">
        <v>13.8</v>
      </c>
      <c r="F49" s="63">
        <v>1.59</v>
      </c>
      <c r="G49" s="63">
        <v>0.24099999999999999</v>
      </c>
      <c r="H49" s="63"/>
      <c r="I49" s="34">
        <v>116</v>
      </c>
      <c r="J49" s="25">
        <f>(I49*14.007)*(0.001)</f>
        <v>1.6248119999999999</v>
      </c>
      <c r="K49" s="34">
        <v>2.2799999999999998</v>
      </c>
      <c r="L49" s="25">
        <f>(K49*30.97)*(0.001)</f>
        <v>7.0611599999999997E-2</v>
      </c>
      <c r="M49" s="63"/>
      <c r="N49" s="63">
        <v>5</v>
      </c>
      <c r="O49" s="63">
        <v>1</v>
      </c>
      <c r="P49" s="63">
        <v>2</v>
      </c>
      <c r="Q49" s="63">
        <v>1</v>
      </c>
      <c r="R49" s="63">
        <v>11</v>
      </c>
      <c r="S49" s="63">
        <v>5</v>
      </c>
      <c r="T49" s="63">
        <f t="shared" si="2"/>
        <v>22.222222222222221</v>
      </c>
      <c r="U49" s="63">
        <f t="shared" si="2"/>
        <v>16.666666666666668</v>
      </c>
      <c r="V49" s="65">
        <v>0.6</v>
      </c>
      <c r="W49" s="63">
        <v>1</v>
      </c>
      <c r="X49" s="63"/>
      <c r="Y49" s="63" t="s">
        <v>189</v>
      </c>
      <c r="Z49" s="63">
        <v>72</v>
      </c>
      <c r="AA49" s="63">
        <v>62</v>
      </c>
      <c r="AB49" s="63" t="s">
        <v>211</v>
      </c>
      <c r="AC49" s="63"/>
      <c r="AD49" s="63"/>
      <c r="AE49" s="63"/>
      <c r="AF49" s="63"/>
      <c r="AG49" s="63"/>
      <c r="AH49" s="63"/>
      <c r="AI49" s="63"/>
      <c r="AJ49" s="63"/>
      <c r="AK49" s="63"/>
      <c r="AL49" s="63"/>
    </row>
    <row r="50" spans="1:38" x14ac:dyDescent="0.2">
      <c r="A50" s="100">
        <v>42129</v>
      </c>
      <c r="B50" s="63">
        <v>5</v>
      </c>
      <c r="C50" s="63">
        <v>7.0000000000000007E-2</v>
      </c>
      <c r="D50" s="65">
        <v>7.1</v>
      </c>
      <c r="E50" s="63">
        <v>6.2</v>
      </c>
      <c r="F50" s="63">
        <v>5.64</v>
      </c>
      <c r="G50" s="63">
        <v>6.3E-2</v>
      </c>
      <c r="H50" s="63"/>
      <c r="I50" s="34">
        <v>193</v>
      </c>
      <c r="J50" s="25">
        <f>(I50*14.007)*(0.001)</f>
        <v>2.7033510000000001</v>
      </c>
      <c r="K50" s="36">
        <v>0.74</v>
      </c>
      <c r="L50" s="25">
        <f>(K50*30.97)*(0.001)</f>
        <v>2.2917799999999999E-2</v>
      </c>
      <c r="M50" s="63"/>
      <c r="N50" s="63">
        <v>5</v>
      </c>
      <c r="O50" s="63">
        <v>1</v>
      </c>
      <c r="P50" s="63">
        <v>2</v>
      </c>
      <c r="Q50" s="63">
        <v>1</v>
      </c>
      <c r="R50" s="63">
        <v>10</v>
      </c>
      <c r="S50" s="63">
        <v>2</v>
      </c>
      <c r="T50" s="63">
        <f t="shared" si="2"/>
        <v>28.888888888888889</v>
      </c>
      <c r="U50" s="63">
        <f t="shared" si="2"/>
        <v>18.888888888888889</v>
      </c>
      <c r="V50" s="65">
        <v>1.4</v>
      </c>
      <c r="W50" s="63">
        <v>1</v>
      </c>
      <c r="X50" s="63"/>
      <c r="Y50" s="63"/>
      <c r="Z50" s="63">
        <v>84</v>
      </c>
      <c r="AA50" s="63">
        <v>66</v>
      </c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</row>
    <row r="51" spans="1:38" x14ac:dyDescent="0.2">
      <c r="A51" s="100">
        <v>42143</v>
      </c>
      <c r="B51" s="63">
        <v>5</v>
      </c>
      <c r="C51" s="63">
        <v>0.08</v>
      </c>
      <c r="D51" s="63">
        <v>7.47</v>
      </c>
      <c r="E51" s="63">
        <v>10.3</v>
      </c>
      <c r="F51" s="65">
        <v>2</v>
      </c>
      <c r="G51" s="63">
        <v>8.7999999999999995E-2</v>
      </c>
      <c r="H51" s="63"/>
      <c r="I51" s="34">
        <v>168</v>
      </c>
      <c r="J51" s="25">
        <f t="shared" ref="J51:J63" si="5">(I51*14.007)*(0.001)</f>
        <v>2.3531759999999999</v>
      </c>
      <c r="K51" s="34">
        <v>0.98</v>
      </c>
      <c r="L51" s="25">
        <f t="shared" ref="L51:L63" si="6">(K51*30.97)*(0.001)</f>
        <v>3.0350600000000002E-2</v>
      </c>
      <c r="N51" s="63">
        <v>5</v>
      </c>
      <c r="O51" s="63">
        <v>3</v>
      </c>
      <c r="P51" s="63">
        <v>1</v>
      </c>
      <c r="Q51" s="63">
        <v>1</v>
      </c>
      <c r="R51" s="63">
        <v>12</v>
      </c>
      <c r="S51" s="63">
        <v>4</v>
      </c>
      <c r="T51" s="63">
        <f t="shared" si="2"/>
        <v>28.888888888888889</v>
      </c>
      <c r="U51" s="63">
        <f t="shared" si="2"/>
        <v>22.777777777777779</v>
      </c>
      <c r="V51" s="65">
        <v>1.4</v>
      </c>
      <c r="W51" s="63">
        <v>1</v>
      </c>
      <c r="X51" s="63"/>
      <c r="Y51" s="63"/>
      <c r="Z51" s="63">
        <v>84</v>
      </c>
      <c r="AA51" s="63">
        <v>73</v>
      </c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</row>
    <row r="52" spans="1:38" x14ac:dyDescent="0.2">
      <c r="A52" s="100">
        <v>42157</v>
      </c>
      <c r="B52" s="63">
        <v>5</v>
      </c>
      <c r="C52" s="63">
        <v>0.27</v>
      </c>
      <c r="D52" s="65">
        <v>8.9</v>
      </c>
      <c r="E52" s="70">
        <v>9</v>
      </c>
      <c r="F52" s="63">
        <v>1.04</v>
      </c>
      <c r="G52" s="63">
        <v>0</v>
      </c>
      <c r="H52" s="63"/>
      <c r="I52" s="34">
        <v>126</v>
      </c>
      <c r="J52" s="25">
        <f t="shared" si="5"/>
        <v>1.7648820000000001</v>
      </c>
      <c r="K52" s="34">
        <v>1.27</v>
      </c>
      <c r="L52" s="25">
        <f t="shared" si="6"/>
        <v>3.9331899999999996E-2</v>
      </c>
      <c r="N52" s="63">
        <v>5</v>
      </c>
      <c r="O52" s="63">
        <v>3</v>
      </c>
      <c r="P52" s="63">
        <v>3</v>
      </c>
      <c r="Q52" s="63">
        <v>3</v>
      </c>
      <c r="R52" s="63">
        <v>6</v>
      </c>
      <c r="S52" s="63">
        <v>5</v>
      </c>
      <c r="T52" s="63">
        <f t="shared" si="2"/>
        <v>14.444444444444445</v>
      </c>
      <c r="U52" s="63">
        <f t="shared" si="2"/>
        <v>22.222222222222221</v>
      </c>
      <c r="V52" s="65">
        <v>1.3</v>
      </c>
      <c r="W52" s="63">
        <v>1</v>
      </c>
      <c r="X52" s="63"/>
      <c r="Y52" s="63"/>
      <c r="Z52" s="63">
        <v>58</v>
      </c>
      <c r="AA52" s="63">
        <v>72</v>
      </c>
      <c r="AB52" s="63" t="s">
        <v>219</v>
      </c>
      <c r="AC52" s="63"/>
      <c r="AD52" s="63"/>
      <c r="AE52" s="63"/>
      <c r="AF52" s="63"/>
      <c r="AG52" s="63"/>
      <c r="AH52" s="63"/>
      <c r="AI52" s="63"/>
      <c r="AJ52" s="63"/>
      <c r="AK52" s="63"/>
      <c r="AL52" s="63"/>
    </row>
    <row r="53" spans="1:38" x14ac:dyDescent="0.2">
      <c r="A53" s="100">
        <v>42171</v>
      </c>
      <c r="B53" s="63">
        <v>5</v>
      </c>
      <c r="C53" s="63">
        <v>7.0000000000000007E-2</v>
      </c>
      <c r="D53" s="63">
        <v>6.83</v>
      </c>
      <c r="E53" s="70">
        <v>5.3</v>
      </c>
      <c r="F53" s="63">
        <v>1.56</v>
      </c>
      <c r="G53" s="63">
        <v>1.2E-2</v>
      </c>
      <c r="H53" s="63"/>
      <c r="I53" s="34">
        <v>97.9</v>
      </c>
      <c r="J53" s="25">
        <f t="shared" si="5"/>
        <v>1.3712853</v>
      </c>
      <c r="K53" s="34">
        <v>1.1599999999999999</v>
      </c>
      <c r="L53" s="25">
        <f t="shared" si="6"/>
        <v>3.5925199999999997E-2</v>
      </c>
      <c r="N53" s="63">
        <v>5</v>
      </c>
      <c r="O53" s="63">
        <v>2</v>
      </c>
      <c r="P53" s="63">
        <v>1</v>
      </c>
      <c r="Q53" s="63">
        <v>1</v>
      </c>
      <c r="R53" s="63">
        <v>11</v>
      </c>
      <c r="S53" s="63">
        <v>6</v>
      </c>
      <c r="T53" s="63">
        <f t="shared" si="2"/>
        <v>33.333333333333336</v>
      </c>
      <c r="U53" s="63">
        <f t="shared" si="2"/>
        <v>26.666666666666668</v>
      </c>
      <c r="V53" s="65">
        <v>1.2</v>
      </c>
      <c r="W53" s="63">
        <v>1</v>
      </c>
      <c r="X53" s="63"/>
      <c r="Y53" s="63"/>
      <c r="Z53" s="63">
        <v>92</v>
      </c>
      <c r="AA53" s="63">
        <v>80</v>
      </c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</row>
    <row r="54" spans="1:38" x14ac:dyDescent="0.2">
      <c r="A54" s="100">
        <v>42185</v>
      </c>
      <c r="B54" s="63">
        <v>5</v>
      </c>
      <c r="C54" s="63">
        <v>7.0000000000000007E-2</v>
      </c>
      <c r="D54" s="63">
        <v>6.79</v>
      </c>
      <c r="E54" s="63">
        <v>13.1</v>
      </c>
      <c r="F54" s="65">
        <v>1.7</v>
      </c>
      <c r="G54" s="63">
        <v>0.158</v>
      </c>
      <c r="H54" s="63"/>
      <c r="I54" s="43">
        <v>140</v>
      </c>
      <c r="J54" s="25">
        <f t="shared" si="5"/>
        <v>1.9609800000000002</v>
      </c>
      <c r="K54" s="109">
        <v>3.4</v>
      </c>
      <c r="L54" s="25">
        <f t="shared" si="6"/>
        <v>0.10529799999999999</v>
      </c>
      <c r="N54" s="63">
        <v>5</v>
      </c>
      <c r="O54" s="63">
        <v>1</v>
      </c>
      <c r="P54" s="63">
        <v>2</v>
      </c>
      <c r="Q54" s="63">
        <v>1</v>
      </c>
      <c r="R54" s="63">
        <v>9</v>
      </c>
      <c r="S54" s="63">
        <v>2</v>
      </c>
      <c r="T54" s="63">
        <f t="shared" si="2"/>
        <v>31.111111111111111</v>
      </c>
      <c r="U54" s="63">
        <f t="shared" si="2"/>
        <v>22.777777777777779</v>
      </c>
      <c r="V54" s="65">
        <v>0.8</v>
      </c>
      <c r="W54" s="63">
        <v>1</v>
      </c>
      <c r="X54" s="63"/>
      <c r="Y54" s="63"/>
      <c r="Z54" s="63">
        <v>88</v>
      </c>
      <c r="AA54" s="63">
        <v>73</v>
      </c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</row>
    <row r="55" spans="1:38" x14ac:dyDescent="0.2">
      <c r="A55" s="100">
        <v>42199</v>
      </c>
      <c r="B55" s="63">
        <v>5</v>
      </c>
      <c r="C55" s="63">
        <v>0.14000000000000001</v>
      </c>
      <c r="D55" s="63">
        <v>7.2</v>
      </c>
      <c r="E55" s="63">
        <v>9.1</v>
      </c>
      <c r="F55" s="63">
        <v>1.76</v>
      </c>
      <c r="G55" s="63">
        <v>0.126</v>
      </c>
      <c r="H55" s="63"/>
      <c r="I55" s="43">
        <v>126</v>
      </c>
      <c r="J55" s="25">
        <f t="shared" si="5"/>
        <v>1.7648820000000001</v>
      </c>
      <c r="K55" s="43">
        <v>1.1299999999999999</v>
      </c>
      <c r="L55" s="25">
        <f t="shared" si="6"/>
        <v>3.4996100000000002E-2</v>
      </c>
      <c r="N55" s="63">
        <v>5</v>
      </c>
      <c r="O55" s="63">
        <v>2</v>
      </c>
      <c r="P55" s="63">
        <v>2</v>
      </c>
      <c r="Q55" s="63">
        <v>1</v>
      </c>
      <c r="R55" s="63">
        <v>10</v>
      </c>
      <c r="S55" s="63">
        <v>3</v>
      </c>
      <c r="T55" s="63">
        <f t="shared" si="2"/>
        <v>27.222222222222221</v>
      </c>
      <c r="U55" s="63">
        <f t="shared" si="2"/>
        <v>24.444444444444443</v>
      </c>
      <c r="V55" s="65">
        <v>1.4</v>
      </c>
      <c r="W55" s="63">
        <v>1</v>
      </c>
      <c r="X55" s="63"/>
      <c r="Y55" s="63"/>
      <c r="Z55" s="63">
        <v>81</v>
      </c>
      <c r="AA55" s="63">
        <v>76</v>
      </c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</row>
    <row r="56" spans="1:38" x14ac:dyDescent="0.2">
      <c r="A56" s="100">
        <v>42213</v>
      </c>
      <c r="B56" s="63">
        <v>5</v>
      </c>
      <c r="C56" s="63"/>
      <c r="D56" s="63"/>
      <c r="E56" s="63"/>
      <c r="F56" s="63"/>
      <c r="I56" s="43"/>
      <c r="J56" s="25"/>
      <c r="K56" s="43"/>
      <c r="L56" s="25"/>
      <c r="N56" s="63">
        <v>5</v>
      </c>
      <c r="O56" s="63">
        <v>3</v>
      </c>
      <c r="P56" s="63">
        <v>1</v>
      </c>
      <c r="Q56" s="63">
        <v>1</v>
      </c>
      <c r="R56" s="63">
        <v>9</v>
      </c>
      <c r="S56" s="63">
        <v>3</v>
      </c>
      <c r="T56" s="63">
        <f t="shared" si="2"/>
        <v>28.888888888888889</v>
      </c>
      <c r="U56" s="63">
        <f t="shared" si="2"/>
        <v>23.888888888888889</v>
      </c>
      <c r="V56" s="65">
        <v>1.5</v>
      </c>
      <c r="W56" s="63">
        <v>1</v>
      </c>
      <c r="X56" s="63"/>
      <c r="Y56" s="63"/>
      <c r="Z56" s="63">
        <v>84</v>
      </c>
      <c r="AA56" s="63">
        <v>75</v>
      </c>
      <c r="AB56" s="63" t="s">
        <v>236</v>
      </c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spans="1:38" x14ac:dyDescent="0.2">
      <c r="A57" s="100">
        <v>42227</v>
      </c>
      <c r="B57" s="63">
        <v>5</v>
      </c>
      <c r="C57" s="63">
        <v>7.0000000000000007E-2</v>
      </c>
      <c r="D57" s="63">
        <v>9.08</v>
      </c>
      <c r="E57" s="63">
        <v>85.4</v>
      </c>
      <c r="F57" s="63">
        <v>1.63</v>
      </c>
      <c r="G57" s="63">
        <v>0.113</v>
      </c>
      <c r="H57" s="63"/>
      <c r="I57" s="43">
        <v>101</v>
      </c>
      <c r="J57" s="25">
        <f t="shared" si="5"/>
        <v>1.4147069999999999</v>
      </c>
      <c r="K57" s="43">
        <v>1.33</v>
      </c>
      <c r="L57" s="25">
        <f t="shared" si="6"/>
        <v>4.11901E-2</v>
      </c>
      <c r="N57" s="63">
        <v>5</v>
      </c>
      <c r="O57" s="63">
        <v>2</v>
      </c>
      <c r="P57" s="63">
        <v>1</v>
      </c>
      <c r="Q57" s="63">
        <v>1</v>
      </c>
      <c r="R57" s="63">
        <v>10</v>
      </c>
      <c r="S57" s="63">
        <v>4</v>
      </c>
      <c r="T57" s="63">
        <f t="shared" si="2"/>
        <v>28.333333333333332</v>
      </c>
      <c r="U57" s="63">
        <f t="shared" si="2"/>
        <v>23.333333333333332</v>
      </c>
      <c r="V57" s="65">
        <v>0.9</v>
      </c>
      <c r="W57" s="63">
        <v>1</v>
      </c>
      <c r="X57" s="63"/>
      <c r="Y57" s="63"/>
      <c r="Z57" s="63">
        <v>83</v>
      </c>
      <c r="AA57" s="63">
        <v>74</v>
      </c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</row>
    <row r="58" spans="1:38" x14ac:dyDescent="0.2">
      <c r="A58" s="100">
        <v>42241</v>
      </c>
      <c r="B58" s="63">
        <v>5</v>
      </c>
      <c r="C58" s="63">
        <v>0.13</v>
      </c>
      <c r="D58" s="63">
        <v>8.77</v>
      </c>
      <c r="E58" s="63">
        <v>8.9</v>
      </c>
      <c r="F58" s="63">
        <v>0.85299999999999998</v>
      </c>
      <c r="G58" s="63" t="s">
        <v>258</v>
      </c>
      <c r="H58" s="63"/>
      <c r="I58" s="43">
        <v>106</v>
      </c>
      <c r="J58" s="25">
        <f t="shared" si="5"/>
        <v>1.484742</v>
      </c>
      <c r="K58" s="43">
        <v>0.88</v>
      </c>
      <c r="L58" s="25">
        <f t="shared" si="6"/>
        <v>2.7253599999999999E-2</v>
      </c>
      <c r="N58" s="63">
        <v>5</v>
      </c>
      <c r="O58" s="63">
        <v>1</v>
      </c>
      <c r="P58" s="63">
        <v>1</v>
      </c>
      <c r="Q58" s="63">
        <v>1</v>
      </c>
      <c r="R58" s="63">
        <v>10</v>
      </c>
      <c r="S58" s="63">
        <v>3</v>
      </c>
      <c r="T58" s="63">
        <f t="shared" si="2"/>
        <v>27.777777777777779</v>
      </c>
      <c r="U58" s="63">
        <f t="shared" si="2"/>
        <v>25</v>
      </c>
      <c r="V58" s="65">
        <v>1.6</v>
      </c>
      <c r="W58" s="63">
        <v>1</v>
      </c>
      <c r="X58" s="63"/>
      <c r="Y58" s="63"/>
      <c r="Z58" s="63">
        <v>82</v>
      </c>
      <c r="AA58" s="63">
        <v>77</v>
      </c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</row>
    <row r="59" spans="1:38" x14ac:dyDescent="0.2">
      <c r="A59" s="100">
        <v>42255</v>
      </c>
      <c r="B59" s="63">
        <v>5</v>
      </c>
      <c r="C59" s="63">
        <v>0.09</v>
      </c>
      <c r="D59" s="63">
        <v>7.68</v>
      </c>
      <c r="E59" s="63">
        <v>4.7</v>
      </c>
      <c r="F59" s="63">
        <v>0.875</v>
      </c>
      <c r="G59" s="63">
        <v>2.9000000000000001E-2</v>
      </c>
      <c r="H59" s="63"/>
      <c r="I59" s="43">
        <v>103</v>
      </c>
      <c r="J59" s="25">
        <f t="shared" si="5"/>
        <v>1.4427210000000001</v>
      </c>
      <c r="K59" s="43">
        <v>0.86</v>
      </c>
      <c r="L59" s="25">
        <f t="shared" si="6"/>
        <v>2.66342E-2</v>
      </c>
      <c r="N59" s="63">
        <v>5</v>
      </c>
      <c r="O59" s="63">
        <v>2</v>
      </c>
      <c r="P59" s="63">
        <v>1</v>
      </c>
      <c r="Q59" s="63">
        <v>1</v>
      </c>
      <c r="R59" s="63">
        <v>11</v>
      </c>
      <c r="S59" s="63">
        <v>1</v>
      </c>
      <c r="T59" s="63">
        <f t="shared" si="2"/>
        <v>29.444444444444443</v>
      </c>
      <c r="U59" s="63">
        <f t="shared" si="2"/>
        <v>23.888888888888889</v>
      </c>
      <c r="V59" s="65">
        <v>1.5</v>
      </c>
      <c r="W59" s="63">
        <v>1</v>
      </c>
      <c r="X59" s="63"/>
      <c r="Y59" s="63"/>
      <c r="Z59" s="63">
        <v>85</v>
      </c>
      <c r="AA59" s="63">
        <v>75</v>
      </c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</row>
    <row r="60" spans="1:38" x14ac:dyDescent="0.2">
      <c r="A60" s="100">
        <v>42269</v>
      </c>
      <c r="B60" s="63">
        <v>5</v>
      </c>
      <c r="C60" s="63">
        <v>0.09</v>
      </c>
      <c r="D60" s="63">
        <v>7.49</v>
      </c>
      <c r="E60" s="63">
        <v>8.6999999999999993</v>
      </c>
      <c r="F60" s="63">
        <v>1.41</v>
      </c>
      <c r="G60" s="63">
        <v>0.11600000000000001</v>
      </c>
      <c r="H60" s="63"/>
      <c r="I60" s="43">
        <v>69.599999999999994</v>
      </c>
      <c r="J60" s="25">
        <f t="shared" si="5"/>
        <v>0.97488719999999995</v>
      </c>
      <c r="K60" s="138">
        <v>0.1</v>
      </c>
      <c r="L60" s="25">
        <f t="shared" si="6"/>
        <v>3.0969999999999999E-3</v>
      </c>
      <c r="N60" s="63">
        <v>5</v>
      </c>
      <c r="O60" s="63">
        <v>3</v>
      </c>
      <c r="P60" s="63">
        <v>3</v>
      </c>
      <c r="Q60" s="63">
        <v>2</v>
      </c>
      <c r="R60" s="63">
        <v>6</v>
      </c>
      <c r="S60" s="63">
        <v>1</v>
      </c>
      <c r="T60" s="63">
        <f t="shared" si="2"/>
        <v>20</v>
      </c>
      <c r="U60" s="63">
        <f t="shared" si="2"/>
        <v>18.888888888888889</v>
      </c>
      <c r="V60" s="65">
        <v>1.5</v>
      </c>
      <c r="W60" s="63">
        <v>1</v>
      </c>
      <c r="X60" s="63"/>
      <c r="Y60" s="63"/>
      <c r="Z60" s="63">
        <v>68</v>
      </c>
      <c r="AA60" s="63">
        <v>66</v>
      </c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</row>
    <row r="61" spans="1:38" x14ac:dyDescent="0.2">
      <c r="A61" s="100">
        <v>42283</v>
      </c>
      <c r="B61" s="63">
        <v>5</v>
      </c>
      <c r="C61" s="63"/>
      <c r="D61" s="63"/>
      <c r="E61" s="63"/>
      <c r="F61" s="63"/>
      <c r="G61" s="63"/>
      <c r="H61" s="63"/>
      <c r="I61" s="43"/>
      <c r="J61" s="25"/>
      <c r="K61" s="43"/>
      <c r="L61" s="25"/>
      <c r="M61" s="63"/>
      <c r="N61" s="63"/>
      <c r="O61" s="63"/>
      <c r="P61" s="63"/>
      <c r="Q61" s="63"/>
      <c r="R61" s="63"/>
      <c r="S61" s="63"/>
      <c r="T61" s="63" t="str">
        <f t="shared" si="2"/>
        <v xml:space="preserve"> </v>
      </c>
      <c r="U61" s="63" t="str">
        <f t="shared" si="2"/>
        <v xml:space="preserve"> </v>
      </c>
      <c r="V61" s="63"/>
      <c r="W61" s="63"/>
      <c r="X61" s="63"/>
      <c r="Y61" s="63" t="s">
        <v>170</v>
      </c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</row>
    <row r="62" spans="1:38" x14ac:dyDescent="0.2">
      <c r="A62" s="100">
        <v>42297</v>
      </c>
      <c r="B62" s="63">
        <v>5</v>
      </c>
      <c r="C62" s="63">
        <v>0.09</v>
      </c>
      <c r="D62" s="63">
        <v>7.17</v>
      </c>
      <c r="E62" s="63">
        <v>0.08</v>
      </c>
      <c r="F62" s="63">
        <v>3.72</v>
      </c>
      <c r="G62" s="63">
        <v>8.4000000000000005E-2</v>
      </c>
      <c r="H62" s="63"/>
      <c r="I62" s="43">
        <v>148</v>
      </c>
      <c r="J62" s="25">
        <f t="shared" si="5"/>
        <v>2.0730360000000001</v>
      </c>
      <c r="K62" s="43">
        <v>0.52</v>
      </c>
      <c r="L62" s="25">
        <f t="shared" si="6"/>
        <v>1.6104399999999998E-2</v>
      </c>
      <c r="M62" s="63"/>
      <c r="N62" s="63">
        <v>5</v>
      </c>
      <c r="O62" s="63">
        <v>1</v>
      </c>
      <c r="P62" s="63">
        <v>1</v>
      </c>
      <c r="Q62" s="63">
        <v>1</v>
      </c>
      <c r="R62" s="63">
        <v>10</v>
      </c>
      <c r="S62" s="63">
        <v>1</v>
      </c>
      <c r="T62" s="63">
        <f t="shared" si="2"/>
        <v>15.555555555555555</v>
      </c>
      <c r="U62" s="63">
        <f t="shared" si="2"/>
        <v>10</v>
      </c>
      <c r="V62" s="65">
        <v>1.6</v>
      </c>
      <c r="W62" s="63">
        <v>2</v>
      </c>
      <c r="X62" s="63"/>
      <c r="Y62" s="63" t="s">
        <v>189</v>
      </c>
      <c r="Z62" s="63">
        <v>60</v>
      </c>
      <c r="AA62" s="63">
        <v>50</v>
      </c>
      <c r="AB62" s="63" t="s">
        <v>274</v>
      </c>
      <c r="AC62" s="63"/>
      <c r="AD62" s="63"/>
      <c r="AE62" s="63"/>
      <c r="AF62" s="63"/>
      <c r="AG62" s="63"/>
      <c r="AH62" s="63"/>
      <c r="AI62" s="63"/>
      <c r="AJ62" s="63"/>
      <c r="AK62" s="63"/>
      <c r="AL62" s="63"/>
    </row>
    <row r="63" spans="1:38" x14ac:dyDescent="0.2">
      <c r="A63" s="100">
        <v>42311</v>
      </c>
      <c r="B63" s="63">
        <v>5</v>
      </c>
      <c r="C63" s="63">
        <v>0.09</v>
      </c>
      <c r="D63" s="63">
        <v>6.8</v>
      </c>
      <c r="E63" s="63">
        <v>4.9000000000000004</v>
      </c>
      <c r="F63" s="63">
        <v>5.22</v>
      </c>
      <c r="G63" s="63">
        <v>0.191</v>
      </c>
      <c r="H63" s="63"/>
      <c r="I63" s="43">
        <v>146</v>
      </c>
      <c r="J63" s="25">
        <f t="shared" si="5"/>
        <v>2.0450219999999999</v>
      </c>
      <c r="K63" s="43">
        <v>0.48</v>
      </c>
      <c r="L63" s="25">
        <f t="shared" si="6"/>
        <v>1.48656E-2</v>
      </c>
      <c r="M63" s="63"/>
      <c r="N63" s="63">
        <v>5</v>
      </c>
      <c r="O63" s="63">
        <v>1</v>
      </c>
      <c r="P63" s="63">
        <v>1</v>
      </c>
      <c r="Q63" s="63">
        <v>1</v>
      </c>
      <c r="R63" s="63">
        <v>13</v>
      </c>
      <c r="S63" s="63">
        <v>2</v>
      </c>
      <c r="T63" s="63">
        <f t="shared" si="2"/>
        <v>17.777777777777779</v>
      </c>
      <c r="U63" s="63">
        <f t="shared" si="2"/>
        <v>13.888888888888889</v>
      </c>
      <c r="V63" s="65">
        <v>1.6</v>
      </c>
      <c r="W63" s="63">
        <v>2</v>
      </c>
      <c r="X63" s="63"/>
      <c r="Y63" s="63"/>
      <c r="Z63" s="63">
        <v>64</v>
      </c>
      <c r="AA63" s="63">
        <v>57</v>
      </c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</row>
    <row r="64" spans="1:38" x14ac:dyDescent="0.2">
      <c r="A64" s="63"/>
      <c r="B64" s="63"/>
      <c r="C64" s="63"/>
      <c r="D64" s="63"/>
      <c r="E64" s="63"/>
      <c r="F64" s="63"/>
      <c r="G64" s="63"/>
      <c r="H64" s="63"/>
      <c r="I64" s="43"/>
      <c r="J64" s="25"/>
      <c r="K64" s="43"/>
      <c r="L64" s="25"/>
      <c r="M64" s="63"/>
      <c r="N64" s="63"/>
      <c r="O64" s="63"/>
      <c r="P64" s="63"/>
      <c r="Q64" s="63"/>
      <c r="R64" s="63"/>
      <c r="S64" s="63"/>
      <c r="T64" s="63" t="str">
        <f t="shared" si="2"/>
        <v xml:space="preserve"> </v>
      </c>
      <c r="U64" s="63" t="str">
        <f t="shared" si="2"/>
        <v xml:space="preserve"> </v>
      </c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</row>
    <row r="65" spans="1:38" x14ac:dyDescent="0.2">
      <c r="A65" s="63"/>
      <c r="B65" s="63"/>
      <c r="C65" s="63"/>
      <c r="D65" s="63"/>
      <c r="E65" s="63"/>
      <c r="F65" s="63"/>
      <c r="G65" s="63"/>
      <c r="H65" s="63"/>
      <c r="I65" s="43"/>
      <c r="J65" s="25"/>
      <c r="K65" s="43"/>
      <c r="L65" s="25"/>
      <c r="M65" s="63"/>
      <c r="N65" s="63"/>
      <c r="O65" s="63"/>
      <c r="P65" s="63"/>
      <c r="Q65" s="63"/>
      <c r="R65" s="63"/>
      <c r="S65" s="63"/>
      <c r="T65" s="63" t="str">
        <f t="shared" si="2"/>
        <v xml:space="preserve"> </v>
      </c>
      <c r="U65" s="63" t="str">
        <f t="shared" si="2"/>
        <v xml:space="preserve"> </v>
      </c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</row>
    <row r="66" spans="1:38" x14ac:dyDescent="0.2">
      <c r="A66" s="63"/>
      <c r="B66" s="63"/>
      <c r="C66" s="63"/>
      <c r="D66" s="63"/>
      <c r="E66" s="63"/>
      <c r="F66" s="63"/>
      <c r="G66" s="63"/>
      <c r="H66" s="63"/>
      <c r="I66" s="43"/>
      <c r="J66" s="25"/>
      <c r="K66" s="43"/>
      <c r="L66" s="25"/>
      <c r="M66" s="63"/>
      <c r="N66" s="63"/>
      <c r="O66" s="63"/>
      <c r="P66" s="63"/>
      <c r="Q66" s="63"/>
      <c r="R66" s="63"/>
      <c r="S66" s="63"/>
      <c r="T66" s="63" t="str">
        <f t="shared" si="2"/>
        <v xml:space="preserve"> </v>
      </c>
      <c r="U66" s="63" t="str">
        <f t="shared" si="2"/>
        <v xml:space="preserve"> </v>
      </c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</row>
    <row r="67" spans="1:38" x14ac:dyDescent="0.2">
      <c r="A67" s="63"/>
      <c r="B67" s="63"/>
      <c r="C67" s="63"/>
      <c r="D67" s="63"/>
      <c r="E67" s="63"/>
      <c r="F67" s="63"/>
      <c r="G67" s="63"/>
      <c r="H67" s="63"/>
      <c r="I67" s="43"/>
      <c r="J67" s="25"/>
      <c r="K67" s="43"/>
      <c r="L67" s="25"/>
      <c r="M67" s="63"/>
      <c r="N67" s="63"/>
      <c r="O67" s="63"/>
      <c r="P67" s="63"/>
      <c r="Q67" s="63"/>
      <c r="R67" s="63"/>
      <c r="S67" s="63"/>
      <c r="T67" s="63" t="str">
        <f t="shared" si="2"/>
        <v xml:space="preserve"> </v>
      </c>
      <c r="U67" s="63" t="str">
        <f t="shared" si="2"/>
        <v xml:space="preserve"> </v>
      </c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</row>
    <row r="68" spans="1:38" x14ac:dyDescent="0.2">
      <c r="A68" s="100">
        <v>42073</v>
      </c>
      <c r="B68" s="63">
        <v>6</v>
      </c>
      <c r="C68" s="63"/>
      <c r="D68" s="63"/>
      <c r="E68" s="63"/>
      <c r="F68" s="63"/>
      <c r="G68" s="63"/>
      <c r="H68" s="63"/>
      <c r="I68" s="43"/>
      <c r="J68" s="25"/>
      <c r="K68" s="43"/>
      <c r="L68" s="25"/>
      <c r="M68" s="63"/>
      <c r="N68" s="63"/>
      <c r="O68" s="63"/>
      <c r="P68" s="63"/>
      <c r="Q68" s="63"/>
      <c r="R68" s="63"/>
      <c r="S68" s="63"/>
      <c r="T68" s="63" t="str">
        <f t="shared" ref="T68:U131" si="7">IF(Z68&gt;0,(Z68-32)*5/9," ")</f>
        <v xml:space="preserve"> </v>
      </c>
      <c r="U68" s="63" t="str">
        <f t="shared" si="7"/>
        <v xml:space="preserve"> </v>
      </c>
      <c r="V68" s="63"/>
      <c r="W68" s="63"/>
      <c r="X68" s="63" t="s">
        <v>39</v>
      </c>
      <c r="Y68" s="63" t="s">
        <v>170</v>
      </c>
      <c r="Z68" s="63"/>
      <c r="AA68" s="63"/>
      <c r="AB68" s="63"/>
      <c r="AC68" s="63"/>
      <c r="AD68" s="63"/>
      <c r="AE68" s="63"/>
      <c r="AF68" s="63"/>
      <c r="AH68" s="63"/>
      <c r="AI68" s="63"/>
      <c r="AJ68" s="63"/>
      <c r="AK68" s="63"/>
      <c r="AL68" s="63"/>
    </row>
    <row r="69" spans="1:38" x14ac:dyDescent="0.2">
      <c r="A69" s="100">
        <v>42087</v>
      </c>
      <c r="B69" s="63">
        <v>6</v>
      </c>
      <c r="C69" s="63">
        <v>0.04</v>
      </c>
      <c r="D69" s="63">
        <v>6.36</v>
      </c>
      <c r="E69" s="63">
        <v>5.9</v>
      </c>
      <c r="F69" s="63">
        <v>1.56</v>
      </c>
      <c r="G69" s="63">
        <v>0.152</v>
      </c>
      <c r="H69" s="63"/>
      <c r="I69" s="50">
        <v>157</v>
      </c>
      <c r="J69" s="25">
        <f>(I69*14.007)*(0.001)</f>
        <v>2.1990990000000004</v>
      </c>
      <c r="K69" s="36">
        <v>1.4</v>
      </c>
      <c r="L69" s="25">
        <f>(K69*30.97)*(0.001)</f>
        <v>4.3358000000000001E-2</v>
      </c>
      <c r="M69" s="63"/>
      <c r="N69" s="63">
        <v>5</v>
      </c>
      <c r="O69" s="63">
        <v>3</v>
      </c>
      <c r="P69" s="63">
        <v>2</v>
      </c>
      <c r="Q69" s="63">
        <v>2</v>
      </c>
      <c r="R69" s="63">
        <v>6</v>
      </c>
      <c r="S69" s="63">
        <v>1</v>
      </c>
      <c r="T69" s="63">
        <f t="shared" si="7"/>
        <v>4.4444444444444446</v>
      </c>
      <c r="U69" s="63">
        <f t="shared" si="7"/>
        <v>9.4444444444444446</v>
      </c>
      <c r="V69" s="63">
        <v>1</v>
      </c>
      <c r="W69" s="63">
        <v>2</v>
      </c>
      <c r="X69" s="63"/>
      <c r="Y69" s="63" t="s">
        <v>304</v>
      </c>
      <c r="Z69" s="63">
        <v>40</v>
      </c>
      <c r="AA69" s="63">
        <v>49</v>
      </c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</row>
    <row r="70" spans="1:38" x14ac:dyDescent="0.2">
      <c r="A70" s="100">
        <v>42101</v>
      </c>
      <c r="B70" s="63">
        <v>6</v>
      </c>
      <c r="C70" s="63">
        <v>0.04</v>
      </c>
      <c r="D70" s="63">
        <v>6.63</v>
      </c>
      <c r="E70" s="63">
        <v>23.6</v>
      </c>
      <c r="F70" s="65">
        <v>2.5</v>
      </c>
      <c r="G70" s="63">
        <v>0.123</v>
      </c>
      <c r="H70" s="63"/>
      <c r="I70" s="34">
        <v>204</v>
      </c>
      <c r="J70" s="25">
        <f t="shared" ref="J70:J86" si="8">(I70*14.007)*(0.001)</f>
        <v>2.8574280000000001</v>
      </c>
      <c r="K70" s="34">
        <v>1.34</v>
      </c>
      <c r="L70" s="25">
        <f t="shared" ref="L70:L86" si="9">(K70*30.97)*(0.001)</f>
        <v>4.1499800000000003E-2</v>
      </c>
      <c r="M70" s="63"/>
      <c r="N70" s="63">
        <v>5</v>
      </c>
      <c r="O70" s="63">
        <v>3</v>
      </c>
      <c r="P70" s="63" t="s">
        <v>21</v>
      </c>
      <c r="Q70" s="63">
        <v>2</v>
      </c>
      <c r="R70" s="63">
        <v>7</v>
      </c>
      <c r="S70" s="63">
        <v>3</v>
      </c>
      <c r="T70" s="63">
        <f t="shared" si="7"/>
        <v>21.111111111111111</v>
      </c>
      <c r="U70" s="63">
        <f t="shared" si="7"/>
        <v>16.666666666666668</v>
      </c>
      <c r="V70" s="63">
        <v>0.75</v>
      </c>
      <c r="W70" s="63">
        <v>2</v>
      </c>
      <c r="X70" s="63"/>
      <c r="Y70" s="63" t="s">
        <v>190</v>
      </c>
      <c r="Z70" s="63">
        <v>70</v>
      </c>
      <c r="AA70" s="63">
        <v>62</v>
      </c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</row>
    <row r="71" spans="1:38" x14ac:dyDescent="0.2">
      <c r="A71" s="100">
        <v>42115</v>
      </c>
      <c r="B71" s="63">
        <v>6</v>
      </c>
      <c r="C71" s="63">
        <v>0.03</v>
      </c>
      <c r="D71" s="65">
        <v>6.5</v>
      </c>
      <c r="E71" s="63">
        <v>12.3</v>
      </c>
      <c r="F71" s="63">
        <v>2.21</v>
      </c>
      <c r="G71" s="63">
        <v>0.20499999999999999</v>
      </c>
      <c r="H71" s="63"/>
      <c r="I71" s="34">
        <v>204</v>
      </c>
      <c r="J71" s="25">
        <f t="shared" si="8"/>
        <v>2.8574280000000001</v>
      </c>
      <c r="K71" s="34">
        <v>0.87</v>
      </c>
      <c r="L71" s="25">
        <f t="shared" si="9"/>
        <v>2.69439E-2</v>
      </c>
      <c r="M71" s="63"/>
      <c r="N71" s="63">
        <v>5</v>
      </c>
      <c r="O71" s="63">
        <v>1</v>
      </c>
      <c r="P71" s="63">
        <v>2</v>
      </c>
      <c r="Q71" s="63">
        <v>2</v>
      </c>
      <c r="R71" s="63">
        <v>11</v>
      </c>
      <c r="S71" s="63">
        <v>4</v>
      </c>
      <c r="T71" s="63">
        <f t="shared" si="7"/>
        <v>21.666666666666668</v>
      </c>
      <c r="U71" s="63">
        <f t="shared" si="7"/>
        <v>18.333333333333332</v>
      </c>
      <c r="V71" s="63">
        <v>0.54</v>
      </c>
      <c r="W71" s="63">
        <v>1</v>
      </c>
      <c r="X71" s="63"/>
      <c r="Y71" s="63"/>
      <c r="Z71" s="63">
        <v>71</v>
      </c>
      <c r="AA71" s="63">
        <v>65</v>
      </c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</row>
    <row r="72" spans="1:38" x14ac:dyDescent="0.2">
      <c r="A72" s="100">
        <v>42129</v>
      </c>
      <c r="B72" s="63">
        <v>6</v>
      </c>
      <c r="C72" s="63">
        <v>7.0000000000000007E-2</v>
      </c>
      <c r="D72" s="65">
        <v>7.1</v>
      </c>
      <c r="E72" s="63">
        <v>11.4</v>
      </c>
      <c r="F72" s="65">
        <v>5.6</v>
      </c>
      <c r="G72" s="63">
        <v>7.0999999999999994E-2</v>
      </c>
      <c r="H72" s="63"/>
      <c r="I72" s="50">
        <v>118</v>
      </c>
      <c r="J72" s="25">
        <f t="shared" si="8"/>
        <v>1.6528260000000001</v>
      </c>
      <c r="K72" s="36">
        <v>3.55</v>
      </c>
      <c r="L72" s="25">
        <f t="shared" si="9"/>
        <v>0.10994349999999999</v>
      </c>
      <c r="M72" s="63"/>
      <c r="N72" s="63">
        <v>5</v>
      </c>
      <c r="O72" s="63">
        <v>1</v>
      </c>
      <c r="P72" s="63">
        <v>1</v>
      </c>
      <c r="Q72" s="63">
        <v>1</v>
      </c>
      <c r="R72" s="63">
        <v>13</v>
      </c>
      <c r="S72" s="63">
        <v>1</v>
      </c>
      <c r="T72" s="63">
        <f t="shared" si="7"/>
        <v>27.777777777777779</v>
      </c>
      <c r="U72" s="63">
        <f t="shared" si="7"/>
        <v>26.111111111111111</v>
      </c>
      <c r="V72" s="63">
        <v>0.78</v>
      </c>
      <c r="W72" s="63">
        <v>2</v>
      </c>
      <c r="X72" s="63"/>
      <c r="Y72" s="63"/>
      <c r="Z72" s="63">
        <v>82</v>
      </c>
      <c r="AA72" s="63">
        <v>79</v>
      </c>
      <c r="AB72" s="63" t="s">
        <v>201</v>
      </c>
      <c r="AC72" s="63"/>
      <c r="AD72" s="63"/>
      <c r="AE72" s="63"/>
      <c r="AF72" s="63"/>
      <c r="AG72" s="63"/>
      <c r="AH72" s="63"/>
      <c r="AI72" s="63"/>
      <c r="AJ72" s="63"/>
      <c r="AK72" s="63"/>
      <c r="AL72" s="63"/>
    </row>
    <row r="73" spans="1:38" x14ac:dyDescent="0.2">
      <c r="A73" s="100">
        <v>42143</v>
      </c>
      <c r="B73" s="63">
        <v>6</v>
      </c>
      <c r="C73" s="63">
        <v>7.0000000000000007E-2</v>
      </c>
      <c r="D73" s="63">
        <v>7.11</v>
      </c>
      <c r="E73" s="63">
        <v>6.5</v>
      </c>
      <c r="F73" s="65">
        <v>2</v>
      </c>
      <c r="G73" s="63">
        <v>0.13700000000000001</v>
      </c>
      <c r="H73" s="63"/>
      <c r="I73" s="34">
        <v>218</v>
      </c>
      <c r="J73" s="25">
        <f t="shared" si="8"/>
        <v>3.0535259999999997</v>
      </c>
      <c r="K73" s="34">
        <v>1.85</v>
      </c>
      <c r="L73" s="25">
        <f t="shared" si="9"/>
        <v>5.7294499999999998E-2</v>
      </c>
      <c r="M73" s="18">
        <v>3133.5</v>
      </c>
      <c r="N73" s="63">
        <v>3</v>
      </c>
      <c r="O73" s="63">
        <v>2</v>
      </c>
      <c r="P73" s="63">
        <v>2</v>
      </c>
      <c r="Q73" s="63">
        <v>2</v>
      </c>
      <c r="R73" s="63">
        <v>6</v>
      </c>
      <c r="S73" s="63">
        <v>4</v>
      </c>
      <c r="T73" s="63">
        <f t="shared" si="7"/>
        <v>26.111111111111111</v>
      </c>
      <c r="U73" s="63">
        <f t="shared" si="7"/>
        <v>19.444444444444443</v>
      </c>
      <c r="V73" s="63"/>
      <c r="W73" s="63">
        <v>2</v>
      </c>
      <c r="X73" s="63"/>
      <c r="Y73" s="63" t="s">
        <v>171</v>
      </c>
      <c r="Z73" s="63">
        <v>79</v>
      </c>
      <c r="AA73" s="63">
        <v>67</v>
      </c>
      <c r="AB73" s="63" t="s">
        <v>207</v>
      </c>
      <c r="AC73" s="63"/>
      <c r="AD73" s="63"/>
      <c r="AE73" s="63"/>
      <c r="AF73" s="63"/>
      <c r="AG73" s="63"/>
      <c r="AH73" s="63"/>
      <c r="AI73" s="63"/>
      <c r="AJ73" s="63"/>
      <c r="AK73" s="63"/>
      <c r="AL73" s="63"/>
    </row>
    <row r="74" spans="1:38" x14ac:dyDescent="0.2">
      <c r="A74" s="100">
        <v>42157</v>
      </c>
      <c r="B74" s="63">
        <v>6</v>
      </c>
      <c r="C74" s="63">
        <v>7.0000000000000007E-2</v>
      </c>
      <c r="D74" s="63">
        <v>6.48</v>
      </c>
      <c r="E74" s="63">
        <v>4.7</v>
      </c>
      <c r="F74" s="63">
        <v>1.18</v>
      </c>
      <c r="G74" s="63">
        <v>0.158</v>
      </c>
      <c r="H74" s="63"/>
      <c r="I74" s="35">
        <v>169</v>
      </c>
      <c r="J74" s="25">
        <f t="shared" si="8"/>
        <v>2.3671830000000003</v>
      </c>
      <c r="K74" s="34">
        <v>0.94</v>
      </c>
      <c r="L74" s="25">
        <f t="shared" si="9"/>
        <v>2.91118E-2</v>
      </c>
      <c r="M74" s="18">
        <v>115</v>
      </c>
      <c r="N74" s="63">
        <v>5</v>
      </c>
      <c r="O74" s="63">
        <v>3</v>
      </c>
      <c r="P74" s="63">
        <v>3</v>
      </c>
      <c r="Q74" s="63">
        <v>2</v>
      </c>
      <c r="R74" s="63">
        <v>7</v>
      </c>
      <c r="S74" s="63">
        <v>5</v>
      </c>
      <c r="T74" s="63">
        <f t="shared" si="7"/>
        <v>17.222222222222221</v>
      </c>
      <c r="U74" s="63">
        <f t="shared" si="7"/>
        <v>22.222222222222221</v>
      </c>
      <c r="V74" s="63">
        <v>1.1000000000000001</v>
      </c>
      <c r="W74" s="63" t="s">
        <v>21</v>
      </c>
      <c r="X74" s="63"/>
      <c r="Y74" s="63" t="s">
        <v>190</v>
      </c>
      <c r="Z74" s="63">
        <v>63</v>
      </c>
      <c r="AA74" s="63">
        <v>72</v>
      </c>
      <c r="AB74" s="63" t="s">
        <v>220</v>
      </c>
      <c r="AC74" s="63"/>
      <c r="AD74" s="63"/>
      <c r="AE74" s="63"/>
      <c r="AF74" s="63"/>
      <c r="AG74" s="63"/>
      <c r="AH74" s="63"/>
      <c r="AI74" s="63"/>
      <c r="AJ74" s="63"/>
      <c r="AK74" s="63"/>
      <c r="AL74" s="63"/>
    </row>
    <row r="75" spans="1:38" x14ac:dyDescent="0.2">
      <c r="A75" s="100">
        <v>42171</v>
      </c>
      <c r="B75" s="63">
        <v>6</v>
      </c>
      <c r="C75" s="63">
        <v>0.06</v>
      </c>
      <c r="D75" s="63">
        <v>6.83</v>
      </c>
      <c r="E75" s="70">
        <v>11</v>
      </c>
      <c r="F75" s="63">
        <v>1.67</v>
      </c>
      <c r="G75" s="63">
        <v>6.9000000000000006E-2</v>
      </c>
      <c r="H75" s="63"/>
      <c r="I75" s="34">
        <v>150</v>
      </c>
      <c r="J75" s="25">
        <f t="shared" si="8"/>
        <v>2.1010499999999999</v>
      </c>
      <c r="K75" s="36">
        <v>1.5</v>
      </c>
      <c r="L75" s="25">
        <f t="shared" si="9"/>
        <v>4.6454999999999996E-2</v>
      </c>
      <c r="M75" s="18">
        <v>25.5</v>
      </c>
      <c r="N75" s="63">
        <v>5</v>
      </c>
      <c r="O75" s="63">
        <v>2</v>
      </c>
      <c r="P75" s="63">
        <v>2</v>
      </c>
      <c r="Q75" s="63">
        <v>2</v>
      </c>
      <c r="R75" s="63">
        <v>11</v>
      </c>
      <c r="S75" s="63">
        <v>5</v>
      </c>
      <c r="T75" s="63">
        <f t="shared" si="7"/>
        <v>32.777777777777779</v>
      </c>
      <c r="U75" s="63">
        <f t="shared" si="7"/>
        <v>31.666666666666668</v>
      </c>
      <c r="V75" s="63">
        <v>0.57999999999999996</v>
      </c>
      <c r="W75" s="63">
        <v>1</v>
      </c>
      <c r="X75" s="63"/>
      <c r="Y75" s="63"/>
      <c r="Z75" s="63">
        <v>91</v>
      </c>
      <c r="AA75" s="63">
        <v>89</v>
      </c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</row>
    <row r="76" spans="1:38" x14ac:dyDescent="0.2">
      <c r="A76" s="100">
        <v>42185</v>
      </c>
      <c r="B76" s="63">
        <v>6</v>
      </c>
      <c r="C76" s="63">
        <v>7.0000000000000007E-2</v>
      </c>
      <c r="D76" s="63">
        <v>7.02</v>
      </c>
      <c r="E76" s="57">
        <v>8.1</v>
      </c>
      <c r="F76" s="63">
        <v>2.02</v>
      </c>
      <c r="G76" s="69">
        <v>0.26</v>
      </c>
      <c r="H76" s="69"/>
      <c r="I76" s="34">
        <v>138</v>
      </c>
      <c r="J76" s="25">
        <f t="shared" si="8"/>
        <v>1.932966</v>
      </c>
      <c r="K76" s="34">
        <v>2.83</v>
      </c>
      <c r="L76" s="25">
        <f t="shared" si="9"/>
        <v>8.7645100000000004E-2</v>
      </c>
      <c r="M76" s="18">
        <v>10</v>
      </c>
      <c r="N76" s="63">
        <v>5</v>
      </c>
      <c r="O76" s="63">
        <v>2</v>
      </c>
      <c r="P76" s="63">
        <v>3</v>
      </c>
      <c r="Q76" s="63">
        <v>2</v>
      </c>
      <c r="R76" s="63">
        <v>11</v>
      </c>
      <c r="S76" s="63">
        <v>1</v>
      </c>
      <c r="T76" s="63">
        <f t="shared" si="7"/>
        <v>31.111111111111111</v>
      </c>
      <c r="U76" s="63">
        <f t="shared" si="7"/>
        <v>26.666666666666668</v>
      </c>
      <c r="V76" s="63">
        <v>1.2</v>
      </c>
      <c r="W76" s="63">
        <v>1</v>
      </c>
      <c r="X76" s="63"/>
      <c r="Y76" s="63"/>
      <c r="Z76" s="63">
        <v>88</v>
      </c>
      <c r="AA76" s="63">
        <v>80</v>
      </c>
      <c r="AB76" s="63" t="s">
        <v>222</v>
      </c>
      <c r="AC76" s="63"/>
      <c r="AD76" s="63"/>
      <c r="AE76" s="63"/>
      <c r="AF76" s="63"/>
      <c r="AG76" s="63"/>
      <c r="AH76" s="63"/>
      <c r="AI76" s="63"/>
      <c r="AJ76" s="63"/>
      <c r="AK76" s="63"/>
      <c r="AL76" s="63"/>
    </row>
    <row r="77" spans="1:38" x14ac:dyDescent="0.2">
      <c r="A77" s="100">
        <v>42199</v>
      </c>
      <c r="B77" s="63">
        <v>6</v>
      </c>
      <c r="C77" s="63">
        <v>7.0000000000000007E-2</v>
      </c>
      <c r="D77" s="65">
        <v>6.6</v>
      </c>
      <c r="E77" s="63">
        <v>5.9</v>
      </c>
      <c r="F77" s="63">
        <v>1.99</v>
      </c>
      <c r="G77" s="63">
        <v>6.9000000000000006E-2</v>
      </c>
      <c r="H77" s="63"/>
      <c r="I77" s="43">
        <v>129</v>
      </c>
      <c r="J77" s="25">
        <f t="shared" si="8"/>
        <v>1.8069030000000001</v>
      </c>
      <c r="K77" s="43">
        <v>3.87</v>
      </c>
      <c r="L77" s="25">
        <f t="shared" si="9"/>
        <v>0.1198539</v>
      </c>
      <c r="M77" s="18">
        <v>135</v>
      </c>
      <c r="N77" s="63">
        <v>5</v>
      </c>
      <c r="O77" s="63">
        <v>3</v>
      </c>
      <c r="P77" s="63">
        <v>1</v>
      </c>
      <c r="Q77" s="63">
        <v>1</v>
      </c>
      <c r="R77" s="63">
        <v>13</v>
      </c>
      <c r="S77" s="63">
        <v>3</v>
      </c>
      <c r="T77" s="63">
        <f t="shared" si="7"/>
        <v>27.777777777777779</v>
      </c>
      <c r="U77" s="63">
        <f t="shared" si="7"/>
        <v>25.555555555555557</v>
      </c>
      <c r="V77" s="63">
        <v>1.2</v>
      </c>
      <c r="W77" s="63" t="s">
        <v>21</v>
      </c>
      <c r="X77" s="63"/>
      <c r="Y77" s="63"/>
      <c r="Z77" s="63">
        <v>82</v>
      </c>
      <c r="AA77" s="63">
        <v>78</v>
      </c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</row>
    <row r="78" spans="1:38" x14ac:dyDescent="0.2">
      <c r="A78" s="100">
        <v>42213</v>
      </c>
      <c r="B78" s="63">
        <v>6</v>
      </c>
      <c r="C78" s="63">
        <v>0.06</v>
      </c>
      <c r="D78" s="63">
        <v>7.04</v>
      </c>
      <c r="E78" s="70">
        <v>6</v>
      </c>
      <c r="F78" s="63">
        <v>1.44</v>
      </c>
      <c r="G78" s="63">
        <v>0.14599999999999999</v>
      </c>
      <c r="H78" s="63"/>
      <c r="I78" s="43">
        <v>148</v>
      </c>
      <c r="J78" s="25">
        <f t="shared" si="8"/>
        <v>2.0730360000000001</v>
      </c>
      <c r="K78" s="43">
        <v>0.82</v>
      </c>
      <c r="L78" s="25">
        <f t="shared" si="9"/>
        <v>2.5395399999999999E-2</v>
      </c>
      <c r="M78" s="18">
        <v>86</v>
      </c>
      <c r="N78" s="63">
        <v>5</v>
      </c>
      <c r="O78" s="63">
        <v>2</v>
      </c>
      <c r="P78" s="63">
        <v>1</v>
      </c>
      <c r="Q78" s="63">
        <v>1</v>
      </c>
      <c r="R78" s="63">
        <v>13</v>
      </c>
      <c r="S78" s="63">
        <v>5</v>
      </c>
      <c r="T78" s="63">
        <f t="shared" si="7"/>
        <v>30</v>
      </c>
      <c r="U78" s="63">
        <f t="shared" si="7"/>
        <v>27.777777777777779</v>
      </c>
      <c r="V78" s="63">
        <v>0.9</v>
      </c>
      <c r="W78" s="63" t="s">
        <v>21</v>
      </c>
      <c r="X78" s="63"/>
      <c r="Y78" s="63"/>
      <c r="Z78" s="63">
        <v>86</v>
      </c>
      <c r="AA78" s="63">
        <v>82</v>
      </c>
      <c r="AB78" s="63" t="s">
        <v>235</v>
      </c>
      <c r="AC78" s="63"/>
      <c r="AD78" s="63"/>
      <c r="AE78" s="63"/>
      <c r="AF78" s="63"/>
      <c r="AG78" s="63"/>
      <c r="AH78" s="63"/>
      <c r="AI78" s="63"/>
      <c r="AJ78" s="63"/>
      <c r="AK78" s="63"/>
      <c r="AL78" s="63"/>
    </row>
    <row r="79" spans="1:38" x14ac:dyDescent="0.2">
      <c r="A79" s="100">
        <v>42227</v>
      </c>
      <c r="B79" s="63">
        <v>6</v>
      </c>
      <c r="C79" s="63">
        <v>0.18</v>
      </c>
      <c r="D79" s="63">
        <v>6.76</v>
      </c>
      <c r="E79" s="63">
        <v>4.5999999999999996</v>
      </c>
      <c r="F79" s="65">
        <v>1.5</v>
      </c>
      <c r="G79" s="63">
        <v>0.20300000000000001</v>
      </c>
      <c r="H79" s="63"/>
      <c r="I79" s="43">
        <v>110</v>
      </c>
      <c r="J79" s="25">
        <f t="shared" si="8"/>
        <v>1.54077</v>
      </c>
      <c r="K79" s="43">
        <v>1.34</v>
      </c>
      <c r="L79" s="25">
        <f t="shared" si="9"/>
        <v>4.1499800000000003E-2</v>
      </c>
      <c r="M79" s="18">
        <v>1094.5</v>
      </c>
      <c r="N79" s="63">
        <v>5</v>
      </c>
      <c r="O79" s="63">
        <v>2</v>
      </c>
      <c r="P79" s="63">
        <v>1</v>
      </c>
      <c r="Q79" s="63">
        <v>1</v>
      </c>
      <c r="R79" s="63">
        <v>13</v>
      </c>
      <c r="S79" s="63">
        <v>4</v>
      </c>
      <c r="T79" s="63">
        <f t="shared" si="7"/>
        <v>27.777777777777779</v>
      </c>
      <c r="U79" s="63">
        <f t="shared" si="7"/>
        <v>25.555555555555557</v>
      </c>
      <c r="V79" s="63">
        <v>1.2</v>
      </c>
      <c r="W79" s="63" t="s">
        <v>21</v>
      </c>
      <c r="X79" s="63"/>
      <c r="Y79" s="63"/>
      <c r="Z79" s="63">
        <v>82</v>
      </c>
      <c r="AA79" s="63">
        <v>78</v>
      </c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</row>
    <row r="80" spans="1:38" x14ac:dyDescent="0.2">
      <c r="A80" s="100">
        <v>42241</v>
      </c>
      <c r="B80" s="63">
        <v>6</v>
      </c>
      <c r="C80" s="63">
        <v>7.0000000000000007E-2</v>
      </c>
      <c r="D80" s="63">
        <v>6.88</v>
      </c>
      <c r="E80" s="63">
        <v>5</v>
      </c>
      <c r="F80" s="63">
        <v>0.96599999999999997</v>
      </c>
      <c r="G80" s="63">
        <v>2.5000000000000001E-2</v>
      </c>
      <c r="H80" s="63"/>
      <c r="I80" s="43">
        <v>150</v>
      </c>
      <c r="J80" s="25">
        <f t="shared" si="8"/>
        <v>2.1010499999999999</v>
      </c>
      <c r="K80" s="43">
        <v>1.8</v>
      </c>
      <c r="L80" s="25">
        <f t="shared" si="9"/>
        <v>5.5746000000000004E-2</v>
      </c>
      <c r="M80" s="18">
        <v>41.5</v>
      </c>
      <c r="N80" s="63">
        <v>5</v>
      </c>
      <c r="O80" s="63">
        <v>2</v>
      </c>
      <c r="P80" s="63">
        <v>1</v>
      </c>
      <c r="Q80" s="63">
        <v>1</v>
      </c>
      <c r="R80" s="63">
        <v>13</v>
      </c>
      <c r="S80" s="63">
        <v>4</v>
      </c>
      <c r="T80" s="63">
        <f t="shared" si="7"/>
        <v>28.333333333333332</v>
      </c>
      <c r="U80" s="63">
        <f t="shared" si="7"/>
        <v>25.555555555555557</v>
      </c>
      <c r="V80" s="65">
        <v>1.2</v>
      </c>
      <c r="W80" s="63" t="s">
        <v>21</v>
      </c>
      <c r="X80" s="63"/>
      <c r="Y80" s="63"/>
      <c r="Z80" s="63">
        <v>83</v>
      </c>
      <c r="AA80" s="63">
        <v>78</v>
      </c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</row>
    <row r="81" spans="1:38" x14ac:dyDescent="0.2">
      <c r="A81" s="100">
        <v>42255</v>
      </c>
      <c r="B81" s="63">
        <v>6</v>
      </c>
      <c r="C81" s="63">
        <v>0.08</v>
      </c>
      <c r="D81" s="63">
        <v>7.12</v>
      </c>
      <c r="E81" s="63">
        <v>3.7</v>
      </c>
      <c r="F81" s="63">
        <v>2.89</v>
      </c>
      <c r="G81" s="63">
        <v>8.7999999999999995E-2</v>
      </c>
      <c r="H81" s="63"/>
      <c r="I81" s="43">
        <v>155</v>
      </c>
      <c r="J81" s="25">
        <f t="shared" si="8"/>
        <v>2.1710850000000002</v>
      </c>
      <c r="K81" s="43">
        <v>1.03</v>
      </c>
      <c r="L81" s="25">
        <f t="shared" si="9"/>
        <v>3.18991E-2</v>
      </c>
      <c r="M81" s="17">
        <v>0</v>
      </c>
      <c r="N81" s="63">
        <v>5</v>
      </c>
      <c r="O81" s="63">
        <v>2</v>
      </c>
      <c r="P81" s="63">
        <v>2</v>
      </c>
      <c r="Q81" s="63">
        <v>1</v>
      </c>
      <c r="R81" s="63">
        <v>7</v>
      </c>
      <c r="S81" s="63">
        <v>1</v>
      </c>
      <c r="T81" s="63">
        <f t="shared" si="7"/>
        <v>31.666666666666668</v>
      </c>
      <c r="U81" s="63">
        <f t="shared" si="7"/>
        <v>26.666666666666668</v>
      </c>
      <c r="V81" s="65">
        <v>1.2</v>
      </c>
      <c r="W81" s="63" t="s">
        <v>21</v>
      </c>
      <c r="X81" s="63"/>
      <c r="Y81" s="63"/>
      <c r="Z81" s="63">
        <v>89</v>
      </c>
      <c r="AA81" s="63">
        <v>80</v>
      </c>
      <c r="AB81" s="63" t="s">
        <v>252</v>
      </c>
      <c r="AC81" s="63"/>
      <c r="AD81" s="63"/>
      <c r="AE81" s="63"/>
      <c r="AF81" s="63"/>
      <c r="AG81" s="63"/>
      <c r="AH81" s="63"/>
      <c r="AI81" s="63"/>
      <c r="AJ81" s="63"/>
      <c r="AK81" s="63"/>
      <c r="AL81" s="63"/>
    </row>
    <row r="82" spans="1:38" x14ac:dyDescent="0.2">
      <c r="A82" s="100">
        <v>42269</v>
      </c>
      <c r="B82" s="63">
        <v>6</v>
      </c>
      <c r="C82" s="63">
        <v>0.08</v>
      </c>
      <c r="D82" s="63">
        <v>6.91</v>
      </c>
      <c r="E82" s="70">
        <v>10</v>
      </c>
      <c r="F82" s="63">
        <v>1.89</v>
      </c>
      <c r="G82" s="63">
        <v>7.0999999999999994E-2</v>
      </c>
      <c r="H82" s="63"/>
      <c r="I82" s="43">
        <v>155</v>
      </c>
      <c r="J82" s="25">
        <f t="shared" si="8"/>
        <v>2.1710850000000002</v>
      </c>
      <c r="K82" s="43">
        <v>0.9</v>
      </c>
      <c r="L82" s="25">
        <f t="shared" si="9"/>
        <v>2.7873000000000002E-2</v>
      </c>
      <c r="M82" s="18">
        <v>15</v>
      </c>
      <c r="N82" s="63">
        <v>5</v>
      </c>
      <c r="O82" s="63">
        <v>3</v>
      </c>
      <c r="P82" s="63">
        <v>3</v>
      </c>
      <c r="Q82" s="63">
        <v>2</v>
      </c>
      <c r="R82" s="63">
        <v>7</v>
      </c>
      <c r="S82" s="63">
        <v>1</v>
      </c>
      <c r="T82" s="63">
        <f t="shared" si="7"/>
        <v>21.666666666666668</v>
      </c>
      <c r="U82" s="63">
        <f t="shared" si="7"/>
        <v>21.111111111111111</v>
      </c>
      <c r="V82" s="63">
        <v>1.05</v>
      </c>
      <c r="W82" s="63" t="s">
        <v>21</v>
      </c>
      <c r="X82" s="63"/>
      <c r="Y82" s="63"/>
      <c r="Z82" s="63">
        <v>71</v>
      </c>
      <c r="AA82" s="63">
        <v>70</v>
      </c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</row>
    <row r="83" spans="1:38" x14ac:dyDescent="0.2">
      <c r="A83" s="100">
        <v>42283</v>
      </c>
      <c r="B83" s="63">
        <v>6</v>
      </c>
      <c r="C83" s="63">
        <v>7.0000000000000007E-2</v>
      </c>
      <c r="D83" s="63">
        <v>6.62</v>
      </c>
      <c r="E83" s="63">
        <v>5.8</v>
      </c>
      <c r="F83" s="63">
        <v>1.21</v>
      </c>
      <c r="G83" s="63">
        <v>0.28199999999999997</v>
      </c>
      <c r="H83" s="63"/>
      <c r="I83" s="43">
        <v>165</v>
      </c>
      <c r="J83" s="25">
        <f t="shared" si="8"/>
        <v>2.3111549999999998</v>
      </c>
      <c r="K83" s="43">
        <v>1.21</v>
      </c>
      <c r="L83" s="25">
        <f t="shared" si="9"/>
        <v>3.7473699999999999E-2</v>
      </c>
      <c r="M83" s="63"/>
      <c r="N83" s="63">
        <v>5</v>
      </c>
      <c r="O83" s="63">
        <v>2</v>
      </c>
      <c r="P83" s="63">
        <v>2</v>
      </c>
      <c r="Q83" s="63">
        <v>2</v>
      </c>
      <c r="R83" s="63">
        <v>11</v>
      </c>
      <c r="S83" s="63">
        <v>4</v>
      </c>
      <c r="T83" s="63">
        <f t="shared" si="7"/>
        <v>22.777777777777779</v>
      </c>
      <c r="U83" s="63">
        <f t="shared" si="7"/>
        <v>20</v>
      </c>
      <c r="V83" s="63">
        <v>1.07</v>
      </c>
      <c r="W83" s="63" t="s">
        <v>21</v>
      </c>
      <c r="X83" s="63"/>
      <c r="Y83" s="63"/>
      <c r="Z83" s="63">
        <v>73</v>
      </c>
      <c r="AA83" s="63">
        <v>68</v>
      </c>
      <c r="AB83" s="63" t="s">
        <v>265</v>
      </c>
      <c r="AC83" s="63"/>
      <c r="AD83" s="63"/>
      <c r="AE83" s="63"/>
      <c r="AF83" s="63"/>
      <c r="AG83" s="63"/>
      <c r="AH83" s="63"/>
      <c r="AI83" s="63"/>
      <c r="AJ83" s="63"/>
      <c r="AK83" s="63"/>
      <c r="AL83" s="63"/>
    </row>
    <row r="84" spans="1:38" x14ac:dyDescent="0.2">
      <c r="A84" s="100">
        <v>42297</v>
      </c>
      <c r="B84" s="63">
        <v>6</v>
      </c>
      <c r="C84" s="63">
        <v>0.08</v>
      </c>
      <c r="D84" s="63">
        <v>7.14</v>
      </c>
      <c r="E84" s="63">
        <v>1.1000000000000001</v>
      </c>
      <c r="F84" s="63">
        <v>3.93</v>
      </c>
      <c r="G84" s="63">
        <v>0.22900000000000001</v>
      </c>
      <c r="H84" s="63"/>
      <c r="I84" s="43">
        <v>128.5</v>
      </c>
      <c r="J84" s="25">
        <f t="shared" si="8"/>
        <v>1.7998995</v>
      </c>
      <c r="K84" s="43">
        <v>2.02</v>
      </c>
      <c r="L84" s="25">
        <f t="shared" si="9"/>
        <v>6.2559400000000001E-2</v>
      </c>
      <c r="M84" s="63"/>
      <c r="N84" s="63">
        <v>5</v>
      </c>
      <c r="O84" s="63">
        <v>2</v>
      </c>
      <c r="P84" s="63">
        <v>2</v>
      </c>
      <c r="Q84" s="63">
        <v>2</v>
      </c>
      <c r="R84" s="63">
        <v>7</v>
      </c>
      <c r="S84" s="63">
        <v>1</v>
      </c>
      <c r="T84" s="63">
        <f t="shared" si="7"/>
        <v>20</v>
      </c>
      <c r="U84" s="63">
        <f t="shared" si="7"/>
        <v>15</v>
      </c>
      <c r="V84" s="65">
        <v>1.2</v>
      </c>
      <c r="W84" s="63" t="s">
        <v>21</v>
      </c>
      <c r="X84" s="63"/>
      <c r="Y84" s="63"/>
      <c r="Z84" s="63">
        <v>68</v>
      </c>
      <c r="AA84" s="63">
        <v>59</v>
      </c>
      <c r="AB84" s="63" t="s">
        <v>265</v>
      </c>
      <c r="AC84" s="63"/>
      <c r="AD84" s="63"/>
      <c r="AE84" s="63"/>
      <c r="AF84" s="63"/>
      <c r="AG84" s="63"/>
      <c r="AH84" s="63"/>
      <c r="AI84" s="63"/>
      <c r="AJ84" s="63"/>
      <c r="AK84" s="63"/>
      <c r="AL84" s="63"/>
    </row>
    <row r="85" spans="1:38" x14ac:dyDescent="0.2">
      <c r="A85" s="100">
        <v>42311</v>
      </c>
      <c r="B85" s="63">
        <v>6</v>
      </c>
      <c r="C85" s="63">
        <v>0.08</v>
      </c>
      <c r="D85" s="63">
        <v>6.71</v>
      </c>
      <c r="E85" s="63">
        <v>4.3</v>
      </c>
      <c r="F85" s="63">
        <v>4.97</v>
      </c>
      <c r="G85" s="63">
        <v>9.8000000000000004E-2</v>
      </c>
      <c r="H85" s="63"/>
      <c r="I85" s="43">
        <v>175</v>
      </c>
      <c r="J85" s="25">
        <f t="shared" si="8"/>
        <v>2.451225</v>
      </c>
      <c r="K85" s="43">
        <v>0.62</v>
      </c>
      <c r="L85" s="25">
        <f t="shared" si="9"/>
        <v>1.92014E-2</v>
      </c>
      <c r="M85" s="63"/>
      <c r="N85" s="63">
        <v>5</v>
      </c>
      <c r="O85" s="63">
        <v>1</v>
      </c>
      <c r="P85" s="63">
        <v>1</v>
      </c>
      <c r="Q85" s="63">
        <v>1</v>
      </c>
      <c r="R85" s="63">
        <v>13</v>
      </c>
      <c r="S85" s="63">
        <v>2</v>
      </c>
      <c r="T85" s="63">
        <f t="shared" si="7"/>
        <v>21.111111111111111</v>
      </c>
      <c r="U85" s="63">
        <f t="shared" si="7"/>
        <v>16.666666666666668</v>
      </c>
      <c r="V85" s="65">
        <v>1.2</v>
      </c>
      <c r="W85" s="63" t="s">
        <v>21</v>
      </c>
      <c r="X85" s="63"/>
      <c r="Y85" s="63"/>
      <c r="Z85" s="63">
        <v>70</v>
      </c>
      <c r="AA85" s="63">
        <v>62</v>
      </c>
      <c r="AB85" s="63" t="s">
        <v>265</v>
      </c>
      <c r="AC85" s="63"/>
      <c r="AD85" s="63"/>
      <c r="AE85" s="63"/>
      <c r="AF85" s="63"/>
      <c r="AG85" s="63"/>
      <c r="AH85" s="63"/>
      <c r="AI85" s="63"/>
      <c r="AJ85" s="63"/>
      <c r="AK85" s="63"/>
      <c r="AL85" s="63"/>
    </row>
    <row r="86" spans="1:38" x14ac:dyDescent="0.2">
      <c r="A86" s="63"/>
      <c r="B86" s="63"/>
      <c r="C86" s="63"/>
      <c r="D86" s="63"/>
      <c r="E86" s="63"/>
      <c r="F86" s="63"/>
      <c r="G86" s="63"/>
      <c r="H86" s="63"/>
      <c r="I86" s="43">
        <v>186</v>
      </c>
      <c r="J86" s="25">
        <f t="shared" si="8"/>
        <v>2.605302</v>
      </c>
      <c r="K86" s="43">
        <v>0.8</v>
      </c>
      <c r="L86" s="25">
        <f t="shared" si="9"/>
        <v>2.4775999999999999E-2</v>
      </c>
      <c r="M86" s="63"/>
      <c r="N86" s="63"/>
      <c r="O86" s="63"/>
      <c r="P86" s="63"/>
      <c r="Q86" s="63"/>
      <c r="R86" s="63"/>
      <c r="S86" s="63"/>
      <c r="T86" s="63" t="str">
        <f t="shared" si="7"/>
        <v xml:space="preserve"> </v>
      </c>
      <c r="U86" s="63" t="str">
        <f t="shared" si="7"/>
        <v xml:space="preserve"> </v>
      </c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</row>
    <row r="87" spans="1:38" x14ac:dyDescent="0.2">
      <c r="A87" s="63"/>
      <c r="B87" s="63"/>
      <c r="C87" s="63"/>
      <c r="D87" s="63"/>
      <c r="E87" s="63"/>
      <c r="F87" s="63"/>
      <c r="G87" s="63"/>
      <c r="H87" s="63"/>
      <c r="I87" s="43"/>
      <c r="J87" s="25"/>
      <c r="K87" s="43"/>
      <c r="L87" s="25"/>
      <c r="M87" s="63"/>
      <c r="N87" s="63"/>
      <c r="O87" s="63"/>
      <c r="P87" s="63"/>
      <c r="Q87" s="63"/>
      <c r="R87" s="63"/>
      <c r="S87" s="63"/>
      <c r="T87" s="63" t="str">
        <f t="shared" si="7"/>
        <v xml:space="preserve"> </v>
      </c>
      <c r="U87" s="63" t="str">
        <f t="shared" si="7"/>
        <v xml:space="preserve"> </v>
      </c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</row>
    <row r="88" spans="1:38" x14ac:dyDescent="0.2">
      <c r="A88" s="63"/>
      <c r="B88" s="63"/>
      <c r="C88" s="63"/>
      <c r="D88" s="63"/>
      <c r="E88" s="63"/>
      <c r="F88" s="63"/>
      <c r="G88" s="63"/>
      <c r="H88" s="63"/>
      <c r="I88" s="35"/>
      <c r="J88" s="25"/>
      <c r="K88" s="36"/>
      <c r="L88" s="25"/>
      <c r="M88" s="63"/>
      <c r="N88" s="63"/>
      <c r="O88" s="63"/>
      <c r="P88" s="63"/>
      <c r="Q88" s="63"/>
      <c r="R88" s="63"/>
      <c r="S88" s="63"/>
      <c r="T88" s="63" t="str">
        <f t="shared" si="7"/>
        <v xml:space="preserve"> </v>
      </c>
      <c r="U88" s="63" t="str">
        <f t="shared" si="7"/>
        <v xml:space="preserve"> </v>
      </c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</row>
    <row r="89" spans="1:38" x14ac:dyDescent="0.2">
      <c r="A89" s="63"/>
      <c r="B89" s="63"/>
      <c r="C89" s="63"/>
      <c r="D89" s="63"/>
      <c r="E89" s="63"/>
      <c r="F89" s="63"/>
      <c r="G89" s="63"/>
      <c r="H89" s="63"/>
      <c r="I89" s="43"/>
      <c r="J89" s="25"/>
      <c r="K89" s="43"/>
      <c r="L89" s="25"/>
      <c r="M89" s="63"/>
      <c r="N89" s="63"/>
      <c r="O89" s="63"/>
      <c r="P89" s="63"/>
      <c r="Q89" s="63"/>
      <c r="R89" s="63"/>
      <c r="S89" s="63"/>
      <c r="T89" s="63" t="str">
        <f t="shared" si="7"/>
        <v xml:space="preserve"> </v>
      </c>
      <c r="U89" s="63" t="str">
        <f t="shared" si="7"/>
        <v xml:space="preserve"> </v>
      </c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</row>
    <row r="90" spans="1:38" x14ac:dyDescent="0.2">
      <c r="A90" s="100">
        <v>42073</v>
      </c>
      <c r="B90" s="63">
        <v>8</v>
      </c>
      <c r="C90" s="63">
        <v>7.0000000000000007E-2</v>
      </c>
      <c r="D90" s="63">
        <v>5.88</v>
      </c>
      <c r="E90" s="63">
        <v>4.4000000000000004</v>
      </c>
      <c r="F90" s="63">
        <v>2.98</v>
      </c>
      <c r="G90" s="63">
        <v>0.251</v>
      </c>
      <c r="H90" s="63"/>
      <c r="I90" s="43">
        <v>170</v>
      </c>
      <c r="J90" s="25">
        <f t="shared" ref="J90:J166" si="10">(I90*14.007)*(0.001)</f>
        <v>2.3811900000000001</v>
      </c>
      <c r="K90" s="43">
        <v>1.19</v>
      </c>
      <c r="L90" s="25">
        <f t="shared" ref="L90:L194" si="11">(K90*30.97)*(0.001)</f>
        <v>3.6854299999999993E-2</v>
      </c>
      <c r="M90" s="63"/>
      <c r="N90" s="63">
        <v>3</v>
      </c>
      <c r="O90" s="63">
        <v>2</v>
      </c>
      <c r="P90" s="63">
        <v>1</v>
      </c>
      <c r="Q90" s="63">
        <v>2</v>
      </c>
      <c r="R90" s="63">
        <v>13</v>
      </c>
      <c r="S90" s="63">
        <v>2</v>
      </c>
      <c r="T90" s="63">
        <f t="shared" si="7"/>
        <v>3.8888888888888888</v>
      </c>
      <c r="U90" s="63">
        <f t="shared" si="7"/>
        <v>0.55555555555555558</v>
      </c>
      <c r="V90" s="63">
        <v>0.57999999999999996</v>
      </c>
      <c r="W90" s="63">
        <v>2</v>
      </c>
      <c r="X90" s="63" t="s">
        <v>41</v>
      </c>
      <c r="Y90" s="63" t="s">
        <v>171</v>
      </c>
      <c r="Z90" s="63">
        <v>39</v>
      </c>
      <c r="AA90" s="63">
        <v>33</v>
      </c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</row>
    <row r="91" spans="1:38" x14ac:dyDescent="0.2">
      <c r="A91" s="100">
        <v>42087</v>
      </c>
      <c r="B91" s="63">
        <v>8</v>
      </c>
      <c r="C91" s="63">
        <v>0.04</v>
      </c>
      <c r="D91" s="63">
        <v>6.33</v>
      </c>
      <c r="E91" s="63">
        <v>5.8</v>
      </c>
      <c r="F91" s="63">
        <v>1.86</v>
      </c>
      <c r="G91" s="63">
        <v>0.16400000000000001</v>
      </c>
      <c r="H91" s="63"/>
      <c r="I91" s="43">
        <v>220</v>
      </c>
      <c r="J91" s="25">
        <f t="shared" si="10"/>
        <v>3.0815399999999999</v>
      </c>
      <c r="K91" s="43">
        <v>1.1399999999999999</v>
      </c>
      <c r="L91" s="25">
        <f t="shared" si="11"/>
        <v>3.5305799999999998E-2</v>
      </c>
      <c r="M91" s="63"/>
      <c r="N91" s="63">
        <v>5</v>
      </c>
      <c r="O91" s="63">
        <v>3</v>
      </c>
      <c r="P91" s="63">
        <v>1</v>
      </c>
      <c r="Q91" s="63">
        <v>1</v>
      </c>
      <c r="R91" s="63">
        <v>13</v>
      </c>
      <c r="S91" s="63">
        <v>1</v>
      </c>
      <c r="T91" s="63">
        <f t="shared" si="7"/>
        <v>11.111111111111111</v>
      </c>
      <c r="U91" s="63">
        <f t="shared" si="7"/>
        <v>11.111111111111111</v>
      </c>
      <c r="V91" s="63">
        <v>0.75</v>
      </c>
      <c r="W91" s="63">
        <v>2</v>
      </c>
      <c r="X91" s="63"/>
      <c r="Y91" s="63" t="s">
        <v>159</v>
      </c>
      <c r="Z91" s="63">
        <v>52</v>
      </c>
      <c r="AA91" s="63">
        <v>52</v>
      </c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</row>
    <row r="92" spans="1:38" x14ac:dyDescent="0.2">
      <c r="A92" s="100">
        <v>42101</v>
      </c>
      <c r="B92" s="63">
        <v>8</v>
      </c>
      <c r="C92" s="63">
        <v>0.05</v>
      </c>
      <c r="D92" s="63">
        <v>6.52</v>
      </c>
      <c r="E92" s="70">
        <v>17</v>
      </c>
      <c r="F92" s="63">
        <v>2.52</v>
      </c>
      <c r="G92" s="63">
        <v>0.111</v>
      </c>
      <c r="H92" s="63"/>
      <c r="I92" s="43">
        <v>239</v>
      </c>
      <c r="J92" s="25">
        <f t="shared" si="10"/>
        <v>3.3476729999999999</v>
      </c>
      <c r="K92" s="43">
        <v>0.98</v>
      </c>
      <c r="L92" s="25">
        <f t="shared" si="11"/>
        <v>3.0350600000000002E-2</v>
      </c>
      <c r="M92" s="70"/>
      <c r="N92" s="63">
        <v>5</v>
      </c>
      <c r="O92" s="63">
        <v>4</v>
      </c>
      <c r="P92" s="63">
        <v>1</v>
      </c>
      <c r="Q92" s="63">
        <v>1</v>
      </c>
      <c r="R92" s="63">
        <v>13</v>
      </c>
      <c r="S92" s="63">
        <v>3</v>
      </c>
      <c r="T92" s="63">
        <f t="shared" si="7"/>
        <v>21.666666666666668</v>
      </c>
      <c r="U92" s="63">
        <f t="shared" si="7"/>
        <v>16.111111111111111</v>
      </c>
      <c r="V92" s="65">
        <v>0.9</v>
      </c>
      <c r="W92" s="63">
        <v>2</v>
      </c>
      <c r="X92" s="63"/>
      <c r="Y92" s="63"/>
      <c r="Z92" s="63">
        <v>71</v>
      </c>
      <c r="AA92" s="63">
        <v>61</v>
      </c>
      <c r="AB92" s="63" t="s">
        <v>182</v>
      </c>
      <c r="AC92" s="63"/>
      <c r="AD92" s="63"/>
      <c r="AE92" s="63"/>
      <c r="AF92" s="63"/>
      <c r="AG92" s="63"/>
      <c r="AH92" s="63"/>
      <c r="AI92" s="63"/>
      <c r="AJ92" s="63"/>
      <c r="AK92" s="63"/>
      <c r="AL92" s="63"/>
    </row>
    <row r="93" spans="1:38" x14ac:dyDescent="0.2">
      <c r="A93" s="100">
        <v>42115</v>
      </c>
      <c r="B93" s="63">
        <v>8</v>
      </c>
      <c r="C93" s="63">
        <v>0.03</v>
      </c>
      <c r="D93" s="63">
        <v>6.48</v>
      </c>
      <c r="E93" s="63">
        <v>7.6</v>
      </c>
      <c r="F93" s="63">
        <v>2.64</v>
      </c>
      <c r="G93" s="63">
        <v>9.2999999999999999E-2</v>
      </c>
      <c r="H93" s="63"/>
      <c r="I93" s="43">
        <v>135</v>
      </c>
      <c r="J93" s="25"/>
      <c r="K93" s="43"/>
      <c r="L93" s="25"/>
      <c r="M93" s="63"/>
      <c r="N93" s="63">
        <v>5</v>
      </c>
      <c r="O93" s="63">
        <v>1</v>
      </c>
      <c r="P93" s="63">
        <v>2</v>
      </c>
      <c r="Q93" s="63">
        <v>2</v>
      </c>
      <c r="R93" s="63">
        <v>12</v>
      </c>
      <c r="S93" s="63">
        <v>4</v>
      </c>
      <c r="T93" s="63">
        <f t="shared" si="7"/>
        <v>26.666666666666668</v>
      </c>
      <c r="U93" s="63">
        <f t="shared" si="7"/>
        <v>20</v>
      </c>
      <c r="V93" s="65">
        <v>0.6</v>
      </c>
      <c r="W93" s="63">
        <v>1</v>
      </c>
      <c r="X93" s="63"/>
      <c r="Y93" s="63"/>
      <c r="Z93" s="63">
        <v>80</v>
      </c>
      <c r="AA93" s="63">
        <v>68</v>
      </c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</row>
    <row r="94" spans="1:38" x14ac:dyDescent="0.2">
      <c r="A94" s="100">
        <v>42129</v>
      </c>
      <c r="B94" s="63">
        <v>8</v>
      </c>
      <c r="C94" s="63">
        <v>7.0000000000000007E-2</v>
      </c>
      <c r="D94" s="63">
        <v>6.81</v>
      </c>
      <c r="E94" s="63">
        <v>3.5</v>
      </c>
      <c r="F94" s="63">
        <v>6.08</v>
      </c>
      <c r="G94" s="63">
        <v>0.115</v>
      </c>
      <c r="H94" s="63"/>
      <c r="I94" s="43">
        <v>221</v>
      </c>
      <c r="J94" s="25">
        <f t="shared" si="10"/>
        <v>3.0955470000000003</v>
      </c>
      <c r="K94" s="43">
        <v>1.17</v>
      </c>
      <c r="L94" s="25">
        <f t="shared" si="11"/>
        <v>3.6234899999999994E-2</v>
      </c>
      <c r="M94" s="63"/>
      <c r="N94" s="63">
        <v>5</v>
      </c>
      <c r="O94" s="63">
        <v>1</v>
      </c>
      <c r="P94" s="63">
        <v>1</v>
      </c>
      <c r="Q94" s="63">
        <v>1</v>
      </c>
      <c r="R94" s="63">
        <v>13</v>
      </c>
      <c r="S94" s="63">
        <v>2</v>
      </c>
      <c r="T94" s="63">
        <f t="shared" si="7"/>
        <v>34.444444444444443</v>
      </c>
      <c r="U94" s="63">
        <f t="shared" si="7"/>
        <v>22.222222222222221</v>
      </c>
      <c r="V94" s="65">
        <v>0.9</v>
      </c>
      <c r="W94" s="63">
        <v>2</v>
      </c>
      <c r="X94" s="63"/>
      <c r="Y94" s="63"/>
      <c r="Z94" s="63">
        <v>94</v>
      </c>
      <c r="AA94" s="63">
        <v>72</v>
      </c>
      <c r="AB94" s="63" t="s">
        <v>202</v>
      </c>
      <c r="AC94" s="63"/>
      <c r="AD94" s="63"/>
      <c r="AE94" s="63"/>
      <c r="AF94" s="63"/>
      <c r="AG94" s="63"/>
      <c r="AH94" s="63"/>
      <c r="AI94" s="63"/>
      <c r="AJ94" s="63"/>
      <c r="AK94" s="63"/>
      <c r="AL94" s="63"/>
    </row>
    <row r="95" spans="1:38" x14ac:dyDescent="0.2">
      <c r="A95" s="100">
        <v>42143</v>
      </c>
      <c r="B95" s="63">
        <v>8</v>
      </c>
      <c r="C95" s="63">
        <v>7.0000000000000007E-2</v>
      </c>
      <c r="D95" s="63">
        <v>6.85</v>
      </c>
      <c r="E95" s="63">
        <v>2.5</v>
      </c>
      <c r="F95" s="63">
        <v>2.04</v>
      </c>
      <c r="G95" s="63">
        <v>0.10199999999999999</v>
      </c>
      <c r="H95" s="63"/>
      <c r="I95" s="43">
        <v>173</v>
      </c>
      <c r="J95" s="25">
        <f t="shared" si="10"/>
        <v>2.4232109999999998</v>
      </c>
      <c r="K95" s="43"/>
      <c r="L95" s="25"/>
      <c r="M95" s="63"/>
      <c r="N95" s="63">
        <v>5</v>
      </c>
      <c r="O95" s="63">
        <v>2</v>
      </c>
      <c r="P95" s="63">
        <v>1</v>
      </c>
      <c r="Q95" s="63">
        <v>1</v>
      </c>
      <c r="R95" s="63">
        <v>13</v>
      </c>
      <c r="S95" s="63">
        <v>5</v>
      </c>
      <c r="T95" s="63">
        <f t="shared" si="7"/>
        <v>30</v>
      </c>
      <c r="U95" s="63">
        <f t="shared" si="7"/>
        <v>25.555555555555557</v>
      </c>
      <c r="V95" s="65">
        <v>0.9</v>
      </c>
      <c r="W95" s="63">
        <v>2</v>
      </c>
      <c r="X95" s="63"/>
      <c r="Y95" s="63"/>
      <c r="Z95" s="63">
        <v>86</v>
      </c>
      <c r="AA95" s="63">
        <v>78</v>
      </c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</row>
    <row r="96" spans="1:38" x14ac:dyDescent="0.2">
      <c r="A96" s="100">
        <v>42157</v>
      </c>
      <c r="B96" s="63">
        <v>8</v>
      </c>
      <c r="C96" s="63">
        <v>0.08</v>
      </c>
      <c r="D96" s="63">
        <v>6.87</v>
      </c>
      <c r="E96" s="63">
        <v>2.9</v>
      </c>
      <c r="F96" s="63">
        <v>1.1200000000000001</v>
      </c>
      <c r="G96" s="63">
        <v>5.3999999999999999E-2</v>
      </c>
      <c r="H96" s="63"/>
      <c r="I96" s="43">
        <v>184</v>
      </c>
      <c r="J96" s="25">
        <f t="shared" si="10"/>
        <v>2.5772880000000002</v>
      </c>
      <c r="K96" s="43">
        <v>1.5</v>
      </c>
      <c r="L96" s="25">
        <f t="shared" si="11"/>
        <v>4.6454999999999996E-2</v>
      </c>
      <c r="M96" s="63"/>
      <c r="N96" s="63">
        <v>5</v>
      </c>
      <c r="O96" s="63">
        <v>3</v>
      </c>
      <c r="P96" s="63">
        <v>2</v>
      </c>
      <c r="Q96" s="63">
        <v>2</v>
      </c>
      <c r="R96" s="63">
        <v>12</v>
      </c>
      <c r="S96" s="63">
        <v>5</v>
      </c>
      <c r="T96" s="63">
        <f t="shared" si="7"/>
        <v>22.222222222222221</v>
      </c>
      <c r="U96" s="63">
        <f t="shared" si="7"/>
        <v>24.444444444444443</v>
      </c>
      <c r="V96" s="63">
        <v>0.85</v>
      </c>
      <c r="W96" s="63">
        <v>2</v>
      </c>
      <c r="X96" s="63"/>
      <c r="Y96" s="63"/>
      <c r="Z96" s="63">
        <v>72</v>
      </c>
      <c r="AA96" s="63">
        <v>76</v>
      </c>
      <c r="AB96" s="63" t="s">
        <v>218</v>
      </c>
      <c r="AC96" s="63"/>
      <c r="AD96" s="63"/>
      <c r="AE96" s="63"/>
      <c r="AF96" s="63"/>
      <c r="AG96" s="63"/>
      <c r="AH96" s="63"/>
      <c r="AI96" s="63"/>
      <c r="AJ96" s="63"/>
      <c r="AK96" s="63"/>
      <c r="AL96" s="63"/>
    </row>
    <row r="97" spans="1:38" x14ac:dyDescent="0.2">
      <c r="A97" s="100">
        <v>42171</v>
      </c>
      <c r="B97" s="63">
        <v>8</v>
      </c>
      <c r="C97" s="63">
        <v>7.0000000000000007E-2</v>
      </c>
      <c r="D97" s="63">
        <v>6.21</v>
      </c>
      <c r="E97" s="63">
        <v>4.8</v>
      </c>
      <c r="F97" s="63">
        <v>1.92</v>
      </c>
      <c r="G97" s="63">
        <v>0.17100000000000001</v>
      </c>
      <c r="H97" s="63"/>
      <c r="I97" s="43">
        <v>239</v>
      </c>
      <c r="J97" s="25">
        <f t="shared" si="10"/>
        <v>3.3476729999999999</v>
      </c>
      <c r="K97" s="43">
        <v>1.26</v>
      </c>
      <c r="L97" s="25">
        <f t="shared" si="11"/>
        <v>3.90222E-2</v>
      </c>
      <c r="M97" s="63"/>
      <c r="N97" s="63">
        <v>5</v>
      </c>
      <c r="O97" s="63">
        <v>2</v>
      </c>
      <c r="P97" s="63">
        <v>1</v>
      </c>
      <c r="Q97" s="63">
        <v>1</v>
      </c>
      <c r="R97" s="63">
        <v>13</v>
      </c>
      <c r="S97" s="63">
        <v>4</v>
      </c>
      <c r="T97" s="63">
        <f t="shared" si="7"/>
        <v>30.555555555555557</v>
      </c>
      <c r="U97" s="63">
        <f t="shared" si="7"/>
        <v>25.555555555555557</v>
      </c>
      <c r="V97" s="65">
        <v>0.8</v>
      </c>
      <c r="W97" s="63">
        <v>2</v>
      </c>
      <c r="X97" s="63"/>
      <c r="Y97" s="63"/>
      <c r="Z97" s="63">
        <v>87</v>
      </c>
      <c r="AA97" s="63">
        <v>78</v>
      </c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</row>
    <row r="98" spans="1:38" x14ac:dyDescent="0.2">
      <c r="A98" s="100">
        <v>42185</v>
      </c>
      <c r="B98" s="63">
        <v>8</v>
      </c>
      <c r="C98" s="63"/>
      <c r="D98" s="63"/>
      <c r="E98" s="63"/>
      <c r="F98" s="63"/>
      <c r="G98" s="63"/>
      <c r="H98" s="63"/>
      <c r="I98" s="43"/>
      <c r="J98" s="25"/>
      <c r="K98" s="43"/>
      <c r="L98" s="25"/>
      <c r="M98" s="63"/>
      <c r="N98" s="63"/>
      <c r="O98" s="63"/>
      <c r="P98" s="63"/>
      <c r="Q98" s="63"/>
      <c r="R98" s="63"/>
      <c r="S98" s="63"/>
      <c r="T98" s="63" t="str">
        <f t="shared" si="7"/>
        <v xml:space="preserve"> </v>
      </c>
      <c r="U98" s="63" t="str">
        <f t="shared" si="7"/>
        <v xml:space="preserve"> </v>
      </c>
      <c r="V98" s="63"/>
      <c r="W98" s="63"/>
      <c r="X98" s="63"/>
      <c r="Y98" s="63" t="s">
        <v>170</v>
      </c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</row>
    <row r="99" spans="1:38" x14ac:dyDescent="0.2">
      <c r="A99" s="100">
        <v>42199</v>
      </c>
      <c r="B99" s="63">
        <v>8</v>
      </c>
      <c r="C99" s="63">
        <v>0.08</v>
      </c>
      <c r="D99" s="63">
        <v>6.59</v>
      </c>
      <c r="E99" s="63">
        <v>3.4</v>
      </c>
      <c r="F99" s="63">
        <v>2.35</v>
      </c>
      <c r="G99" s="63">
        <v>0.121</v>
      </c>
      <c r="H99" s="63"/>
      <c r="I99" s="43">
        <v>174</v>
      </c>
      <c r="J99" s="25">
        <f t="shared" si="10"/>
        <v>2.4372180000000001</v>
      </c>
      <c r="K99" s="43">
        <v>1.23</v>
      </c>
      <c r="L99" s="25">
        <f t="shared" si="11"/>
        <v>3.8093099999999998E-2</v>
      </c>
      <c r="M99" s="63"/>
      <c r="N99" s="63">
        <v>3</v>
      </c>
      <c r="O99" s="63" t="s">
        <v>21</v>
      </c>
      <c r="P99" s="63">
        <v>1</v>
      </c>
      <c r="Q99" s="63">
        <v>2</v>
      </c>
      <c r="R99" s="63">
        <v>10</v>
      </c>
      <c r="S99" s="63">
        <v>3</v>
      </c>
      <c r="T99" s="63">
        <f t="shared" si="7"/>
        <v>23.888888888888889</v>
      </c>
      <c r="U99" s="63">
        <f t="shared" si="7"/>
        <v>24.444444444444443</v>
      </c>
      <c r="V99" s="65" t="s">
        <v>21</v>
      </c>
      <c r="W99" s="63">
        <v>2</v>
      </c>
      <c r="X99" s="63"/>
      <c r="Y99" s="63" t="s">
        <v>171</v>
      </c>
      <c r="Z99" s="63">
        <v>75</v>
      </c>
      <c r="AA99" s="63">
        <v>76</v>
      </c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</row>
    <row r="100" spans="1:38" x14ac:dyDescent="0.2">
      <c r="A100" s="100">
        <v>42213</v>
      </c>
      <c r="B100" s="63">
        <v>8</v>
      </c>
      <c r="C100" s="63">
        <v>0.08</v>
      </c>
      <c r="D100" s="63">
        <v>6.86</v>
      </c>
      <c r="E100" s="63">
        <v>2.8</v>
      </c>
      <c r="F100" s="63">
        <v>2.17</v>
      </c>
      <c r="G100" s="63">
        <v>0.108</v>
      </c>
      <c r="H100" s="63"/>
      <c r="I100" s="43">
        <v>180</v>
      </c>
      <c r="J100" s="25">
        <f t="shared" si="10"/>
        <v>2.5212599999999998</v>
      </c>
      <c r="K100" s="43">
        <v>2.04</v>
      </c>
      <c r="L100" s="25">
        <f t="shared" si="11"/>
        <v>6.3178799999999993E-2</v>
      </c>
      <c r="M100" s="63"/>
      <c r="N100" s="63">
        <v>3</v>
      </c>
      <c r="O100" s="63">
        <v>2</v>
      </c>
      <c r="P100" s="63">
        <v>1</v>
      </c>
      <c r="Q100" s="63">
        <v>2</v>
      </c>
      <c r="R100" s="63">
        <v>13</v>
      </c>
      <c r="S100" s="63">
        <v>4</v>
      </c>
      <c r="T100" s="63">
        <f t="shared" si="7"/>
        <v>27.777777777777779</v>
      </c>
      <c r="U100" s="63">
        <f t="shared" si="7"/>
        <v>23.333333333333332</v>
      </c>
      <c r="V100" s="65">
        <v>0.4</v>
      </c>
      <c r="W100" s="63" t="s">
        <v>21</v>
      </c>
      <c r="X100" s="63"/>
      <c r="Y100" s="63"/>
      <c r="Z100" s="63">
        <v>82</v>
      </c>
      <c r="AA100" s="63">
        <v>74</v>
      </c>
      <c r="AB100" s="63"/>
      <c r="AD100" s="63"/>
      <c r="AE100" s="63"/>
      <c r="AF100" s="63"/>
      <c r="AG100" s="63"/>
      <c r="AH100" s="63"/>
      <c r="AI100" s="63"/>
      <c r="AJ100" s="63"/>
      <c r="AK100" s="63"/>
      <c r="AL100" s="63"/>
    </row>
    <row r="101" spans="1:38" x14ac:dyDescent="0.2">
      <c r="A101" s="100">
        <v>42227</v>
      </c>
      <c r="B101" s="63">
        <v>8</v>
      </c>
      <c r="C101" s="63">
        <v>0.05</v>
      </c>
      <c r="D101" s="63">
        <v>6.94</v>
      </c>
      <c r="E101" s="63">
        <v>5.2</v>
      </c>
      <c r="F101" s="63">
        <v>1.1499999999999999</v>
      </c>
      <c r="G101" s="63">
        <v>0.17899999999999999</v>
      </c>
      <c r="H101" s="63"/>
      <c r="I101" s="43">
        <v>112</v>
      </c>
      <c r="J101" s="25">
        <f t="shared" si="10"/>
        <v>1.568784</v>
      </c>
      <c r="K101" s="43">
        <v>2.0299999999999998</v>
      </c>
      <c r="L101" s="25">
        <f t="shared" si="11"/>
        <v>6.2869099999999983E-2</v>
      </c>
      <c r="M101" s="63"/>
      <c r="N101" s="63">
        <v>5</v>
      </c>
      <c r="O101" s="63">
        <v>5</v>
      </c>
      <c r="P101" s="63">
        <v>1</v>
      </c>
      <c r="Q101" s="63">
        <v>1</v>
      </c>
      <c r="R101" s="63">
        <v>13</v>
      </c>
      <c r="S101" s="63">
        <v>5</v>
      </c>
      <c r="T101" s="63">
        <f t="shared" si="7"/>
        <v>22.222222222222221</v>
      </c>
      <c r="U101" s="63">
        <f t="shared" si="7"/>
        <v>22.222222222222221</v>
      </c>
      <c r="V101" s="65">
        <v>0.9</v>
      </c>
      <c r="W101" s="63">
        <v>2</v>
      </c>
      <c r="X101" s="63"/>
      <c r="Y101" s="63" t="s">
        <v>159</v>
      </c>
      <c r="Z101" s="63">
        <v>72</v>
      </c>
      <c r="AA101" s="63">
        <v>72</v>
      </c>
      <c r="AB101" s="63"/>
      <c r="AD101" s="63"/>
      <c r="AE101" s="63"/>
      <c r="AF101" s="63"/>
      <c r="AG101" s="63"/>
      <c r="AH101" s="63"/>
      <c r="AI101" s="63"/>
      <c r="AJ101" s="63"/>
      <c r="AK101" s="63"/>
      <c r="AL101" s="63"/>
    </row>
    <row r="102" spans="1:38" x14ac:dyDescent="0.2">
      <c r="A102" s="100">
        <v>42241</v>
      </c>
      <c r="B102" s="63">
        <v>8</v>
      </c>
      <c r="C102" s="63">
        <v>0.09</v>
      </c>
      <c r="D102" s="63">
        <v>6.79</v>
      </c>
      <c r="E102" s="63">
        <v>2.7</v>
      </c>
      <c r="F102" s="63">
        <v>1.49</v>
      </c>
      <c r="G102" s="63">
        <v>0.14199999999999999</v>
      </c>
      <c r="H102" s="63"/>
      <c r="I102" s="43">
        <v>224</v>
      </c>
      <c r="J102" s="25">
        <f>(I102*14.007)*(0.001)</f>
        <v>3.1375679999999999</v>
      </c>
      <c r="K102" s="43">
        <v>1.1000000000000001</v>
      </c>
      <c r="L102" s="25">
        <f t="shared" si="11"/>
        <v>3.4067E-2</v>
      </c>
      <c r="M102" s="63"/>
      <c r="N102" s="63">
        <v>3</v>
      </c>
      <c r="O102" s="63">
        <v>1</v>
      </c>
      <c r="P102" s="63">
        <v>1</v>
      </c>
      <c r="Q102" s="63">
        <v>2</v>
      </c>
      <c r="R102" s="63">
        <v>13</v>
      </c>
      <c r="S102" s="63">
        <v>1</v>
      </c>
      <c r="T102" s="63">
        <f t="shared" si="7"/>
        <v>26.111111111111111</v>
      </c>
      <c r="U102" s="63">
        <f t="shared" si="7"/>
        <v>24.444444444444443</v>
      </c>
      <c r="V102" s="65">
        <v>0.45</v>
      </c>
      <c r="W102" s="63">
        <v>1</v>
      </c>
      <c r="X102" s="63"/>
      <c r="Y102" s="63" t="s">
        <v>171</v>
      </c>
      <c r="Z102" s="63">
        <v>79</v>
      </c>
      <c r="AA102" s="63">
        <v>76</v>
      </c>
      <c r="AB102" s="63"/>
      <c r="AD102" s="63"/>
      <c r="AE102" s="63"/>
      <c r="AF102" s="63"/>
      <c r="AG102" s="63"/>
      <c r="AH102" s="63"/>
      <c r="AI102" s="63"/>
      <c r="AJ102" s="63"/>
      <c r="AK102" s="63"/>
      <c r="AL102" s="63"/>
    </row>
    <row r="103" spans="1:38" x14ac:dyDescent="0.2">
      <c r="A103" s="100">
        <v>42255</v>
      </c>
      <c r="B103" s="63">
        <v>8</v>
      </c>
      <c r="C103" s="63">
        <v>0.09</v>
      </c>
      <c r="D103" s="63">
        <v>6.61</v>
      </c>
      <c r="E103" s="63">
        <v>1.7</v>
      </c>
      <c r="F103" s="63">
        <v>1.73</v>
      </c>
      <c r="G103" s="63">
        <v>0.156</v>
      </c>
      <c r="H103" s="63"/>
      <c r="I103" s="43">
        <v>283</v>
      </c>
      <c r="J103" s="25">
        <f t="shared" ref="J103:J107" si="12">(I103*14.007)*(0.001)</f>
        <v>3.963981</v>
      </c>
      <c r="K103" s="43">
        <v>0.93</v>
      </c>
      <c r="L103" s="25">
        <f t="shared" si="11"/>
        <v>2.8802100000000001E-2</v>
      </c>
      <c r="M103" s="63"/>
      <c r="N103" s="63">
        <v>5</v>
      </c>
      <c r="O103" s="63">
        <v>2</v>
      </c>
      <c r="P103" s="63">
        <v>1</v>
      </c>
      <c r="Q103" s="63">
        <v>1</v>
      </c>
      <c r="R103" s="63">
        <v>13</v>
      </c>
      <c r="S103" s="63">
        <v>1</v>
      </c>
      <c r="T103" s="63">
        <f t="shared" si="7"/>
        <v>32.222222222222221</v>
      </c>
      <c r="U103" s="63">
        <f t="shared" si="7"/>
        <v>26.111111111111111</v>
      </c>
      <c r="V103" s="65">
        <v>0.8</v>
      </c>
      <c r="W103" s="63">
        <v>2</v>
      </c>
      <c r="X103" s="63"/>
      <c r="Y103" s="63" t="s">
        <v>159</v>
      </c>
      <c r="Z103" s="63">
        <v>90</v>
      </c>
      <c r="AA103" s="63">
        <v>79</v>
      </c>
      <c r="AB103" s="63"/>
      <c r="AD103" s="63"/>
      <c r="AE103" s="63"/>
      <c r="AF103" s="63"/>
      <c r="AG103" s="63"/>
      <c r="AH103" s="63"/>
      <c r="AI103" s="63"/>
      <c r="AJ103" s="63"/>
      <c r="AK103" s="63"/>
      <c r="AL103" s="63"/>
    </row>
    <row r="104" spans="1:38" x14ac:dyDescent="0.2">
      <c r="A104" s="100">
        <v>42269</v>
      </c>
      <c r="B104" s="63">
        <v>8</v>
      </c>
      <c r="C104" s="65">
        <v>0.1</v>
      </c>
      <c r="D104" s="63">
        <v>6.87</v>
      </c>
      <c r="E104" s="63">
        <v>1.2</v>
      </c>
      <c r="F104" s="63">
        <v>1.42</v>
      </c>
      <c r="G104" s="63">
        <v>0.221</v>
      </c>
      <c r="H104" s="63"/>
      <c r="I104" s="43">
        <v>264.5</v>
      </c>
      <c r="J104" s="25">
        <f t="shared" si="12"/>
        <v>3.7048514999999997</v>
      </c>
      <c r="K104" s="43">
        <v>0.78</v>
      </c>
      <c r="L104" s="25">
        <f t="shared" si="11"/>
        <v>2.41566E-2</v>
      </c>
      <c r="M104" s="63"/>
      <c r="N104" s="63">
        <v>5</v>
      </c>
      <c r="O104" s="63">
        <v>3</v>
      </c>
      <c r="P104" s="63">
        <v>2</v>
      </c>
      <c r="Q104" s="63">
        <v>2</v>
      </c>
      <c r="R104" s="63">
        <v>5</v>
      </c>
      <c r="S104" s="63">
        <v>2</v>
      </c>
      <c r="T104" s="63">
        <f t="shared" si="7"/>
        <v>23.888888888888889</v>
      </c>
      <c r="U104" s="63">
        <f t="shared" si="7"/>
        <v>20</v>
      </c>
      <c r="V104" s="63">
        <v>0.75</v>
      </c>
      <c r="W104" s="63">
        <v>2</v>
      </c>
      <c r="X104" s="63"/>
      <c r="Y104" s="63"/>
      <c r="Z104" s="63">
        <v>75</v>
      </c>
      <c r="AA104" s="63">
        <v>68</v>
      </c>
      <c r="AB104" s="63"/>
      <c r="AD104" s="63"/>
      <c r="AE104" s="63"/>
      <c r="AF104" s="63"/>
      <c r="AG104" s="63"/>
      <c r="AH104" s="63"/>
      <c r="AI104" s="63"/>
      <c r="AJ104" s="63"/>
      <c r="AK104" s="63"/>
      <c r="AL104" s="63"/>
    </row>
    <row r="105" spans="1:38" x14ac:dyDescent="0.2">
      <c r="A105" s="100">
        <v>42283</v>
      </c>
      <c r="B105" s="63">
        <v>8</v>
      </c>
      <c r="C105" s="63">
        <v>7.0000000000000007E-2</v>
      </c>
      <c r="D105" s="63">
        <v>6.48</v>
      </c>
      <c r="E105" s="63">
        <v>4.7</v>
      </c>
      <c r="F105" s="63">
        <v>1.45</v>
      </c>
      <c r="G105" s="63">
        <v>0.19700000000000001</v>
      </c>
      <c r="H105" s="63"/>
      <c r="I105" s="43">
        <v>173</v>
      </c>
      <c r="J105" s="25">
        <f t="shared" si="12"/>
        <v>2.4232109999999998</v>
      </c>
      <c r="K105" s="43">
        <v>1.71</v>
      </c>
      <c r="L105" s="25">
        <f t="shared" si="11"/>
        <v>5.2958700000000004E-2</v>
      </c>
      <c r="M105" s="63"/>
      <c r="N105" s="63">
        <v>5</v>
      </c>
      <c r="O105" s="63">
        <v>1</v>
      </c>
      <c r="P105" s="63">
        <v>1</v>
      </c>
      <c r="Q105" s="63">
        <v>1</v>
      </c>
      <c r="R105" s="63">
        <v>13</v>
      </c>
      <c r="S105" s="63">
        <v>5</v>
      </c>
      <c r="T105" s="63">
        <f t="shared" si="7"/>
        <v>29.444444444444443</v>
      </c>
      <c r="U105" s="63">
        <f t="shared" si="7"/>
        <v>18.333333333333332</v>
      </c>
      <c r="V105" s="65">
        <v>0.7</v>
      </c>
      <c r="W105" s="63">
        <v>2</v>
      </c>
      <c r="X105" s="63"/>
      <c r="Y105" s="63"/>
      <c r="Z105" s="63">
        <v>85</v>
      </c>
      <c r="AA105" s="63">
        <v>65</v>
      </c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</row>
    <row r="106" spans="1:38" x14ac:dyDescent="0.2">
      <c r="A106" s="100">
        <v>42297</v>
      </c>
      <c r="B106" s="63">
        <v>8</v>
      </c>
      <c r="C106" s="63">
        <v>0.09</v>
      </c>
      <c r="D106" s="63">
        <v>6.54</v>
      </c>
      <c r="E106" s="63">
        <v>0</v>
      </c>
      <c r="F106" s="63">
        <v>3.71</v>
      </c>
      <c r="G106" s="63">
        <v>0.41899999999999998</v>
      </c>
      <c r="H106" s="63"/>
      <c r="I106" s="43">
        <v>292</v>
      </c>
      <c r="J106" s="25">
        <f t="shared" si="12"/>
        <v>4.0900439999999998</v>
      </c>
      <c r="K106" s="43">
        <v>0.72</v>
      </c>
      <c r="L106" s="25">
        <f t="shared" si="11"/>
        <v>2.2298399999999999E-2</v>
      </c>
      <c r="M106" s="63"/>
      <c r="N106" s="63">
        <v>5</v>
      </c>
      <c r="O106" s="63">
        <v>1</v>
      </c>
      <c r="P106" s="63">
        <v>1</v>
      </c>
      <c r="Q106" s="63">
        <v>1</v>
      </c>
      <c r="R106" s="63">
        <v>13</v>
      </c>
      <c r="S106" s="63">
        <v>1</v>
      </c>
      <c r="T106" s="63">
        <f t="shared" si="7"/>
        <v>19.444444444444443</v>
      </c>
      <c r="U106" s="63">
        <f t="shared" si="7"/>
        <v>14.444444444444445</v>
      </c>
      <c r="V106" s="65">
        <v>0.7</v>
      </c>
      <c r="W106" s="63">
        <v>2</v>
      </c>
      <c r="X106" s="63"/>
      <c r="Y106" s="63"/>
      <c r="Z106" s="63">
        <v>67</v>
      </c>
      <c r="AA106" s="63">
        <v>58</v>
      </c>
      <c r="AB106" s="63" t="s">
        <v>279</v>
      </c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</row>
    <row r="107" spans="1:38" x14ac:dyDescent="0.2">
      <c r="A107" s="100">
        <v>42311</v>
      </c>
      <c r="B107" s="63">
        <v>8</v>
      </c>
      <c r="C107" s="63">
        <v>0.09</v>
      </c>
      <c r="D107" s="63">
        <v>6.54</v>
      </c>
      <c r="E107" s="63">
        <v>1.4</v>
      </c>
      <c r="F107" s="63">
        <v>5.48</v>
      </c>
      <c r="G107" s="63">
        <v>0.11700000000000001</v>
      </c>
      <c r="H107" s="63"/>
      <c r="I107" s="43">
        <v>281</v>
      </c>
      <c r="J107" s="25">
        <f t="shared" si="12"/>
        <v>3.9359670000000002</v>
      </c>
      <c r="K107" s="43">
        <v>0.7</v>
      </c>
      <c r="L107" s="25">
        <f t="shared" si="11"/>
        <v>2.1679E-2</v>
      </c>
      <c r="M107" s="63"/>
      <c r="N107" s="63">
        <v>5</v>
      </c>
      <c r="O107" s="63">
        <v>1</v>
      </c>
      <c r="P107" s="63">
        <v>1</v>
      </c>
      <c r="Q107" s="63">
        <v>1</v>
      </c>
      <c r="R107" s="63">
        <v>13</v>
      </c>
      <c r="S107" s="63">
        <v>2</v>
      </c>
      <c r="T107" s="63">
        <f t="shared" si="7"/>
        <v>21.111111111111111</v>
      </c>
      <c r="U107" s="63">
        <f t="shared" si="7"/>
        <v>15.555555555555555</v>
      </c>
      <c r="V107" s="65">
        <v>0.7</v>
      </c>
      <c r="W107" s="63">
        <v>2</v>
      </c>
      <c r="X107" s="63"/>
      <c r="Y107" s="63"/>
      <c r="Z107" s="63">
        <v>70</v>
      </c>
      <c r="AA107" s="63">
        <v>60</v>
      </c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</row>
    <row r="108" spans="1:38" x14ac:dyDescent="0.2">
      <c r="A108" s="66"/>
      <c r="B108" s="63"/>
      <c r="C108" s="63"/>
      <c r="D108" s="63"/>
      <c r="E108" s="63"/>
      <c r="F108" s="63"/>
      <c r="G108" s="63"/>
      <c r="H108" s="63"/>
      <c r="I108" s="43"/>
      <c r="J108" s="25"/>
      <c r="K108" s="43"/>
      <c r="L108" s="25"/>
      <c r="M108" s="63"/>
      <c r="N108" s="63"/>
      <c r="O108" s="63"/>
      <c r="P108" s="63"/>
      <c r="Q108" s="63"/>
      <c r="R108" s="63"/>
      <c r="S108" s="63"/>
      <c r="T108" s="63" t="str">
        <f t="shared" si="7"/>
        <v xml:space="preserve"> </v>
      </c>
      <c r="U108" s="63" t="str">
        <f t="shared" si="7"/>
        <v xml:space="preserve"> </v>
      </c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</row>
    <row r="109" spans="1:38" x14ac:dyDescent="0.2">
      <c r="A109" s="66"/>
      <c r="B109" s="63"/>
      <c r="C109" s="63"/>
      <c r="D109" s="63"/>
      <c r="E109" s="63"/>
      <c r="F109" s="63"/>
      <c r="G109" s="63"/>
      <c r="H109" s="63"/>
      <c r="I109" s="34"/>
      <c r="J109" s="25"/>
      <c r="K109" s="34"/>
      <c r="L109" s="25"/>
      <c r="M109" s="63"/>
      <c r="N109" s="63"/>
      <c r="O109" s="63"/>
      <c r="P109" s="63"/>
      <c r="Q109" s="63"/>
      <c r="R109" s="63"/>
      <c r="S109" s="63"/>
      <c r="T109" s="63" t="str">
        <f t="shared" si="7"/>
        <v xml:space="preserve"> </v>
      </c>
      <c r="U109" s="63" t="str">
        <f t="shared" si="7"/>
        <v xml:space="preserve"> </v>
      </c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</row>
    <row r="110" spans="1:38" x14ac:dyDescent="0.2">
      <c r="A110" s="66"/>
      <c r="B110" s="63"/>
      <c r="C110" s="63"/>
      <c r="D110" s="63"/>
      <c r="E110" s="63"/>
      <c r="F110" s="63"/>
      <c r="G110" s="63"/>
      <c r="H110" s="63"/>
      <c r="I110" s="34"/>
      <c r="J110" s="25"/>
      <c r="K110" s="34"/>
      <c r="L110" s="25"/>
      <c r="M110" s="63"/>
      <c r="N110" s="63"/>
      <c r="O110" s="63"/>
      <c r="P110" s="63"/>
      <c r="Q110" s="63"/>
      <c r="R110" s="63"/>
      <c r="S110" s="63"/>
      <c r="T110" s="63" t="str">
        <f t="shared" si="7"/>
        <v xml:space="preserve"> </v>
      </c>
      <c r="U110" s="63" t="str">
        <f t="shared" si="7"/>
        <v xml:space="preserve"> </v>
      </c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</row>
    <row r="111" spans="1:38" x14ac:dyDescent="0.2">
      <c r="A111" s="63"/>
      <c r="B111" s="63"/>
      <c r="C111" s="63"/>
      <c r="D111" s="63"/>
      <c r="E111" s="63"/>
      <c r="F111" s="63"/>
      <c r="G111" s="63"/>
      <c r="H111" s="63"/>
      <c r="I111" s="34"/>
      <c r="J111" s="25"/>
      <c r="K111" s="34"/>
      <c r="L111" s="25"/>
      <c r="M111" s="63"/>
      <c r="N111" s="63"/>
      <c r="O111" s="63"/>
      <c r="P111" s="63"/>
      <c r="Q111" s="63"/>
      <c r="R111" s="63"/>
      <c r="S111" s="63"/>
      <c r="T111" s="63" t="str">
        <f t="shared" si="7"/>
        <v xml:space="preserve"> </v>
      </c>
      <c r="U111" s="63" t="str">
        <f t="shared" si="7"/>
        <v xml:space="preserve"> </v>
      </c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</row>
    <row r="112" spans="1:38" x14ac:dyDescent="0.2">
      <c r="A112" s="100">
        <v>42073</v>
      </c>
      <c r="B112" s="63">
        <v>9</v>
      </c>
      <c r="C112" s="63"/>
      <c r="D112" s="63"/>
      <c r="E112" s="63"/>
      <c r="F112" s="63"/>
      <c r="G112" s="63"/>
      <c r="H112" s="63"/>
      <c r="I112" s="34"/>
      <c r="J112" s="25"/>
      <c r="K112" s="34"/>
      <c r="L112" s="25"/>
      <c r="M112" s="63"/>
      <c r="N112" s="63"/>
      <c r="O112" s="63"/>
      <c r="P112" s="63"/>
      <c r="Q112" s="63"/>
      <c r="R112" s="63"/>
      <c r="S112" s="63"/>
      <c r="T112" s="63" t="str">
        <f t="shared" si="7"/>
        <v xml:space="preserve"> </v>
      </c>
      <c r="U112" s="63" t="str">
        <f t="shared" si="7"/>
        <v xml:space="preserve"> </v>
      </c>
      <c r="V112" s="63"/>
      <c r="W112" s="63"/>
      <c r="X112" s="63" t="s">
        <v>43</v>
      </c>
      <c r="Y112" s="63" t="s">
        <v>170</v>
      </c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</row>
    <row r="113" spans="1:38" x14ac:dyDescent="0.2">
      <c r="A113" s="100">
        <v>42087</v>
      </c>
      <c r="B113" s="63">
        <v>9</v>
      </c>
      <c r="C113" s="63">
        <v>0.06</v>
      </c>
      <c r="D113" s="63">
        <v>6.55</v>
      </c>
      <c r="E113" s="63">
        <v>5.2</v>
      </c>
      <c r="F113" s="63">
        <v>3.1</v>
      </c>
      <c r="G113" s="63">
        <v>9.4E-2</v>
      </c>
      <c r="H113" s="63"/>
      <c r="I113" s="34">
        <v>383</v>
      </c>
      <c r="J113" s="25">
        <f t="shared" si="10"/>
        <v>5.364681</v>
      </c>
      <c r="K113" s="34">
        <v>1.06</v>
      </c>
      <c r="L113" s="25">
        <f t="shared" si="11"/>
        <v>3.2828200000000002E-2</v>
      </c>
      <c r="M113" s="63"/>
      <c r="N113" s="63">
        <v>5</v>
      </c>
      <c r="O113" s="63">
        <v>1</v>
      </c>
      <c r="P113" s="63">
        <v>2</v>
      </c>
      <c r="Q113" s="63">
        <v>2</v>
      </c>
      <c r="R113" s="63">
        <v>12</v>
      </c>
      <c r="S113" s="63">
        <v>1</v>
      </c>
      <c r="T113" s="63">
        <f t="shared" si="7"/>
        <v>5</v>
      </c>
      <c r="U113" s="63">
        <f t="shared" si="7"/>
        <v>11.111111111111111</v>
      </c>
      <c r="V113" s="63">
        <v>0.8</v>
      </c>
      <c r="W113" s="63">
        <v>1</v>
      </c>
      <c r="X113" s="63"/>
      <c r="Y113" s="63" t="s">
        <v>160</v>
      </c>
      <c r="Z113" s="63">
        <v>41</v>
      </c>
      <c r="AA113" s="63">
        <v>52</v>
      </c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</row>
    <row r="114" spans="1:38" x14ac:dyDescent="0.2">
      <c r="A114" s="100">
        <v>42101</v>
      </c>
      <c r="B114" s="63">
        <v>9</v>
      </c>
      <c r="C114" s="63">
        <v>0.05</v>
      </c>
      <c r="D114" s="63">
        <v>6.99</v>
      </c>
      <c r="E114" s="63">
        <v>3.5</v>
      </c>
      <c r="F114" s="63">
        <v>3.74</v>
      </c>
      <c r="G114" s="63">
        <v>0.113</v>
      </c>
      <c r="H114" s="63"/>
      <c r="I114" s="34">
        <v>292</v>
      </c>
      <c r="J114" s="25">
        <f t="shared" si="10"/>
        <v>4.0900439999999998</v>
      </c>
      <c r="K114" s="34">
        <v>0.64</v>
      </c>
      <c r="L114" s="25">
        <f t="shared" si="11"/>
        <v>1.98208E-2</v>
      </c>
      <c r="M114" s="63"/>
      <c r="N114" s="63">
        <v>5</v>
      </c>
      <c r="O114" s="63">
        <v>3</v>
      </c>
      <c r="P114" s="63">
        <v>2</v>
      </c>
      <c r="Q114" s="63">
        <v>2</v>
      </c>
      <c r="R114" s="63">
        <v>8</v>
      </c>
      <c r="S114" s="63">
        <v>2</v>
      </c>
      <c r="T114" s="63">
        <f t="shared" si="7"/>
        <v>18.888888888888889</v>
      </c>
      <c r="U114" s="63">
        <f t="shared" si="7"/>
        <v>15.555555555555555</v>
      </c>
      <c r="V114" s="63">
        <v>1</v>
      </c>
      <c r="W114" s="63">
        <v>2</v>
      </c>
      <c r="X114" s="63"/>
      <c r="Y114" s="63" t="s">
        <v>183</v>
      </c>
      <c r="Z114" s="63">
        <v>66</v>
      </c>
      <c r="AA114" s="63">
        <v>60</v>
      </c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</row>
    <row r="115" spans="1:38" x14ac:dyDescent="0.2">
      <c r="A115" s="100">
        <v>42115</v>
      </c>
      <c r="B115" s="63">
        <v>9</v>
      </c>
      <c r="C115" s="63">
        <v>0.03</v>
      </c>
      <c r="D115" s="63">
        <v>6.53</v>
      </c>
      <c r="E115" s="63">
        <v>11.6</v>
      </c>
      <c r="F115" s="63">
        <v>2.34</v>
      </c>
      <c r="G115" s="63">
        <v>0.14299999999999999</v>
      </c>
      <c r="H115" s="63"/>
      <c r="I115" s="34">
        <v>96.4</v>
      </c>
      <c r="J115" s="25">
        <f t="shared" si="10"/>
        <v>1.3502748000000002</v>
      </c>
      <c r="K115" s="34">
        <v>1.17</v>
      </c>
      <c r="L115" s="25">
        <f t="shared" si="11"/>
        <v>3.6234899999999994E-2</v>
      </c>
      <c r="M115" s="63"/>
      <c r="N115" s="63">
        <v>1</v>
      </c>
      <c r="O115" s="63">
        <v>1</v>
      </c>
      <c r="P115" s="63">
        <v>3</v>
      </c>
      <c r="Q115" s="63">
        <v>2</v>
      </c>
      <c r="R115" s="63">
        <v>8</v>
      </c>
      <c r="S115" s="63">
        <v>4</v>
      </c>
      <c r="T115" s="63">
        <f t="shared" si="7"/>
        <v>17.777777777777779</v>
      </c>
      <c r="U115" s="63">
        <f t="shared" si="7"/>
        <v>20</v>
      </c>
      <c r="V115" s="63">
        <v>0.14000000000000001</v>
      </c>
      <c r="W115" s="63">
        <v>1</v>
      </c>
      <c r="X115" s="63"/>
      <c r="Y115" s="63" t="s">
        <v>188</v>
      </c>
      <c r="Z115" s="63">
        <v>64</v>
      </c>
      <c r="AA115" s="63">
        <v>68</v>
      </c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</row>
    <row r="116" spans="1:38" x14ac:dyDescent="0.2">
      <c r="A116" s="100">
        <v>42129</v>
      </c>
      <c r="B116" s="63">
        <v>9</v>
      </c>
      <c r="C116" s="63">
        <v>0.1</v>
      </c>
      <c r="D116" s="63">
        <v>8.35</v>
      </c>
      <c r="E116" s="63">
        <v>4.5</v>
      </c>
      <c r="F116" s="63">
        <v>6.84</v>
      </c>
      <c r="G116" s="63">
        <v>6.2E-2</v>
      </c>
      <c r="H116" s="63"/>
      <c r="I116" s="35">
        <v>223</v>
      </c>
      <c r="J116" s="25">
        <f t="shared" si="10"/>
        <v>3.123561</v>
      </c>
      <c r="K116" s="34">
        <v>1.29</v>
      </c>
      <c r="L116" s="25">
        <f t="shared" si="11"/>
        <v>3.9951299999999995E-2</v>
      </c>
      <c r="M116" s="63"/>
      <c r="N116" s="63">
        <v>5</v>
      </c>
      <c r="O116" s="63">
        <v>1</v>
      </c>
      <c r="P116" s="63">
        <v>2</v>
      </c>
      <c r="Q116" s="63">
        <v>1</v>
      </c>
      <c r="R116" s="63">
        <v>12</v>
      </c>
      <c r="S116" s="63">
        <v>1</v>
      </c>
      <c r="T116" s="63">
        <f t="shared" si="7"/>
        <v>26.111111111111111</v>
      </c>
      <c r="U116" s="63">
        <f t="shared" si="7"/>
        <v>19.444444444444443</v>
      </c>
      <c r="V116" s="63">
        <v>1.05</v>
      </c>
      <c r="W116" s="63">
        <v>1</v>
      </c>
      <c r="X116" s="63"/>
      <c r="Y116" s="63" t="s">
        <v>200</v>
      </c>
      <c r="Z116" s="63">
        <v>79</v>
      </c>
      <c r="AA116" s="63">
        <v>67</v>
      </c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</row>
    <row r="117" spans="1:38" x14ac:dyDescent="0.2">
      <c r="A117" s="100">
        <v>42143</v>
      </c>
      <c r="B117" s="63">
        <v>9</v>
      </c>
      <c r="C117" s="63">
        <v>0.09</v>
      </c>
      <c r="D117" s="63">
        <v>6.86</v>
      </c>
      <c r="E117" s="63">
        <v>3.2</v>
      </c>
      <c r="F117" s="65">
        <v>2.7</v>
      </c>
      <c r="G117" s="63">
        <v>5.6000000000000001E-2</v>
      </c>
      <c r="H117" s="63"/>
      <c r="I117" s="34">
        <v>209</v>
      </c>
      <c r="J117" s="25">
        <f t="shared" si="10"/>
        <v>2.9274629999999999</v>
      </c>
      <c r="K117" s="34">
        <v>1.3</v>
      </c>
      <c r="L117" s="25">
        <f t="shared" si="11"/>
        <v>4.0261000000000005E-2</v>
      </c>
      <c r="M117" s="63"/>
      <c r="N117" s="63">
        <v>5</v>
      </c>
      <c r="O117" s="63">
        <v>3</v>
      </c>
      <c r="P117" s="63">
        <v>1</v>
      </c>
      <c r="Q117" s="63">
        <v>1</v>
      </c>
      <c r="R117" s="63">
        <v>13</v>
      </c>
      <c r="S117" s="63">
        <v>4</v>
      </c>
      <c r="T117" s="63">
        <f t="shared" si="7"/>
        <v>25.555555555555557</v>
      </c>
      <c r="U117" s="63">
        <f t="shared" si="7"/>
        <v>25.555555555555557</v>
      </c>
      <c r="V117" s="63">
        <v>0.9</v>
      </c>
      <c r="W117" s="63">
        <v>1</v>
      </c>
      <c r="X117" s="63"/>
      <c r="Y117" s="63" t="s">
        <v>188</v>
      </c>
      <c r="Z117" s="63">
        <v>78</v>
      </c>
      <c r="AA117" s="63">
        <v>78</v>
      </c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</row>
    <row r="118" spans="1:38" x14ac:dyDescent="0.2">
      <c r="A118" s="100">
        <v>42157</v>
      </c>
      <c r="B118" s="63">
        <v>9</v>
      </c>
      <c r="C118" s="63">
        <v>0.08</v>
      </c>
      <c r="D118" s="63">
        <v>6.55</v>
      </c>
      <c r="E118" s="63">
        <v>3.4</v>
      </c>
      <c r="F118" s="63">
        <v>1.87</v>
      </c>
      <c r="G118" s="63">
        <v>0.16400000000000001</v>
      </c>
      <c r="H118" s="63"/>
      <c r="I118" s="34">
        <v>175</v>
      </c>
      <c r="J118" s="25">
        <f t="shared" si="10"/>
        <v>2.451225</v>
      </c>
      <c r="K118" s="34">
        <v>1.0900000000000001</v>
      </c>
      <c r="L118" s="25">
        <f t="shared" si="11"/>
        <v>3.3757300000000004E-2</v>
      </c>
      <c r="M118" s="63"/>
      <c r="N118" s="63">
        <v>3</v>
      </c>
      <c r="O118" s="63">
        <v>3</v>
      </c>
      <c r="P118" s="63">
        <v>1</v>
      </c>
      <c r="Q118" s="63">
        <v>3</v>
      </c>
      <c r="R118" s="63">
        <v>13</v>
      </c>
      <c r="S118" s="63">
        <v>6</v>
      </c>
      <c r="T118" s="63">
        <f t="shared" si="7"/>
        <v>22.222222222222221</v>
      </c>
      <c r="U118" s="63">
        <f t="shared" si="7"/>
        <v>26.111111111111111</v>
      </c>
      <c r="V118" s="70">
        <v>1</v>
      </c>
      <c r="W118" s="63">
        <v>1</v>
      </c>
      <c r="X118" s="63"/>
      <c r="Y118" s="63"/>
      <c r="Z118" s="63">
        <v>72</v>
      </c>
      <c r="AA118" s="63">
        <v>79</v>
      </c>
      <c r="AB118" s="63" t="s">
        <v>218</v>
      </c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</row>
    <row r="119" spans="1:38" x14ac:dyDescent="0.2">
      <c r="A119" s="100">
        <v>42171</v>
      </c>
      <c r="B119" s="63">
        <v>9</v>
      </c>
      <c r="C119" s="63">
        <v>0.05</v>
      </c>
      <c r="D119" s="63">
        <v>6.48</v>
      </c>
      <c r="E119" s="70">
        <v>1</v>
      </c>
      <c r="F119" s="63">
        <v>2.77</v>
      </c>
      <c r="G119" s="69">
        <v>0.04</v>
      </c>
      <c r="H119" s="69"/>
      <c r="I119" s="34">
        <v>163</v>
      </c>
      <c r="J119" s="25">
        <f t="shared" si="10"/>
        <v>2.2831410000000001</v>
      </c>
      <c r="K119" s="36">
        <v>1.1100000000000001</v>
      </c>
      <c r="L119" s="25">
        <f t="shared" si="11"/>
        <v>3.4376700000000003E-2</v>
      </c>
      <c r="M119" s="70"/>
      <c r="N119" s="63">
        <v>3</v>
      </c>
      <c r="O119" s="63">
        <v>1</v>
      </c>
      <c r="P119" s="63">
        <v>1</v>
      </c>
      <c r="Q119" s="63">
        <v>1</v>
      </c>
      <c r="R119" s="63" t="s">
        <v>21</v>
      </c>
      <c r="S119" s="63">
        <v>3</v>
      </c>
      <c r="T119" s="63">
        <f t="shared" si="7"/>
        <v>30.555555555555557</v>
      </c>
      <c r="U119" s="63">
        <f t="shared" si="7"/>
        <v>27.777777777777779</v>
      </c>
      <c r="V119" s="63">
        <v>1.1000000000000001</v>
      </c>
      <c r="W119" s="63">
        <v>2</v>
      </c>
      <c r="X119" s="63"/>
      <c r="Y119" s="63" t="s">
        <v>163</v>
      </c>
      <c r="Z119" s="63">
        <v>87</v>
      </c>
      <c r="AA119" s="63">
        <v>82</v>
      </c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</row>
    <row r="120" spans="1:38" x14ac:dyDescent="0.2">
      <c r="A120" s="100">
        <v>42185</v>
      </c>
      <c r="B120" s="63">
        <v>9</v>
      </c>
      <c r="C120" s="63"/>
      <c r="D120" s="63"/>
      <c r="E120" s="63"/>
      <c r="F120" s="63"/>
      <c r="G120" s="63"/>
      <c r="H120" s="63"/>
      <c r="I120" s="43"/>
      <c r="J120" s="25"/>
      <c r="K120" s="43"/>
      <c r="L120" s="25"/>
      <c r="M120" s="63"/>
      <c r="N120" s="63"/>
      <c r="O120" s="63"/>
      <c r="P120" s="63"/>
      <c r="Q120" s="63"/>
      <c r="R120" s="63"/>
      <c r="S120" s="63"/>
      <c r="T120" s="63" t="str">
        <f t="shared" si="7"/>
        <v xml:space="preserve"> </v>
      </c>
      <c r="U120" s="63" t="str">
        <f t="shared" si="7"/>
        <v xml:space="preserve"> </v>
      </c>
      <c r="V120" s="63"/>
      <c r="W120" s="63"/>
      <c r="X120" s="63"/>
      <c r="Y120" s="63" t="s">
        <v>170</v>
      </c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</row>
    <row r="121" spans="1:38" x14ac:dyDescent="0.2">
      <c r="A121" s="100">
        <v>42199</v>
      </c>
      <c r="B121" s="63">
        <v>9</v>
      </c>
      <c r="C121" s="63">
        <v>0.09</v>
      </c>
      <c r="D121" s="63">
        <v>6.78</v>
      </c>
      <c r="E121" s="63">
        <v>6.6</v>
      </c>
      <c r="F121" s="63">
        <v>2.12</v>
      </c>
      <c r="G121" s="63">
        <v>1.4E-2</v>
      </c>
      <c r="H121" s="63"/>
      <c r="I121" s="43">
        <v>154</v>
      </c>
      <c r="J121" s="25">
        <f t="shared" si="10"/>
        <v>2.1570779999999998</v>
      </c>
      <c r="K121" s="43">
        <v>1.04</v>
      </c>
      <c r="L121" s="25">
        <f t="shared" si="11"/>
        <v>3.2208799999999996E-2</v>
      </c>
      <c r="M121" s="63"/>
      <c r="N121" s="63">
        <v>5</v>
      </c>
      <c r="O121" s="63">
        <v>3</v>
      </c>
      <c r="P121" s="63">
        <v>2</v>
      </c>
      <c r="Q121" s="63">
        <v>1</v>
      </c>
      <c r="R121" s="63">
        <v>12</v>
      </c>
      <c r="S121" s="63">
        <v>3</v>
      </c>
      <c r="T121" s="63">
        <f t="shared" si="7"/>
        <v>28.333333333333332</v>
      </c>
      <c r="U121" s="63">
        <f t="shared" si="7"/>
        <v>28.888888888888889</v>
      </c>
      <c r="V121" s="70">
        <v>1</v>
      </c>
      <c r="W121" s="63">
        <v>1</v>
      </c>
      <c r="X121" s="63"/>
      <c r="Y121" s="63" t="s">
        <v>200</v>
      </c>
      <c r="Z121" s="63">
        <v>83</v>
      </c>
      <c r="AA121" s="63">
        <v>84</v>
      </c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</row>
    <row r="122" spans="1:38" x14ac:dyDescent="0.2">
      <c r="A122" s="100">
        <v>42213</v>
      </c>
      <c r="B122" s="63">
        <v>9</v>
      </c>
      <c r="C122" s="63">
        <v>7.0000000000000007E-2</v>
      </c>
      <c r="D122" s="63">
        <v>7.07</v>
      </c>
      <c r="E122" s="63">
        <v>2.7</v>
      </c>
      <c r="F122" s="63">
        <v>2.12</v>
      </c>
      <c r="G122" s="63">
        <v>0.114</v>
      </c>
      <c r="H122" s="63"/>
      <c r="I122" s="43">
        <v>146</v>
      </c>
      <c r="J122" s="25">
        <f t="shared" si="10"/>
        <v>2.0450219999999999</v>
      </c>
      <c r="K122" s="43">
        <v>1.1399999999999999</v>
      </c>
      <c r="L122" s="25">
        <f t="shared" si="11"/>
        <v>3.5305799999999998E-2</v>
      </c>
      <c r="M122" s="63"/>
      <c r="N122" s="63">
        <v>5</v>
      </c>
      <c r="O122" s="63">
        <v>2</v>
      </c>
      <c r="P122" s="63">
        <v>2</v>
      </c>
      <c r="Q122" s="63">
        <v>2</v>
      </c>
      <c r="R122" s="63">
        <v>11</v>
      </c>
      <c r="S122" s="63">
        <v>5</v>
      </c>
      <c r="T122" s="63">
        <f t="shared" si="7"/>
        <v>31.111111111111111</v>
      </c>
      <c r="U122" s="63">
        <f t="shared" si="7"/>
        <v>28.888888888888889</v>
      </c>
      <c r="V122" s="63">
        <v>0.85</v>
      </c>
      <c r="W122" s="63">
        <v>1</v>
      </c>
      <c r="X122" s="63"/>
      <c r="Y122" s="63"/>
      <c r="Z122" s="63">
        <v>88</v>
      </c>
      <c r="AA122" s="63">
        <v>84</v>
      </c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</row>
    <row r="123" spans="1:38" x14ac:dyDescent="0.2">
      <c r="A123" s="100">
        <v>42227</v>
      </c>
      <c r="B123" s="63">
        <v>9</v>
      </c>
      <c r="C123" s="63">
        <v>0.09</v>
      </c>
      <c r="D123" s="63">
        <v>6.95</v>
      </c>
      <c r="E123" s="63">
        <v>4.9000000000000004</v>
      </c>
      <c r="F123" s="63">
        <v>1.93</v>
      </c>
      <c r="G123" s="63">
        <v>8.3000000000000004E-2</v>
      </c>
      <c r="H123" s="63"/>
      <c r="I123" s="43">
        <v>153</v>
      </c>
      <c r="J123" s="25">
        <f t="shared" si="10"/>
        <v>2.1430709999999999</v>
      </c>
      <c r="K123" s="109">
        <v>0.8</v>
      </c>
      <c r="L123" s="25">
        <f t="shared" si="11"/>
        <v>2.4775999999999999E-2</v>
      </c>
      <c r="M123" s="63"/>
      <c r="N123" s="63">
        <v>5</v>
      </c>
      <c r="O123" s="63">
        <v>3</v>
      </c>
      <c r="P123" s="63">
        <v>2</v>
      </c>
      <c r="Q123" s="63">
        <v>1</v>
      </c>
      <c r="R123" s="63">
        <v>13</v>
      </c>
      <c r="S123" s="63">
        <v>4</v>
      </c>
      <c r="T123" s="63">
        <f t="shared" si="7"/>
        <v>25.555555555555557</v>
      </c>
      <c r="U123" s="63">
        <f t="shared" si="7"/>
        <v>24.444444444444443</v>
      </c>
      <c r="V123" s="65">
        <v>0.9</v>
      </c>
      <c r="W123" s="63">
        <v>1</v>
      </c>
      <c r="X123" s="63"/>
      <c r="Y123" s="63"/>
      <c r="Z123" s="63">
        <v>78</v>
      </c>
      <c r="AA123" s="63">
        <v>76</v>
      </c>
      <c r="AB123" s="63" t="s">
        <v>240</v>
      </c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</row>
    <row r="124" spans="1:38" x14ac:dyDescent="0.2">
      <c r="A124" s="100">
        <v>42241</v>
      </c>
      <c r="B124" s="63">
        <v>9</v>
      </c>
      <c r="C124" s="63">
        <v>0.08</v>
      </c>
      <c r="D124" s="63">
        <v>7.96</v>
      </c>
      <c r="E124" s="63">
        <v>2.7</v>
      </c>
      <c r="F124" s="63">
        <v>1.24</v>
      </c>
      <c r="G124" s="63">
        <v>4.4999999999999998E-2</v>
      </c>
      <c r="H124" s="63"/>
      <c r="I124" s="43">
        <v>153</v>
      </c>
      <c r="J124" s="25">
        <f t="shared" si="10"/>
        <v>2.1430709999999999</v>
      </c>
      <c r="K124" s="43">
        <v>0.83</v>
      </c>
      <c r="L124" s="25">
        <f t="shared" si="11"/>
        <v>2.5705099999999998E-2</v>
      </c>
      <c r="M124" s="63"/>
      <c r="N124" s="63">
        <v>5</v>
      </c>
      <c r="O124" s="63">
        <v>2</v>
      </c>
      <c r="P124" s="63">
        <v>2</v>
      </c>
      <c r="Q124" s="63">
        <v>2</v>
      </c>
      <c r="R124" s="63">
        <v>10</v>
      </c>
      <c r="S124" s="63">
        <v>2</v>
      </c>
      <c r="T124" s="63">
        <f t="shared" si="7"/>
        <v>28.888888888888889</v>
      </c>
      <c r="U124" s="63">
        <f t="shared" si="7"/>
        <v>27.222222222222221</v>
      </c>
      <c r="V124" s="65">
        <v>0.5</v>
      </c>
      <c r="W124" s="63">
        <v>2</v>
      </c>
      <c r="X124" s="63"/>
      <c r="Y124" s="63" t="s">
        <v>248</v>
      </c>
      <c r="Z124" s="63">
        <v>84</v>
      </c>
      <c r="AA124" s="63">
        <v>81</v>
      </c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</row>
    <row r="125" spans="1:38" x14ac:dyDescent="0.2">
      <c r="A125" s="100">
        <v>42255</v>
      </c>
      <c r="B125" s="63">
        <v>9</v>
      </c>
      <c r="C125" s="63">
        <v>0.09</v>
      </c>
      <c r="D125" s="63">
        <v>7.96</v>
      </c>
      <c r="E125" s="63">
        <v>3.3</v>
      </c>
      <c r="F125" s="63">
        <v>2.67</v>
      </c>
      <c r="G125" s="63">
        <v>9.4E-2</v>
      </c>
      <c r="H125" s="63"/>
      <c r="I125" s="43">
        <v>133</v>
      </c>
      <c r="J125" s="25">
        <f t="shared" si="10"/>
        <v>1.8629310000000001</v>
      </c>
      <c r="K125" s="43">
        <v>1</v>
      </c>
      <c r="L125" s="25">
        <f t="shared" si="11"/>
        <v>3.0970000000000001E-2</v>
      </c>
      <c r="M125" s="63"/>
      <c r="N125" s="63">
        <v>5</v>
      </c>
      <c r="O125" s="63">
        <v>2</v>
      </c>
      <c r="P125" s="63">
        <v>2</v>
      </c>
      <c r="Q125" s="63">
        <v>1</v>
      </c>
      <c r="R125" s="63">
        <v>8</v>
      </c>
      <c r="S125" s="63">
        <v>1</v>
      </c>
      <c r="T125" s="63">
        <f t="shared" si="7"/>
        <v>32.222222222222221</v>
      </c>
      <c r="U125" s="63">
        <f t="shared" si="7"/>
        <v>26.666666666666668</v>
      </c>
      <c r="V125" s="65">
        <v>1</v>
      </c>
      <c r="W125" s="63">
        <v>1</v>
      </c>
      <c r="X125" s="63"/>
      <c r="Y125" s="63" t="s">
        <v>200</v>
      </c>
      <c r="Z125" s="63">
        <v>90</v>
      </c>
      <c r="AA125" s="63">
        <v>80</v>
      </c>
      <c r="AB125" s="63"/>
      <c r="AC125" s="129" t="s">
        <v>286</v>
      </c>
      <c r="AD125" s="129" t="s">
        <v>287</v>
      </c>
      <c r="AE125" s="129" t="s">
        <v>288</v>
      </c>
      <c r="AF125" s="63"/>
      <c r="AG125" s="129" t="s">
        <v>286</v>
      </c>
      <c r="AH125" s="129" t="s">
        <v>290</v>
      </c>
      <c r="AI125" s="129" t="s">
        <v>291</v>
      </c>
      <c r="AJ125" s="63"/>
      <c r="AK125" s="63"/>
      <c r="AL125" s="63"/>
    </row>
    <row r="126" spans="1:38" x14ac:dyDescent="0.2">
      <c r="A126" s="100">
        <v>42269</v>
      </c>
      <c r="B126" s="63">
        <v>9</v>
      </c>
      <c r="C126" s="63">
        <v>0.09</v>
      </c>
      <c r="D126" s="63">
        <v>7.13</v>
      </c>
      <c r="E126" s="63">
        <v>3.9</v>
      </c>
      <c r="F126" s="129">
        <v>1.74</v>
      </c>
      <c r="G126" s="129">
        <v>4.2000000000000003E-2</v>
      </c>
      <c r="H126" s="129"/>
      <c r="I126" s="43">
        <v>123</v>
      </c>
      <c r="J126" s="25">
        <f t="shared" si="10"/>
        <v>1.722861</v>
      </c>
      <c r="K126" s="138">
        <v>0.81</v>
      </c>
      <c r="L126" s="25">
        <f t="shared" si="11"/>
        <v>2.5085699999999999E-2</v>
      </c>
      <c r="M126" s="63"/>
      <c r="N126" s="63">
        <v>2</v>
      </c>
      <c r="O126" s="63">
        <v>3</v>
      </c>
      <c r="P126" s="63">
        <v>2</v>
      </c>
      <c r="Q126" s="63">
        <v>1</v>
      </c>
      <c r="R126" s="63">
        <v>1</v>
      </c>
      <c r="S126" s="63">
        <v>1</v>
      </c>
      <c r="T126" s="63">
        <f t="shared" si="7"/>
        <v>26.666666666666668</v>
      </c>
      <c r="U126" s="63">
        <f t="shared" si="7"/>
        <v>22.777777777777779</v>
      </c>
      <c r="V126" s="65">
        <v>0.6</v>
      </c>
      <c r="W126" s="63">
        <v>2</v>
      </c>
      <c r="X126" s="63"/>
      <c r="Y126" s="63" t="s">
        <v>248</v>
      </c>
      <c r="Z126" s="63">
        <v>80</v>
      </c>
      <c r="AA126" s="63">
        <v>73</v>
      </c>
      <c r="AB126" s="63"/>
      <c r="AC126" s="129" t="s">
        <v>289</v>
      </c>
      <c r="AD126" s="129">
        <v>90.5</v>
      </c>
      <c r="AE126" s="129">
        <f>AD126* 1/0.2258*14.007*0.001</f>
        <v>5.6139658990256862</v>
      </c>
      <c r="AF126" s="63"/>
      <c r="AG126" s="129" t="s">
        <v>292</v>
      </c>
      <c r="AH126" s="131">
        <v>1.77</v>
      </c>
      <c r="AI126" s="129">
        <f>AH126* 1/0.3263*30.97*0.001</f>
        <v>0.16799540300337115</v>
      </c>
      <c r="AJ126" s="63">
        <f>AH126*G126/AI126</f>
        <v>0.44251210849208911</v>
      </c>
      <c r="AK126" s="63" t="s">
        <v>305</v>
      </c>
      <c r="AL126" s="63"/>
    </row>
    <row r="127" spans="1:38" x14ac:dyDescent="0.2">
      <c r="A127" s="100">
        <v>42283</v>
      </c>
      <c r="B127" s="63">
        <v>9</v>
      </c>
      <c r="C127" s="63">
        <v>0.09</v>
      </c>
      <c r="D127" s="63">
        <v>6.82</v>
      </c>
      <c r="E127" s="63">
        <v>4.5999999999999996</v>
      </c>
      <c r="F127" s="63">
        <v>1.81</v>
      </c>
      <c r="G127" s="63">
        <v>7.1999999999999995E-2</v>
      </c>
      <c r="H127" s="63"/>
      <c r="I127" s="43">
        <v>153</v>
      </c>
      <c r="J127" s="25">
        <f t="shared" si="10"/>
        <v>2.1430709999999999</v>
      </c>
      <c r="K127" s="138">
        <v>0.98</v>
      </c>
      <c r="L127" s="25">
        <f t="shared" si="11"/>
        <v>3.0350600000000002E-2</v>
      </c>
      <c r="M127" s="63"/>
      <c r="N127" s="63">
        <v>2</v>
      </c>
      <c r="O127" s="63">
        <v>1</v>
      </c>
      <c r="P127" s="63">
        <v>1</v>
      </c>
      <c r="Q127" s="63">
        <v>1</v>
      </c>
      <c r="R127" s="63">
        <v>2</v>
      </c>
      <c r="S127" s="63">
        <v>3</v>
      </c>
      <c r="T127" s="63">
        <f t="shared" si="7"/>
        <v>27.222222222222221</v>
      </c>
      <c r="U127" s="63">
        <f t="shared" si="7"/>
        <v>20.555555555555557</v>
      </c>
      <c r="V127" s="63">
        <v>0.65</v>
      </c>
      <c r="W127" s="63">
        <v>2</v>
      </c>
      <c r="X127" s="63"/>
      <c r="Y127" s="63"/>
      <c r="Z127" s="63">
        <v>81</v>
      </c>
      <c r="AA127" s="63">
        <v>69</v>
      </c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</row>
    <row r="128" spans="1:38" x14ac:dyDescent="0.2">
      <c r="A128" s="100">
        <v>42297</v>
      </c>
      <c r="B128" s="63">
        <v>9</v>
      </c>
      <c r="C128" s="63">
        <v>0.09</v>
      </c>
      <c r="D128" s="63">
        <v>6.86</v>
      </c>
      <c r="E128" s="63">
        <v>0</v>
      </c>
      <c r="F128" s="63">
        <v>4.32</v>
      </c>
      <c r="G128" s="63">
        <v>6.3E-2</v>
      </c>
      <c r="H128" s="63"/>
      <c r="I128" s="43">
        <v>214</v>
      </c>
      <c r="J128" s="25">
        <f t="shared" si="10"/>
        <v>2.9974980000000002</v>
      </c>
      <c r="K128" s="138">
        <v>0.54</v>
      </c>
      <c r="L128" s="25">
        <f t="shared" si="11"/>
        <v>1.67238E-2</v>
      </c>
      <c r="M128" s="63"/>
      <c r="N128" s="63">
        <v>5</v>
      </c>
      <c r="O128" s="63">
        <v>1</v>
      </c>
      <c r="P128" s="63">
        <v>1</v>
      </c>
      <c r="Q128" s="63">
        <v>1</v>
      </c>
      <c r="R128" s="63">
        <v>8</v>
      </c>
      <c r="S128" s="63">
        <v>1</v>
      </c>
      <c r="T128" s="63">
        <f t="shared" si="7"/>
        <v>23.333333333333332</v>
      </c>
      <c r="U128" s="63">
        <f t="shared" si="7"/>
        <v>15</v>
      </c>
      <c r="V128" s="65">
        <v>0.5</v>
      </c>
      <c r="W128" s="63">
        <v>1</v>
      </c>
      <c r="X128" s="63"/>
      <c r="Y128" s="63"/>
      <c r="Z128" s="63">
        <v>74</v>
      </c>
      <c r="AA128" s="63">
        <v>59</v>
      </c>
      <c r="AB128" s="63" t="s">
        <v>281</v>
      </c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</row>
    <row r="129" spans="1:38" x14ac:dyDescent="0.2">
      <c r="A129" s="100">
        <v>42311</v>
      </c>
      <c r="B129" s="63">
        <v>9</v>
      </c>
      <c r="C129" s="63">
        <v>0.09</v>
      </c>
      <c r="D129" s="63">
        <v>6.64</v>
      </c>
      <c r="E129" s="63">
        <v>2.7</v>
      </c>
      <c r="F129" s="129">
        <v>5.36</v>
      </c>
      <c r="G129" s="129">
        <v>0.11600000000000001</v>
      </c>
      <c r="H129" s="129"/>
      <c r="I129" s="43">
        <v>198</v>
      </c>
      <c r="J129" s="25">
        <f t="shared" si="10"/>
        <v>2.7733859999999999</v>
      </c>
      <c r="K129" s="43">
        <v>0.76</v>
      </c>
      <c r="L129" s="25">
        <f t="shared" si="11"/>
        <v>2.3537199999999998E-2</v>
      </c>
      <c r="M129" s="63"/>
      <c r="N129" s="63">
        <v>5</v>
      </c>
      <c r="O129" s="63" t="s">
        <v>21</v>
      </c>
      <c r="P129" s="63">
        <v>2</v>
      </c>
      <c r="Q129" s="63">
        <v>1</v>
      </c>
      <c r="R129" s="63">
        <v>5</v>
      </c>
      <c r="S129" s="63">
        <v>2</v>
      </c>
      <c r="T129" s="63">
        <f t="shared" si="7"/>
        <v>25.555555555555557</v>
      </c>
      <c r="U129" s="63">
        <f t="shared" si="7"/>
        <v>17.222222222222221</v>
      </c>
      <c r="V129" s="65">
        <v>0.5</v>
      </c>
      <c r="W129" s="63" t="s">
        <v>21</v>
      </c>
      <c r="X129" s="63"/>
      <c r="Y129" s="63"/>
      <c r="Z129" s="63">
        <v>78</v>
      </c>
      <c r="AA129" s="63">
        <v>63</v>
      </c>
      <c r="AB129" s="63"/>
      <c r="AC129" s="129" t="s">
        <v>289</v>
      </c>
      <c r="AD129" s="133">
        <v>149</v>
      </c>
      <c r="AE129" s="129">
        <f>AD129* 1/0.2258*14.007*0.001</f>
        <v>9.2428830823737833</v>
      </c>
      <c r="AF129" s="63"/>
      <c r="AG129" s="63"/>
      <c r="AH129" s="133">
        <v>0.52</v>
      </c>
      <c r="AI129" s="129">
        <f>AH129* 1/0.3263*30.97*0.001</f>
        <v>4.9354581673306773E-2</v>
      </c>
      <c r="AJ129" s="63"/>
      <c r="AK129" s="63"/>
      <c r="AL129" s="63"/>
    </row>
    <row r="130" spans="1:38" x14ac:dyDescent="0.2">
      <c r="A130" s="66"/>
      <c r="B130" s="63"/>
      <c r="C130" s="63"/>
      <c r="D130" s="63"/>
      <c r="E130" s="63"/>
      <c r="F130" s="63"/>
      <c r="G130" s="63"/>
      <c r="H130" s="63"/>
      <c r="I130" s="43"/>
      <c r="J130" s="25"/>
      <c r="K130" s="43"/>
      <c r="L130" s="25"/>
      <c r="M130" s="63"/>
      <c r="N130" s="63"/>
      <c r="O130" s="63"/>
      <c r="P130" s="63"/>
      <c r="Q130" s="63"/>
      <c r="R130" s="63"/>
      <c r="S130" s="63"/>
      <c r="T130" s="63" t="str">
        <f t="shared" si="7"/>
        <v xml:space="preserve"> </v>
      </c>
      <c r="U130" s="63" t="str">
        <f t="shared" si="7"/>
        <v xml:space="preserve"> </v>
      </c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</row>
    <row r="131" spans="1:38" x14ac:dyDescent="0.2">
      <c r="A131" s="66"/>
      <c r="B131" s="63"/>
      <c r="C131" s="63"/>
      <c r="D131" s="63"/>
      <c r="E131" s="63"/>
      <c r="F131" s="63"/>
      <c r="G131" s="63"/>
      <c r="H131" s="63"/>
      <c r="I131" s="43"/>
      <c r="J131" s="25"/>
      <c r="K131" s="43"/>
      <c r="L131" s="25"/>
      <c r="M131" s="63"/>
      <c r="N131" s="63"/>
      <c r="O131" s="63"/>
      <c r="P131" s="63"/>
      <c r="Q131" s="63"/>
      <c r="R131" s="63"/>
      <c r="S131" s="63"/>
      <c r="T131" s="63" t="str">
        <f t="shared" si="7"/>
        <v xml:space="preserve"> </v>
      </c>
      <c r="U131" s="63" t="str">
        <f t="shared" si="7"/>
        <v xml:space="preserve"> </v>
      </c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</row>
    <row r="132" spans="1:38" x14ac:dyDescent="0.2">
      <c r="A132" s="66"/>
      <c r="B132" s="63"/>
      <c r="C132" s="63"/>
      <c r="D132" s="63"/>
      <c r="E132" s="63"/>
      <c r="F132" s="63"/>
      <c r="G132" s="63"/>
      <c r="H132" s="63"/>
      <c r="I132" s="43"/>
      <c r="J132" s="25"/>
      <c r="K132" s="43"/>
      <c r="L132" s="25"/>
      <c r="M132" s="63"/>
      <c r="N132" s="63"/>
      <c r="O132" s="63"/>
      <c r="P132" s="63"/>
      <c r="Q132" s="63"/>
      <c r="R132" s="63"/>
      <c r="S132" s="63"/>
      <c r="T132" s="63" t="str">
        <f t="shared" ref="T132:U195" si="13">IF(Z132&gt;0,(Z132-32)*5/9," ")</f>
        <v xml:space="preserve"> </v>
      </c>
      <c r="U132" s="63" t="str">
        <f t="shared" si="13"/>
        <v xml:space="preserve"> </v>
      </c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</row>
    <row r="133" spans="1:38" x14ac:dyDescent="0.2">
      <c r="A133" s="66"/>
      <c r="B133" s="63"/>
      <c r="C133" s="63"/>
      <c r="D133" s="63"/>
      <c r="E133" s="63"/>
      <c r="F133" s="63"/>
      <c r="G133" s="63"/>
      <c r="H133" s="63"/>
      <c r="I133" s="43"/>
      <c r="J133" s="25"/>
      <c r="K133" s="43"/>
      <c r="L133" s="25"/>
      <c r="M133" s="63"/>
      <c r="N133" s="63"/>
      <c r="O133" s="63"/>
      <c r="P133" s="63"/>
      <c r="Q133" s="63"/>
      <c r="R133" s="63"/>
      <c r="S133" s="63"/>
      <c r="T133" s="63" t="str">
        <f t="shared" si="13"/>
        <v xml:space="preserve"> </v>
      </c>
      <c r="U133" s="63" t="str">
        <f t="shared" si="13"/>
        <v xml:space="preserve"> </v>
      </c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</row>
    <row r="134" spans="1:38" x14ac:dyDescent="0.2">
      <c r="A134" s="100">
        <v>42073</v>
      </c>
      <c r="B134" s="63">
        <v>11</v>
      </c>
      <c r="C134" s="63">
        <v>0.13</v>
      </c>
      <c r="D134" s="63">
        <v>6.25</v>
      </c>
      <c r="E134" s="63">
        <v>6.9</v>
      </c>
      <c r="F134" s="63">
        <v>4.08</v>
      </c>
      <c r="G134" s="63">
        <v>0.2</v>
      </c>
      <c r="H134" s="63"/>
      <c r="I134" s="34">
        <v>237</v>
      </c>
      <c r="J134" s="25">
        <f t="shared" si="10"/>
        <v>3.3196590000000001</v>
      </c>
      <c r="K134" s="36">
        <v>1.95</v>
      </c>
      <c r="L134" s="25">
        <f t="shared" si="11"/>
        <v>6.0391499999999994E-2</v>
      </c>
      <c r="M134" s="63"/>
      <c r="N134" s="63">
        <v>3</v>
      </c>
      <c r="O134" s="63">
        <v>4</v>
      </c>
      <c r="P134" s="63">
        <v>1</v>
      </c>
      <c r="Q134" s="63">
        <v>1</v>
      </c>
      <c r="R134" s="63">
        <v>13</v>
      </c>
      <c r="S134" s="63">
        <v>2</v>
      </c>
      <c r="T134" s="63">
        <f t="shared" si="13"/>
        <v>15</v>
      </c>
      <c r="U134" s="63">
        <f t="shared" si="13"/>
        <v>6.1111111111111107</v>
      </c>
      <c r="V134" s="63">
        <v>0.43</v>
      </c>
      <c r="W134" s="63">
        <v>1</v>
      </c>
      <c r="X134" s="63" t="s">
        <v>45</v>
      </c>
      <c r="Y134" s="63" t="s">
        <v>46</v>
      </c>
      <c r="Z134" s="63">
        <v>59</v>
      </c>
      <c r="AA134" s="63">
        <v>43</v>
      </c>
      <c r="AB134" s="63" t="s">
        <v>238</v>
      </c>
      <c r="AC134" s="63"/>
      <c r="AD134" s="63"/>
      <c r="AE134" s="63"/>
      <c r="AF134" s="63"/>
      <c r="AH134" s="63"/>
      <c r="AI134" s="63"/>
      <c r="AJ134" s="63"/>
      <c r="AK134" s="63"/>
      <c r="AL134" s="63"/>
    </row>
    <row r="135" spans="1:38" x14ac:dyDescent="0.2">
      <c r="A135" s="100">
        <v>42087</v>
      </c>
      <c r="B135" s="63">
        <v>11</v>
      </c>
      <c r="C135" s="63">
        <v>0.06</v>
      </c>
      <c r="D135" s="63">
        <v>6.54</v>
      </c>
      <c r="E135" s="63">
        <v>12.5</v>
      </c>
      <c r="F135" s="63">
        <v>1.95</v>
      </c>
      <c r="G135" s="63">
        <v>0.36099999999999999</v>
      </c>
      <c r="H135" s="63"/>
      <c r="I135" s="34">
        <v>235</v>
      </c>
      <c r="J135" s="25">
        <f t="shared" si="10"/>
        <v>3.2916449999999999</v>
      </c>
      <c r="K135" s="36">
        <v>3.15</v>
      </c>
      <c r="L135" s="25">
        <f t="shared" si="11"/>
        <v>9.7555500000000003E-2</v>
      </c>
      <c r="M135" s="63"/>
      <c r="N135" s="63">
        <v>3</v>
      </c>
      <c r="O135" s="63">
        <v>3</v>
      </c>
      <c r="P135" s="63">
        <v>2</v>
      </c>
      <c r="Q135" s="63">
        <v>2</v>
      </c>
      <c r="R135" s="63">
        <v>12</v>
      </c>
      <c r="S135" s="63">
        <v>1</v>
      </c>
      <c r="T135" s="63">
        <f t="shared" si="13"/>
        <v>5</v>
      </c>
      <c r="U135" s="63">
        <f t="shared" si="13"/>
        <v>10.555555555555555</v>
      </c>
      <c r="V135" s="63"/>
      <c r="W135" s="63">
        <v>2</v>
      </c>
      <c r="X135" s="63"/>
      <c r="Y135" s="63"/>
      <c r="Z135" s="63">
        <v>41</v>
      </c>
      <c r="AA135" s="63">
        <v>51</v>
      </c>
      <c r="AB135" s="63" t="s">
        <v>208</v>
      </c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</row>
    <row r="136" spans="1:38" x14ac:dyDescent="0.2">
      <c r="A136" s="100">
        <v>42101</v>
      </c>
      <c r="B136" s="63">
        <v>11</v>
      </c>
      <c r="C136" s="63">
        <v>0.06</v>
      </c>
      <c r="D136" s="63">
        <v>6.78</v>
      </c>
      <c r="E136" s="63">
        <v>13.2</v>
      </c>
      <c r="F136" s="63">
        <v>2.5299999999999998</v>
      </c>
      <c r="G136" s="63">
        <v>0.36799999999999999</v>
      </c>
      <c r="H136" s="63"/>
      <c r="I136" s="34">
        <v>256</v>
      </c>
      <c r="J136" s="25">
        <f t="shared" si="10"/>
        <v>3.5857920000000001</v>
      </c>
      <c r="K136" s="34">
        <v>2.59</v>
      </c>
      <c r="L136" s="25">
        <f t="shared" si="11"/>
        <v>8.02123E-2</v>
      </c>
      <c r="M136" s="63"/>
      <c r="N136" s="63">
        <v>3</v>
      </c>
      <c r="O136" s="63">
        <v>4</v>
      </c>
      <c r="P136" s="63">
        <v>2</v>
      </c>
      <c r="Q136" s="63">
        <v>1</v>
      </c>
      <c r="R136" s="63">
        <v>11</v>
      </c>
      <c r="S136" s="63">
        <v>3</v>
      </c>
      <c r="T136" s="63">
        <f t="shared" si="13"/>
        <v>17.777777777777779</v>
      </c>
      <c r="U136" s="63">
        <f t="shared" si="13"/>
        <v>16.111111111111111</v>
      </c>
      <c r="V136" s="63"/>
      <c r="W136" s="63">
        <v>2</v>
      </c>
      <c r="X136" s="63"/>
      <c r="Y136" s="63"/>
      <c r="Z136" s="63">
        <v>64</v>
      </c>
      <c r="AA136" s="63">
        <v>61</v>
      </c>
      <c r="AB136" s="63" t="s">
        <v>184</v>
      </c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</row>
    <row r="137" spans="1:38" x14ac:dyDescent="0.2">
      <c r="A137" s="100">
        <v>42115</v>
      </c>
      <c r="B137" s="63">
        <v>11</v>
      </c>
      <c r="C137" s="63">
        <v>0.06</v>
      </c>
      <c r="D137" s="63">
        <v>6.98</v>
      </c>
      <c r="E137" s="63">
        <v>30.8</v>
      </c>
      <c r="F137" s="63">
        <v>4.92</v>
      </c>
      <c r="G137" s="63">
        <v>5.8000000000000003E-2</v>
      </c>
      <c r="H137" s="63"/>
      <c r="I137" s="34">
        <v>200</v>
      </c>
      <c r="J137" s="25">
        <f t="shared" si="10"/>
        <v>2.8014000000000001</v>
      </c>
      <c r="K137" s="34">
        <v>2.14</v>
      </c>
      <c r="L137" s="25">
        <f t="shared" si="11"/>
        <v>6.627580000000001E-2</v>
      </c>
      <c r="M137" s="63"/>
      <c r="N137" s="63">
        <v>3</v>
      </c>
      <c r="O137" s="63">
        <v>1</v>
      </c>
      <c r="P137" s="63">
        <v>4</v>
      </c>
      <c r="Q137" s="63">
        <v>2</v>
      </c>
      <c r="R137" s="63">
        <v>11</v>
      </c>
      <c r="S137" s="63">
        <v>4</v>
      </c>
      <c r="T137" s="63">
        <f t="shared" si="13"/>
        <v>15.555555555555555</v>
      </c>
      <c r="U137" s="63">
        <f t="shared" si="13"/>
        <v>15.555555555555555</v>
      </c>
      <c r="V137" s="63">
        <v>0.4</v>
      </c>
      <c r="W137" s="63">
        <v>1</v>
      </c>
      <c r="X137" s="63"/>
      <c r="Y137" s="63"/>
      <c r="Z137" s="63">
        <v>60</v>
      </c>
      <c r="AA137" s="63">
        <v>60</v>
      </c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</row>
    <row r="138" spans="1:38" x14ac:dyDescent="0.2">
      <c r="A138" s="100">
        <v>42129</v>
      </c>
      <c r="B138" s="63">
        <v>11</v>
      </c>
      <c r="C138" s="63">
        <v>0.11</v>
      </c>
      <c r="D138" s="63">
        <v>7.79</v>
      </c>
      <c r="E138" s="63">
        <v>34.299999999999997</v>
      </c>
      <c r="F138" s="63">
        <v>5.26</v>
      </c>
      <c r="G138" s="69">
        <v>0.34</v>
      </c>
      <c r="H138" s="69"/>
      <c r="I138" s="34">
        <v>162</v>
      </c>
      <c r="J138" s="25">
        <f t="shared" si="10"/>
        <v>2.2691340000000002</v>
      </c>
      <c r="K138" s="34">
        <v>2.97</v>
      </c>
      <c r="L138" s="25">
        <f t="shared" si="11"/>
        <v>9.1980900000000004E-2</v>
      </c>
      <c r="M138" s="63"/>
      <c r="N138" s="63">
        <v>3</v>
      </c>
      <c r="O138" s="63">
        <v>1</v>
      </c>
      <c r="P138" s="63">
        <v>2</v>
      </c>
      <c r="Q138" s="63">
        <v>2</v>
      </c>
      <c r="R138" s="63">
        <v>10</v>
      </c>
      <c r="S138" s="63">
        <v>1</v>
      </c>
      <c r="T138" s="63">
        <f t="shared" si="13"/>
        <v>23.888888888888889</v>
      </c>
      <c r="U138" s="63">
        <f t="shared" si="13"/>
        <v>18.333333333333332</v>
      </c>
      <c r="V138" s="63">
        <v>0.2</v>
      </c>
      <c r="W138" s="63">
        <v>1</v>
      </c>
      <c r="X138" s="63"/>
      <c r="Y138" s="63"/>
      <c r="Z138" s="63">
        <v>75</v>
      </c>
      <c r="AA138" s="63">
        <v>65</v>
      </c>
      <c r="AB138" s="63" t="s">
        <v>203</v>
      </c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</row>
    <row r="139" spans="1:38" x14ac:dyDescent="0.2">
      <c r="A139" s="100">
        <v>42143</v>
      </c>
      <c r="B139" s="63">
        <v>11</v>
      </c>
      <c r="C139" s="63">
        <v>0.14000000000000001</v>
      </c>
      <c r="D139" s="63">
        <v>7.29</v>
      </c>
      <c r="E139" s="63">
        <v>31.2</v>
      </c>
      <c r="F139" s="63">
        <v>2.33</v>
      </c>
      <c r="G139" s="63">
        <v>4.3999999999999997E-2</v>
      </c>
      <c r="H139" s="63"/>
      <c r="I139" s="34">
        <v>150</v>
      </c>
      <c r="J139" s="25">
        <f t="shared" si="10"/>
        <v>2.1010499999999999</v>
      </c>
      <c r="K139" s="36">
        <v>3.01</v>
      </c>
      <c r="L139" s="25">
        <f t="shared" si="11"/>
        <v>9.3219699999999989E-2</v>
      </c>
      <c r="M139" s="18">
        <v>63</v>
      </c>
      <c r="N139" s="63">
        <v>3</v>
      </c>
      <c r="O139" s="63">
        <v>2</v>
      </c>
      <c r="P139" s="63">
        <v>2</v>
      </c>
      <c r="Q139" s="63">
        <v>1</v>
      </c>
      <c r="R139" s="63">
        <v>12</v>
      </c>
      <c r="S139" s="63">
        <v>4</v>
      </c>
      <c r="T139" s="63">
        <f t="shared" si="13"/>
        <v>25</v>
      </c>
      <c r="U139" s="63">
        <f t="shared" si="13"/>
        <v>26.666666666666668</v>
      </c>
      <c r="V139" s="63"/>
      <c r="W139" s="63">
        <v>2</v>
      </c>
      <c r="X139" s="63"/>
      <c r="Y139" s="63"/>
      <c r="Z139" s="63">
        <v>77</v>
      </c>
      <c r="AA139" s="63">
        <v>80</v>
      </c>
      <c r="AB139" s="63" t="s">
        <v>208</v>
      </c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</row>
    <row r="140" spans="1:38" x14ac:dyDescent="0.2">
      <c r="A140" s="100">
        <v>42157</v>
      </c>
      <c r="B140" s="63">
        <v>11</v>
      </c>
      <c r="C140" s="63">
        <v>0.12</v>
      </c>
      <c r="D140" s="63">
        <v>6.43</v>
      </c>
      <c r="E140" s="63">
        <v>23.1</v>
      </c>
      <c r="F140" s="63">
        <v>1.27</v>
      </c>
      <c r="G140" s="63">
        <v>4.9000000000000002E-2</v>
      </c>
      <c r="H140" s="63"/>
      <c r="I140" s="34">
        <v>143</v>
      </c>
      <c r="J140" s="25">
        <f t="shared" si="10"/>
        <v>2.0030009999999998</v>
      </c>
      <c r="K140" s="34">
        <v>2.68</v>
      </c>
      <c r="L140" s="25">
        <f t="shared" si="11"/>
        <v>8.2999600000000007E-2</v>
      </c>
      <c r="M140" s="18">
        <v>1214</v>
      </c>
      <c r="N140" s="63">
        <v>4</v>
      </c>
      <c r="O140" s="63">
        <v>4</v>
      </c>
      <c r="P140" s="63">
        <v>3</v>
      </c>
      <c r="Q140" s="63">
        <v>2</v>
      </c>
      <c r="R140" s="63">
        <v>7</v>
      </c>
      <c r="S140" s="63">
        <v>5</v>
      </c>
      <c r="T140" s="63">
        <f t="shared" si="13"/>
        <v>15.555555555555555</v>
      </c>
      <c r="U140" s="63">
        <f t="shared" si="13"/>
        <v>25</v>
      </c>
      <c r="V140" s="63">
        <v>0.28000000000000003</v>
      </c>
      <c r="W140" s="63">
        <v>1</v>
      </c>
      <c r="X140" s="63"/>
      <c r="Y140" s="63"/>
      <c r="Z140" s="63">
        <v>60</v>
      </c>
      <c r="AA140" s="63">
        <v>77</v>
      </c>
      <c r="AB140" s="63" t="s">
        <v>218</v>
      </c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</row>
    <row r="141" spans="1:38" x14ac:dyDescent="0.2">
      <c r="A141" s="100">
        <v>42171</v>
      </c>
      <c r="B141" s="63">
        <v>11</v>
      </c>
      <c r="C141" s="63">
        <v>0.13</v>
      </c>
      <c r="D141" s="63">
        <v>7.11</v>
      </c>
      <c r="E141" s="70">
        <v>27</v>
      </c>
      <c r="F141" s="63">
        <v>2.62</v>
      </c>
      <c r="G141" s="63">
        <v>8.2000000000000003E-2</v>
      </c>
      <c r="H141" s="63"/>
      <c r="I141" s="34">
        <v>137</v>
      </c>
      <c r="J141" s="25">
        <f t="shared" si="10"/>
        <v>1.9189590000000001</v>
      </c>
      <c r="K141" s="34">
        <v>2.84</v>
      </c>
      <c r="L141" s="25">
        <f t="shared" si="11"/>
        <v>8.79548E-2</v>
      </c>
      <c r="M141" s="18">
        <v>215</v>
      </c>
      <c r="N141" s="63">
        <v>4</v>
      </c>
      <c r="O141" s="63">
        <v>1</v>
      </c>
      <c r="P141" s="63">
        <v>2</v>
      </c>
      <c r="Q141" s="63">
        <v>2</v>
      </c>
      <c r="R141" s="63">
        <v>10</v>
      </c>
      <c r="S141" s="63">
        <v>4</v>
      </c>
      <c r="T141" s="63">
        <f t="shared" si="13"/>
        <v>32.222222222222221</v>
      </c>
      <c r="U141" s="63">
        <f t="shared" si="13"/>
        <v>27.777777777777779</v>
      </c>
      <c r="V141" s="63">
        <v>0.32</v>
      </c>
      <c r="W141" s="63">
        <v>1</v>
      </c>
      <c r="X141" s="63"/>
      <c r="Y141" s="63"/>
      <c r="Z141" s="63">
        <v>90</v>
      </c>
      <c r="AA141" s="63">
        <v>82</v>
      </c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</row>
    <row r="142" spans="1:38" x14ac:dyDescent="0.2">
      <c r="A142" s="100">
        <v>42185</v>
      </c>
      <c r="B142" s="63">
        <v>11</v>
      </c>
      <c r="C142" s="65">
        <v>0.1</v>
      </c>
      <c r="D142" s="63">
        <v>7.13</v>
      </c>
      <c r="E142" s="63">
        <v>17.100000000000001</v>
      </c>
      <c r="F142" s="63">
        <v>2.1800000000000002</v>
      </c>
      <c r="G142" s="63">
        <v>0.217</v>
      </c>
      <c r="H142" s="63"/>
      <c r="I142" s="43">
        <v>130.5</v>
      </c>
      <c r="J142" s="25">
        <f t="shared" si="10"/>
        <v>1.8279135</v>
      </c>
      <c r="K142" s="43">
        <v>2.95</v>
      </c>
      <c r="L142" s="25">
        <f t="shared" si="11"/>
        <v>9.1361500000000012E-2</v>
      </c>
      <c r="M142" s="18">
        <v>181.5</v>
      </c>
      <c r="N142" s="63">
        <v>4</v>
      </c>
      <c r="O142" s="63">
        <v>1</v>
      </c>
      <c r="P142" s="63">
        <v>1</v>
      </c>
      <c r="Q142" s="63">
        <v>2</v>
      </c>
      <c r="R142" s="63">
        <v>9</v>
      </c>
      <c r="S142" s="63">
        <v>1</v>
      </c>
      <c r="T142" s="63">
        <f t="shared" si="13"/>
        <v>27.777777777777779</v>
      </c>
      <c r="U142" s="63">
        <f t="shared" si="13"/>
        <v>26.666666666666668</v>
      </c>
      <c r="V142" s="63">
        <v>0.26</v>
      </c>
      <c r="W142" s="63">
        <v>1</v>
      </c>
      <c r="X142" s="63"/>
      <c r="Y142" s="63"/>
      <c r="Z142" s="63">
        <v>82</v>
      </c>
      <c r="AA142" s="63">
        <v>80</v>
      </c>
      <c r="AB142" s="63" t="s">
        <v>223</v>
      </c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</row>
    <row r="143" spans="1:38" x14ac:dyDescent="0.2">
      <c r="A143" s="100">
        <v>42199</v>
      </c>
      <c r="B143" s="63">
        <v>11</v>
      </c>
      <c r="C143" s="63"/>
      <c r="D143" s="63"/>
      <c r="E143" s="63"/>
      <c r="F143" s="63"/>
      <c r="G143" s="63"/>
      <c r="H143" s="63"/>
      <c r="I143" s="43"/>
      <c r="J143" s="25"/>
      <c r="K143" s="43"/>
      <c r="L143" s="25"/>
      <c r="M143" s="18" t="s">
        <v>109</v>
      </c>
      <c r="N143" s="63"/>
      <c r="O143" s="63"/>
      <c r="P143" s="63"/>
      <c r="Q143" s="63"/>
      <c r="R143" s="63"/>
      <c r="S143" s="63"/>
      <c r="T143" s="63" t="str">
        <f t="shared" si="13"/>
        <v xml:space="preserve"> </v>
      </c>
      <c r="U143" s="63" t="str">
        <f t="shared" si="13"/>
        <v xml:space="preserve"> </v>
      </c>
      <c r="V143" s="63"/>
      <c r="W143" s="63"/>
      <c r="X143" s="63"/>
      <c r="Y143" s="63" t="s">
        <v>170</v>
      </c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</row>
    <row r="144" spans="1:38" x14ac:dyDescent="0.2">
      <c r="A144" s="100">
        <v>42213</v>
      </c>
      <c r="B144" s="63">
        <v>11</v>
      </c>
      <c r="C144" s="63">
        <v>0.13</v>
      </c>
      <c r="D144" s="63">
        <v>7.54</v>
      </c>
      <c r="E144" s="63">
        <v>18.2</v>
      </c>
      <c r="F144" s="65">
        <v>2.1</v>
      </c>
      <c r="G144" s="63">
        <v>7.5999999999999998E-2</v>
      </c>
      <c r="H144" s="63"/>
      <c r="I144" s="43">
        <v>117</v>
      </c>
      <c r="J144" s="25">
        <f t="shared" si="10"/>
        <v>1.638819</v>
      </c>
      <c r="K144" s="43">
        <v>3.13</v>
      </c>
      <c r="L144" s="25">
        <f t="shared" si="11"/>
        <v>9.6936099999999997E-2</v>
      </c>
      <c r="M144" s="18">
        <v>86</v>
      </c>
      <c r="N144" s="63">
        <v>1</v>
      </c>
      <c r="O144" s="63">
        <v>1</v>
      </c>
      <c r="P144" s="63">
        <v>1</v>
      </c>
      <c r="Q144" s="63">
        <v>2</v>
      </c>
      <c r="R144" s="63">
        <v>10</v>
      </c>
      <c r="S144" s="63">
        <v>5</v>
      </c>
      <c r="T144" s="63">
        <f t="shared" si="13"/>
        <v>30</v>
      </c>
      <c r="U144" s="63">
        <f t="shared" si="13"/>
        <v>28.333333333333332</v>
      </c>
      <c r="V144" s="63">
        <v>0.33</v>
      </c>
      <c r="W144" s="63">
        <v>1</v>
      </c>
      <c r="X144" s="63"/>
      <c r="Y144" s="63" t="s">
        <v>46</v>
      </c>
      <c r="Z144" s="63">
        <v>86</v>
      </c>
      <c r="AA144" s="63">
        <v>83</v>
      </c>
      <c r="AB144" s="63" t="s">
        <v>239</v>
      </c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</row>
    <row r="145" spans="1:38" x14ac:dyDescent="0.2">
      <c r="A145" s="100">
        <v>42227</v>
      </c>
      <c r="B145" s="63">
        <v>11</v>
      </c>
      <c r="C145" s="63">
        <v>0.14000000000000001</v>
      </c>
      <c r="D145" s="63">
        <v>7.45</v>
      </c>
      <c r="E145" s="63">
        <v>19.3</v>
      </c>
      <c r="F145" s="63">
        <v>1.1599999999999999</v>
      </c>
      <c r="G145" s="63">
        <v>0.111</v>
      </c>
      <c r="H145" s="63"/>
      <c r="I145" s="43">
        <v>107</v>
      </c>
      <c r="J145" s="25">
        <f t="shared" si="10"/>
        <v>1.4987490000000001</v>
      </c>
      <c r="K145" s="43">
        <v>2.42</v>
      </c>
      <c r="L145" s="25">
        <f t="shared" si="11"/>
        <v>7.4947399999999997E-2</v>
      </c>
      <c r="M145" s="18">
        <v>208.5</v>
      </c>
      <c r="N145" s="63">
        <v>1</v>
      </c>
      <c r="O145" s="63">
        <v>3</v>
      </c>
      <c r="P145" s="63">
        <v>3</v>
      </c>
      <c r="Q145" s="63">
        <v>3</v>
      </c>
      <c r="R145" s="63">
        <v>10</v>
      </c>
      <c r="S145" s="63">
        <v>5</v>
      </c>
      <c r="T145" s="63">
        <f t="shared" si="13"/>
        <v>24.444444444444443</v>
      </c>
      <c r="U145" s="63">
        <f t="shared" si="13"/>
        <v>25.555555555555557</v>
      </c>
      <c r="V145" s="63">
        <v>0.43</v>
      </c>
      <c r="W145" s="63">
        <v>1</v>
      </c>
      <c r="X145" s="63"/>
      <c r="Y145" s="63"/>
      <c r="Z145" s="63">
        <v>76</v>
      </c>
      <c r="AA145" s="63">
        <v>78</v>
      </c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</row>
    <row r="146" spans="1:38" x14ac:dyDescent="0.2">
      <c r="A146" s="100">
        <v>42241</v>
      </c>
      <c r="B146" s="63">
        <v>11</v>
      </c>
      <c r="C146" s="63">
        <v>0.14000000000000001</v>
      </c>
      <c r="D146" s="63">
        <v>8.6999999999999993</v>
      </c>
      <c r="E146" s="63">
        <v>33.5</v>
      </c>
      <c r="F146" s="63">
        <v>0.83399999999999996</v>
      </c>
      <c r="G146" s="63">
        <v>4.0000000000000001E-3</v>
      </c>
      <c r="H146" s="63"/>
      <c r="I146" s="43">
        <v>113</v>
      </c>
      <c r="J146" s="25">
        <f t="shared" si="10"/>
        <v>1.5827910000000001</v>
      </c>
      <c r="K146" s="43">
        <v>2.72</v>
      </c>
      <c r="L146" s="25">
        <f t="shared" si="11"/>
        <v>8.4238400000000005E-2</v>
      </c>
      <c r="M146" s="18">
        <v>165.5</v>
      </c>
      <c r="N146" s="63">
        <v>1</v>
      </c>
      <c r="O146" s="63">
        <v>3</v>
      </c>
      <c r="P146" s="63">
        <v>2</v>
      </c>
      <c r="Q146" s="63">
        <v>2</v>
      </c>
      <c r="R146" s="63">
        <v>11</v>
      </c>
      <c r="S146" s="63">
        <v>1</v>
      </c>
      <c r="T146" s="63">
        <f t="shared" si="13"/>
        <v>25.555555555555557</v>
      </c>
      <c r="U146" s="63">
        <f t="shared" si="13"/>
        <v>26.666666666666668</v>
      </c>
      <c r="V146" s="65">
        <v>0.4</v>
      </c>
      <c r="W146" s="63">
        <v>1</v>
      </c>
      <c r="X146" s="63"/>
      <c r="Z146" s="63">
        <v>78</v>
      </c>
      <c r="AA146" s="63">
        <v>80</v>
      </c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</row>
    <row r="147" spans="1:38" x14ac:dyDescent="0.2">
      <c r="A147" s="100">
        <v>42255</v>
      </c>
      <c r="B147" s="63">
        <v>11</v>
      </c>
      <c r="C147" s="63">
        <v>0.31</v>
      </c>
      <c r="D147" s="63">
        <v>8.34</v>
      </c>
      <c r="E147" s="63">
        <v>16.399999999999999</v>
      </c>
      <c r="F147" s="63">
        <v>2.0299999999999998</v>
      </c>
      <c r="G147" s="63">
        <v>2E-3</v>
      </c>
      <c r="H147" s="63"/>
      <c r="I147" s="43">
        <v>103</v>
      </c>
      <c r="J147" s="25">
        <f t="shared" si="10"/>
        <v>1.4427210000000001</v>
      </c>
      <c r="K147" s="43">
        <v>2.2650000000000001</v>
      </c>
      <c r="L147" s="25">
        <f t="shared" si="11"/>
        <v>7.0147050000000002E-2</v>
      </c>
      <c r="M147" s="18">
        <v>15</v>
      </c>
      <c r="N147" s="63">
        <v>1</v>
      </c>
      <c r="O147" s="63">
        <v>1</v>
      </c>
      <c r="P147" s="63">
        <v>2</v>
      </c>
      <c r="Q147" s="63">
        <v>2</v>
      </c>
      <c r="R147" s="63">
        <v>10</v>
      </c>
      <c r="S147" s="63">
        <v>1</v>
      </c>
      <c r="T147" s="63">
        <f t="shared" si="13"/>
        <v>30</v>
      </c>
      <c r="U147" s="63">
        <f t="shared" si="13"/>
        <v>27.777777777777779</v>
      </c>
      <c r="V147" s="63">
        <v>0.42</v>
      </c>
      <c r="W147" s="63">
        <v>1</v>
      </c>
      <c r="X147" s="63"/>
      <c r="Y147" s="63"/>
      <c r="Z147" s="63">
        <v>86</v>
      </c>
      <c r="AA147" s="63">
        <v>82</v>
      </c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</row>
    <row r="148" spans="1:38" x14ac:dyDescent="0.2">
      <c r="A148" s="100">
        <v>42269</v>
      </c>
      <c r="B148" s="63">
        <v>11</v>
      </c>
      <c r="C148" s="63">
        <v>0.33</v>
      </c>
      <c r="D148" s="63">
        <v>7.74</v>
      </c>
      <c r="E148" s="63">
        <v>16.899999999999999</v>
      </c>
      <c r="F148" s="63">
        <v>1.87</v>
      </c>
      <c r="G148" s="63">
        <v>2.8000000000000001E-2</v>
      </c>
      <c r="H148" s="63"/>
      <c r="I148" s="43">
        <v>122</v>
      </c>
      <c r="J148" s="25">
        <f t="shared" si="10"/>
        <v>1.7088540000000001</v>
      </c>
      <c r="K148" s="43">
        <v>2.31</v>
      </c>
      <c r="L148" s="25">
        <f t="shared" si="11"/>
        <v>7.1540699999999999E-2</v>
      </c>
      <c r="M148" s="18">
        <v>98</v>
      </c>
      <c r="N148" s="63">
        <v>2</v>
      </c>
      <c r="O148" s="63">
        <v>3</v>
      </c>
      <c r="P148" s="63">
        <v>4</v>
      </c>
      <c r="Q148" s="63">
        <v>3</v>
      </c>
      <c r="R148" s="63">
        <v>1</v>
      </c>
      <c r="S148" s="63">
        <v>1</v>
      </c>
      <c r="T148" s="63">
        <f t="shared" si="13"/>
        <v>21.111111111111111</v>
      </c>
      <c r="U148" s="63">
        <f t="shared" si="13"/>
        <v>22.777777777777779</v>
      </c>
      <c r="V148" s="63">
        <v>0.47</v>
      </c>
      <c r="W148" s="63">
        <v>1</v>
      </c>
      <c r="X148" s="63"/>
      <c r="Y148" s="63"/>
      <c r="Z148" s="63">
        <v>70</v>
      </c>
      <c r="AA148" s="63">
        <v>73</v>
      </c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</row>
    <row r="149" spans="1:38" x14ac:dyDescent="0.2">
      <c r="A149" s="100">
        <v>42283</v>
      </c>
      <c r="B149" s="63">
        <v>11</v>
      </c>
      <c r="C149" s="63">
        <v>0.83</v>
      </c>
      <c r="D149" s="63">
        <v>6.9</v>
      </c>
      <c r="E149" s="63">
        <v>17.100000000000001</v>
      </c>
      <c r="F149" s="63">
        <v>2.06</v>
      </c>
      <c r="G149" s="63">
        <v>9.4E-2</v>
      </c>
      <c r="H149" s="63"/>
      <c r="I149" s="43">
        <v>157</v>
      </c>
      <c r="J149" s="25">
        <f t="shared" si="10"/>
        <v>2.1990990000000004</v>
      </c>
      <c r="K149" s="43">
        <v>1.85</v>
      </c>
      <c r="L149" s="25">
        <f t="shared" si="11"/>
        <v>5.7294499999999998E-2</v>
      </c>
      <c r="M149" s="63"/>
      <c r="N149" s="63">
        <v>1</v>
      </c>
      <c r="O149" s="63">
        <v>1</v>
      </c>
      <c r="P149" s="63">
        <v>2</v>
      </c>
      <c r="Q149" s="63">
        <v>2</v>
      </c>
      <c r="R149" s="63">
        <v>1</v>
      </c>
      <c r="S149" s="63">
        <v>5</v>
      </c>
      <c r="T149" s="63">
        <f t="shared" si="13"/>
        <v>19.444444444444443</v>
      </c>
      <c r="U149" s="63">
        <f t="shared" si="13"/>
        <v>17.222222222222221</v>
      </c>
      <c r="V149" s="63">
        <v>0.57999999999999996</v>
      </c>
      <c r="W149" s="63">
        <v>1</v>
      </c>
      <c r="X149" s="63"/>
      <c r="Y149" s="63"/>
      <c r="Z149" s="63">
        <v>67</v>
      </c>
      <c r="AA149" s="63">
        <v>63</v>
      </c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</row>
    <row r="150" spans="1:38" x14ac:dyDescent="0.2">
      <c r="A150" s="100">
        <v>42297</v>
      </c>
      <c r="B150" s="63">
        <v>11</v>
      </c>
      <c r="C150" s="65">
        <v>0.3</v>
      </c>
      <c r="D150" s="63">
        <v>7.55</v>
      </c>
      <c r="E150" s="63">
        <v>31.6</v>
      </c>
      <c r="F150" s="63">
        <v>4.79</v>
      </c>
      <c r="G150" s="63">
        <v>7.5999999999999998E-2</v>
      </c>
      <c r="H150" s="63"/>
      <c r="I150" s="43">
        <v>151</v>
      </c>
      <c r="J150" s="25">
        <f t="shared" si="10"/>
        <v>2.1150569999999997</v>
      </c>
      <c r="K150" s="43">
        <v>2.13</v>
      </c>
      <c r="L150" s="25">
        <f t="shared" si="11"/>
        <v>6.59661E-2</v>
      </c>
      <c r="M150" s="63"/>
      <c r="N150" s="63">
        <v>2</v>
      </c>
      <c r="O150" s="63">
        <v>1</v>
      </c>
      <c r="P150" s="63">
        <v>2</v>
      </c>
      <c r="Q150" s="63">
        <v>2</v>
      </c>
      <c r="R150" s="63">
        <v>10</v>
      </c>
      <c r="S150" s="63">
        <v>1</v>
      </c>
      <c r="T150" s="63">
        <f t="shared" si="13"/>
        <v>15.555555555555555</v>
      </c>
      <c r="U150" s="63">
        <f t="shared" si="13"/>
        <v>15</v>
      </c>
      <c r="V150" s="63">
        <v>0.48</v>
      </c>
      <c r="W150" s="63">
        <v>1</v>
      </c>
      <c r="X150" s="63"/>
      <c r="Y150" s="63" t="s">
        <v>46</v>
      </c>
      <c r="Z150" s="63">
        <v>60</v>
      </c>
      <c r="AA150" s="63">
        <v>59</v>
      </c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</row>
    <row r="151" spans="1:38" x14ac:dyDescent="0.2">
      <c r="A151" s="100">
        <v>42311</v>
      </c>
      <c r="B151" s="63">
        <v>11</v>
      </c>
      <c r="C151" s="63"/>
      <c r="D151" s="63"/>
      <c r="E151" s="63"/>
      <c r="F151" s="63"/>
      <c r="G151" s="63"/>
      <c r="H151" s="63"/>
      <c r="I151" s="43"/>
      <c r="J151" s="25"/>
      <c r="K151" s="43"/>
      <c r="L151" s="25"/>
      <c r="M151" s="63"/>
      <c r="N151" s="63"/>
      <c r="O151" s="63"/>
      <c r="P151" s="63"/>
      <c r="Q151" s="63"/>
      <c r="R151" s="63"/>
      <c r="S151" s="63"/>
      <c r="T151" s="63" t="str">
        <f t="shared" si="13"/>
        <v xml:space="preserve"> </v>
      </c>
      <c r="U151" s="63" t="str">
        <f t="shared" si="13"/>
        <v xml:space="preserve"> </v>
      </c>
      <c r="V151" s="63"/>
      <c r="W151" s="63"/>
      <c r="X151" s="63"/>
      <c r="Y151" s="63" t="s">
        <v>170</v>
      </c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</row>
    <row r="152" spans="1:38" x14ac:dyDescent="0.2">
      <c r="A152" s="63"/>
      <c r="B152" s="63"/>
      <c r="C152" s="63"/>
      <c r="D152" s="63"/>
      <c r="E152" s="63"/>
      <c r="F152" s="63"/>
      <c r="G152" s="63"/>
      <c r="H152" s="63"/>
      <c r="I152" s="43"/>
      <c r="J152" s="25"/>
      <c r="K152" s="43"/>
      <c r="L152" s="25"/>
      <c r="M152" s="63"/>
      <c r="N152" s="63"/>
      <c r="O152" s="63"/>
      <c r="P152" s="63"/>
      <c r="Q152" s="63"/>
      <c r="R152" s="63"/>
      <c r="S152" s="63"/>
      <c r="T152" s="63" t="str">
        <f t="shared" si="13"/>
        <v xml:space="preserve"> </v>
      </c>
      <c r="U152" s="63" t="str">
        <f t="shared" si="13"/>
        <v xml:space="preserve"> </v>
      </c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</row>
    <row r="153" spans="1:38" x14ac:dyDescent="0.2">
      <c r="A153" s="63"/>
      <c r="B153" s="63"/>
      <c r="C153" s="63"/>
      <c r="D153" s="63"/>
      <c r="E153" s="63"/>
      <c r="F153" s="63"/>
      <c r="G153" s="63"/>
      <c r="H153" s="63"/>
      <c r="I153" s="43"/>
      <c r="J153" s="25"/>
      <c r="K153" s="43"/>
      <c r="L153" s="25"/>
      <c r="M153" s="63"/>
      <c r="N153" s="63"/>
      <c r="O153" s="63"/>
      <c r="P153" s="63"/>
      <c r="Q153" s="63"/>
      <c r="R153" s="63"/>
      <c r="S153" s="63"/>
      <c r="T153" s="63" t="str">
        <f t="shared" si="13"/>
        <v xml:space="preserve"> </v>
      </c>
      <c r="U153" s="63" t="str">
        <f t="shared" si="13"/>
        <v xml:space="preserve"> </v>
      </c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</row>
    <row r="154" spans="1:38" x14ac:dyDescent="0.2">
      <c r="A154" s="63"/>
      <c r="B154" s="63"/>
      <c r="C154" s="63"/>
      <c r="D154" s="63"/>
      <c r="E154" s="63"/>
      <c r="F154" s="63"/>
      <c r="G154" s="63"/>
      <c r="H154" s="63"/>
      <c r="I154" s="43"/>
      <c r="J154" s="25"/>
      <c r="K154" s="43"/>
      <c r="L154" s="25"/>
      <c r="M154" s="63"/>
      <c r="N154" s="63"/>
      <c r="O154" s="63"/>
      <c r="P154" s="63"/>
      <c r="Q154" s="63"/>
      <c r="R154" s="63"/>
      <c r="S154" s="63"/>
      <c r="T154" s="63" t="str">
        <f t="shared" si="13"/>
        <v xml:space="preserve"> </v>
      </c>
      <c r="U154" s="63" t="str">
        <f t="shared" si="13"/>
        <v xml:space="preserve"> </v>
      </c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</row>
    <row r="155" spans="1:38" x14ac:dyDescent="0.2">
      <c r="A155" s="63"/>
      <c r="B155" s="63"/>
      <c r="C155" s="63"/>
      <c r="D155" s="63"/>
      <c r="E155" s="63"/>
      <c r="F155" s="63"/>
      <c r="G155" s="63"/>
      <c r="H155" s="63"/>
      <c r="I155" s="43"/>
      <c r="J155" s="25"/>
      <c r="K155" s="43"/>
      <c r="L155" s="25"/>
      <c r="M155" s="63"/>
      <c r="N155" s="63"/>
      <c r="O155" s="63"/>
      <c r="P155" s="63"/>
      <c r="Q155" s="63"/>
      <c r="R155" s="63"/>
      <c r="S155" s="63"/>
      <c r="T155" s="63" t="str">
        <f t="shared" si="13"/>
        <v xml:space="preserve"> </v>
      </c>
      <c r="U155" s="63" t="str">
        <f t="shared" si="13"/>
        <v xml:space="preserve"> </v>
      </c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</row>
    <row r="156" spans="1:38" x14ac:dyDescent="0.2">
      <c r="A156" s="100">
        <v>42073</v>
      </c>
      <c r="B156" s="63">
        <v>12</v>
      </c>
      <c r="C156" s="63">
        <v>7.0000000000000007E-2</v>
      </c>
      <c r="D156" s="63">
        <v>5.95</v>
      </c>
      <c r="E156" s="63">
        <v>7.1</v>
      </c>
      <c r="F156" s="63">
        <v>3.69</v>
      </c>
      <c r="G156" s="63">
        <v>0.16200000000000001</v>
      </c>
      <c r="H156" s="63"/>
      <c r="I156" s="34">
        <v>211</v>
      </c>
      <c r="J156" s="25">
        <f t="shared" si="10"/>
        <v>2.9554770000000001</v>
      </c>
      <c r="K156" s="34">
        <v>0.95</v>
      </c>
      <c r="L156" s="25">
        <f t="shared" si="11"/>
        <v>2.94215E-2</v>
      </c>
      <c r="M156" s="63"/>
      <c r="N156" s="63">
        <v>5</v>
      </c>
      <c r="O156" s="63">
        <v>2</v>
      </c>
      <c r="P156" s="63">
        <v>2</v>
      </c>
      <c r="Q156" s="63">
        <v>2</v>
      </c>
      <c r="R156" s="63">
        <v>5</v>
      </c>
      <c r="S156" s="63">
        <v>1</v>
      </c>
      <c r="T156" s="63">
        <f t="shared" si="13"/>
        <v>13.333333333333334</v>
      </c>
      <c r="U156" s="63">
        <f t="shared" si="13"/>
        <v>0</v>
      </c>
      <c r="V156" s="65">
        <v>0.6</v>
      </c>
      <c r="W156" s="63">
        <v>2</v>
      </c>
      <c r="X156" s="63" t="s">
        <v>48</v>
      </c>
      <c r="Y156" s="63" t="s">
        <v>49</v>
      </c>
      <c r="Z156" s="63">
        <v>56</v>
      </c>
      <c r="AA156" s="63">
        <v>32</v>
      </c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</row>
    <row r="157" spans="1:38" x14ac:dyDescent="0.2">
      <c r="A157" s="100">
        <v>42087</v>
      </c>
      <c r="B157" s="63">
        <v>12</v>
      </c>
      <c r="C157" s="63">
        <v>0.04</v>
      </c>
      <c r="D157" s="63">
        <v>6.28</v>
      </c>
      <c r="E157" s="63">
        <v>4.5999999999999996</v>
      </c>
      <c r="F157" s="63">
        <v>1.95</v>
      </c>
      <c r="G157" s="63">
        <v>0.36099999999999999</v>
      </c>
      <c r="H157" s="63"/>
      <c r="I157" s="34">
        <v>300</v>
      </c>
      <c r="J157" s="25">
        <f t="shared" si="10"/>
        <v>4.2020999999999997</v>
      </c>
      <c r="K157" s="34">
        <v>0.74</v>
      </c>
      <c r="L157" s="25">
        <f t="shared" si="11"/>
        <v>2.2917799999999999E-2</v>
      </c>
      <c r="M157" s="63"/>
      <c r="N157" s="63">
        <v>5</v>
      </c>
      <c r="O157" s="63">
        <v>2</v>
      </c>
      <c r="P157" s="63">
        <v>1</v>
      </c>
      <c r="Q157" s="63">
        <v>1</v>
      </c>
      <c r="R157" s="63">
        <v>13</v>
      </c>
      <c r="S157" s="63">
        <v>1</v>
      </c>
      <c r="T157" s="63">
        <f t="shared" si="13"/>
        <v>8.3333333333333339</v>
      </c>
      <c r="U157" s="63">
        <f t="shared" si="13"/>
        <v>1.1111111111111112</v>
      </c>
      <c r="V157" s="65">
        <v>0.6</v>
      </c>
      <c r="W157" s="63">
        <v>2</v>
      </c>
      <c r="X157" s="63"/>
      <c r="Y157" s="63" t="s">
        <v>176</v>
      </c>
      <c r="Z157" s="63">
        <v>47</v>
      </c>
      <c r="AA157" s="63">
        <v>34</v>
      </c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</row>
    <row r="158" spans="1:38" x14ac:dyDescent="0.2">
      <c r="A158" s="100">
        <v>42101</v>
      </c>
      <c r="B158" s="63">
        <v>12</v>
      </c>
      <c r="C158" s="63">
        <v>0.04</v>
      </c>
      <c r="D158" s="63">
        <v>6.55</v>
      </c>
      <c r="E158" s="63">
        <v>3.1</v>
      </c>
      <c r="F158" s="63">
        <v>2.66</v>
      </c>
      <c r="G158" s="69">
        <v>0.25</v>
      </c>
      <c r="H158" s="69"/>
      <c r="I158" s="35">
        <v>278</v>
      </c>
      <c r="J158" s="25">
        <f t="shared" si="10"/>
        <v>3.8939460000000001</v>
      </c>
      <c r="K158" s="36">
        <v>0.62</v>
      </c>
      <c r="L158" s="25">
        <f t="shared" si="11"/>
        <v>1.92014E-2</v>
      </c>
      <c r="M158" s="63"/>
      <c r="N158" s="63">
        <v>5</v>
      </c>
      <c r="O158" s="63">
        <v>2</v>
      </c>
      <c r="P158" s="63">
        <v>3</v>
      </c>
      <c r="Q158" s="63">
        <v>2</v>
      </c>
      <c r="R158" s="63">
        <v>6</v>
      </c>
      <c r="S158" s="63">
        <v>3</v>
      </c>
      <c r="T158" s="63">
        <f t="shared" si="13"/>
        <v>16.666666666666668</v>
      </c>
      <c r="U158" s="63">
        <f t="shared" si="13"/>
        <v>8.8888888888888893</v>
      </c>
      <c r="V158" s="65">
        <v>0.6</v>
      </c>
      <c r="W158" s="63">
        <v>2</v>
      </c>
      <c r="X158" s="63"/>
      <c r="Y158" s="63" t="s">
        <v>49</v>
      </c>
      <c r="Z158" s="63">
        <v>62</v>
      </c>
      <c r="AA158" s="63">
        <v>48</v>
      </c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</row>
    <row r="159" spans="1:38" x14ac:dyDescent="0.2">
      <c r="A159" s="100">
        <v>42115</v>
      </c>
      <c r="B159" s="63">
        <v>12</v>
      </c>
      <c r="C159" s="63">
        <v>0.05</v>
      </c>
      <c r="D159" s="63">
        <v>6.44</v>
      </c>
      <c r="E159" s="63">
        <v>14.2</v>
      </c>
      <c r="F159" s="63">
        <v>2.21</v>
      </c>
      <c r="G159" s="63">
        <v>8.6999999999999994E-2</v>
      </c>
      <c r="H159" s="63"/>
      <c r="I159" s="35">
        <v>180</v>
      </c>
      <c r="J159" s="25">
        <f t="shared" si="10"/>
        <v>2.5212599999999998</v>
      </c>
      <c r="K159" s="36">
        <v>2.5</v>
      </c>
      <c r="L159" s="25">
        <f t="shared" si="11"/>
        <v>7.7424999999999994E-2</v>
      </c>
      <c r="M159" s="63"/>
      <c r="N159" s="63">
        <v>5</v>
      </c>
      <c r="O159" s="63">
        <v>1</v>
      </c>
      <c r="P159" s="63">
        <v>3</v>
      </c>
      <c r="Q159" s="63">
        <v>2</v>
      </c>
      <c r="R159" s="63">
        <v>9</v>
      </c>
      <c r="S159" s="63">
        <v>5</v>
      </c>
      <c r="T159" s="63" t="e">
        <f t="shared" si="13"/>
        <v>#VALUE!</v>
      </c>
      <c r="U159" s="63">
        <f t="shared" si="13"/>
        <v>11.111111111111111</v>
      </c>
      <c r="V159" s="65">
        <v>0.6</v>
      </c>
      <c r="W159" s="63">
        <v>2</v>
      </c>
      <c r="X159" s="63"/>
      <c r="Y159" s="63" t="s">
        <v>176</v>
      </c>
      <c r="Z159" s="63" t="s">
        <v>21</v>
      </c>
      <c r="AA159" s="63">
        <v>52</v>
      </c>
      <c r="AB159" s="63" t="s">
        <v>191</v>
      </c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</row>
    <row r="160" spans="1:38" x14ac:dyDescent="0.2">
      <c r="A160" s="100">
        <v>42129</v>
      </c>
      <c r="B160" s="63">
        <v>12</v>
      </c>
      <c r="C160" s="63">
        <v>0.08</v>
      </c>
      <c r="D160" s="63">
        <v>6.66</v>
      </c>
      <c r="E160" s="63">
        <v>5.4</v>
      </c>
      <c r="F160" s="63">
        <v>6.32</v>
      </c>
      <c r="G160" s="63">
        <v>8.4000000000000005E-2</v>
      </c>
      <c r="H160" s="63"/>
      <c r="I160" s="35">
        <v>276</v>
      </c>
      <c r="J160" s="25">
        <f t="shared" si="10"/>
        <v>3.8659319999999999</v>
      </c>
      <c r="K160" s="36">
        <v>0.68</v>
      </c>
      <c r="L160" s="25">
        <f t="shared" si="11"/>
        <v>2.1059600000000001E-2</v>
      </c>
      <c r="M160" s="63"/>
      <c r="N160" s="63">
        <v>5</v>
      </c>
      <c r="O160" s="63">
        <v>1</v>
      </c>
      <c r="P160" s="63">
        <v>3</v>
      </c>
      <c r="Q160" s="63">
        <v>2</v>
      </c>
      <c r="R160" s="63">
        <v>6</v>
      </c>
      <c r="S160" s="63">
        <v>1</v>
      </c>
      <c r="T160" s="63">
        <f t="shared" si="13"/>
        <v>22.777777777777779</v>
      </c>
      <c r="U160" s="63">
        <f t="shared" si="13"/>
        <v>11.111111111111111</v>
      </c>
      <c r="V160" s="65">
        <v>0.6</v>
      </c>
      <c r="W160" s="63">
        <v>2</v>
      </c>
      <c r="X160" s="63"/>
      <c r="Y160" s="63" t="s">
        <v>49</v>
      </c>
      <c r="Z160" s="63">
        <v>73</v>
      </c>
      <c r="AA160" s="63">
        <v>52</v>
      </c>
      <c r="AB160" s="63"/>
      <c r="AC160" s="63"/>
      <c r="AD160" s="63"/>
      <c r="AF160" s="63"/>
      <c r="AG160" s="63"/>
      <c r="AH160" s="63"/>
      <c r="AI160" s="63"/>
      <c r="AJ160" s="63"/>
      <c r="AK160" s="63"/>
      <c r="AL160" s="63"/>
    </row>
    <row r="161" spans="1:38" x14ac:dyDescent="0.2">
      <c r="A161" s="100">
        <v>42143</v>
      </c>
      <c r="B161" s="63">
        <v>12</v>
      </c>
      <c r="C161" s="63">
        <v>0.08</v>
      </c>
      <c r="D161" s="63">
        <v>6.6</v>
      </c>
      <c r="E161" s="63">
        <v>4.4000000000000004</v>
      </c>
      <c r="F161" s="63">
        <v>2.2599999999999998</v>
      </c>
      <c r="G161" s="63">
        <v>0.14599999999999999</v>
      </c>
      <c r="H161" s="63"/>
      <c r="I161" s="35">
        <v>271</v>
      </c>
      <c r="J161" s="25">
        <f t="shared" si="10"/>
        <v>3.7958970000000001</v>
      </c>
      <c r="K161" s="36">
        <v>1.03</v>
      </c>
      <c r="L161" s="25">
        <f t="shared" si="11"/>
        <v>3.18991E-2</v>
      </c>
      <c r="M161" s="63"/>
      <c r="N161" s="63">
        <v>5</v>
      </c>
      <c r="O161" s="63">
        <v>3</v>
      </c>
      <c r="P161" s="63">
        <v>2</v>
      </c>
      <c r="Q161" s="63">
        <v>1</v>
      </c>
      <c r="R161" s="63">
        <v>7</v>
      </c>
      <c r="S161" s="63">
        <v>4</v>
      </c>
      <c r="T161" s="63">
        <f t="shared" si="13"/>
        <v>26.666666666666668</v>
      </c>
      <c r="U161" s="63">
        <f t="shared" si="13"/>
        <v>14.444444444444445</v>
      </c>
      <c r="V161" s="65">
        <v>0.6</v>
      </c>
      <c r="W161" s="63">
        <v>1</v>
      </c>
      <c r="X161" s="63"/>
      <c r="Y161" s="63" t="s">
        <v>176</v>
      </c>
      <c r="Z161" s="63">
        <v>80</v>
      </c>
      <c r="AA161" s="63">
        <v>58</v>
      </c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</row>
    <row r="162" spans="1:38" x14ac:dyDescent="0.2">
      <c r="A162" s="100">
        <v>42157</v>
      </c>
      <c r="B162" s="63">
        <v>12</v>
      </c>
      <c r="C162" s="63">
        <v>0.08</v>
      </c>
      <c r="D162" s="63">
        <v>6.68</v>
      </c>
      <c r="E162" s="63">
        <v>2.9</v>
      </c>
      <c r="F162" s="63">
        <v>1.31</v>
      </c>
      <c r="G162" s="63">
        <v>5.6000000000000001E-2</v>
      </c>
      <c r="H162" s="63"/>
      <c r="I162" s="34">
        <v>254</v>
      </c>
      <c r="J162" s="25">
        <f t="shared" si="10"/>
        <v>3.5577779999999999</v>
      </c>
      <c r="K162" s="34">
        <v>1.21</v>
      </c>
      <c r="L162" s="25">
        <f t="shared" si="11"/>
        <v>3.7473699999999999E-2</v>
      </c>
      <c r="M162" s="63"/>
      <c r="N162" s="63">
        <v>5</v>
      </c>
      <c r="O162" s="63">
        <v>4</v>
      </c>
      <c r="P162" s="63">
        <v>2</v>
      </c>
      <c r="Q162" s="63">
        <v>2</v>
      </c>
      <c r="R162" s="63">
        <v>8</v>
      </c>
      <c r="S162" s="63">
        <v>5</v>
      </c>
      <c r="T162" s="63">
        <f t="shared" si="13"/>
        <v>21.111111111111111</v>
      </c>
      <c r="U162" s="63">
        <f t="shared" si="13"/>
        <v>14.444444444444445</v>
      </c>
      <c r="V162" s="65">
        <v>0.6</v>
      </c>
      <c r="W162" s="63">
        <v>2</v>
      </c>
      <c r="X162" s="63"/>
      <c r="Y162" s="63" t="s">
        <v>49</v>
      </c>
      <c r="Z162" s="63">
        <v>70</v>
      </c>
      <c r="AA162" s="63">
        <v>58</v>
      </c>
      <c r="AB162" s="63" t="s">
        <v>218</v>
      </c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</row>
    <row r="163" spans="1:38" x14ac:dyDescent="0.2">
      <c r="A163" s="100">
        <v>42171</v>
      </c>
      <c r="B163" s="63">
        <v>12</v>
      </c>
      <c r="C163" s="63">
        <v>7.0000000000000007E-2</v>
      </c>
      <c r="D163" s="63">
        <v>6.19</v>
      </c>
      <c r="E163" s="63">
        <v>20.9</v>
      </c>
      <c r="F163" s="63">
        <v>2.3199999999999998</v>
      </c>
      <c r="G163" s="63">
        <v>7.0999999999999994E-2</v>
      </c>
      <c r="H163" s="63"/>
      <c r="I163" s="34">
        <v>251</v>
      </c>
      <c r="J163" s="25">
        <f t="shared" si="10"/>
        <v>3.5157570000000002</v>
      </c>
      <c r="K163" s="34">
        <v>2.76</v>
      </c>
      <c r="L163" s="25">
        <f t="shared" si="11"/>
        <v>8.5477200000000003E-2</v>
      </c>
      <c r="M163" s="63"/>
      <c r="N163" s="63">
        <v>5</v>
      </c>
      <c r="O163" s="63">
        <v>1</v>
      </c>
      <c r="P163" s="63">
        <v>2</v>
      </c>
      <c r="Q163" s="63">
        <v>1</v>
      </c>
      <c r="R163" s="63">
        <v>8</v>
      </c>
      <c r="S163" s="63">
        <v>2</v>
      </c>
      <c r="T163" s="63">
        <f t="shared" si="13"/>
        <v>32.777777777777779</v>
      </c>
      <c r="U163" s="63">
        <f t="shared" si="13"/>
        <v>18.888888888888889</v>
      </c>
      <c r="V163" s="65">
        <v>0.6</v>
      </c>
      <c r="W163" s="63">
        <v>2</v>
      </c>
      <c r="X163" s="63"/>
      <c r="Y163" s="63" t="s">
        <v>176</v>
      </c>
      <c r="Z163" s="63">
        <v>91</v>
      </c>
      <c r="AA163" s="63">
        <v>66</v>
      </c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</row>
    <row r="164" spans="1:38" x14ac:dyDescent="0.2">
      <c r="A164" s="100">
        <v>42185</v>
      </c>
      <c r="B164" s="63">
        <v>12</v>
      </c>
      <c r="C164" s="63">
        <v>0.08</v>
      </c>
      <c r="D164" s="65">
        <v>6.1</v>
      </c>
      <c r="E164" s="63">
        <v>25.5</v>
      </c>
      <c r="F164" s="63">
        <v>1.84</v>
      </c>
      <c r="G164" s="63">
        <v>0.252</v>
      </c>
      <c r="H164" s="63"/>
      <c r="I164" s="34">
        <v>248</v>
      </c>
      <c r="J164" s="25">
        <f>(I163*14.007)*(0.001)</f>
        <v>3.5157570000000002</v>
      </c>
      <c r="K164" s="34">
        <v>2.57</v>
      </c>
      <c r="L164" s="25">
        <f t="shared" si="11"/>
        <v>7.9592899999999994E-2</v>
      </c>
      <c r="M164" s="63"/>
      <c r="N164" s="63">
        <v>5</v>
      </c>
      <c r="O164" s="63">
        <v>2</v>
      </c>
      <c r="P164" s="63">
        <v>2</v>
      </c>
      <c r="Q164" s="63">
        <v>2</v>
      </c>
      <c r="R164" s="63">
        <v>12</v>
      </c>
      <c r="S164" s="63">
        <v>4</v>
      </c>
      <c r="T164" s="63">
        <f t="shared" si="13"/>
        <v>30</v>
      </c>
      <c r="U164" s="63">
        <f t="shared" si="13"/>
        <v>15.555555555555555</v>
      </c>
      <c r="V164" s="65">
        <v>0.6</v>
      </c>
      <c r="W164" s="63">
        <v>2</v>
      </c>
      <c r="X164" s="63"/>
      <c r="Y164" s="63" t="s">
        <v>49</v>
      </c>
      <c r="Z164" s="63">
        <v>86</v>
      </c>
      <c r="AA164" s="63">
        <v>60</v>
      </c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</row>
    <row r="165" spans="1:38" x14ac:dyDescent="0.2">
      <c r="A165" s="100">
        <v>42199</v>
      </c>
      <c r="B165" s="63">
        <v>12</v>
      </c>
      <c r="C165" s="63">
        <v>0.09</v>
      </c>
      <c r="D165" s="65">
        <v>6.5</v>
      </c>
      <c r="E165" s="63">
        <v>4.4000000000000004</v>
      </c>
      <c r="F165" s="63">
        <v>2.5499999999999998</v>
      </c>
      <c r="G165" s="63">
        <v>6.0999999999999999E-2</v>
      </c>
      <c r="H165" s="63"/>
      <c r="I165" s="43">
        <v>305</v>
      </c>
      <c r="J165" s="25">
        <f>(I164*14.007)*(0.001)</f>
        <v>3.4737360000000002</v>
      </c>
      <c r="K165" s="34">
        <v>0.98</v>
      </c>
      <c r="L165" s="25">
        <f t="shared" si="11"/>
        <v>3.0350600000000002E-2</v>
      </c>
      <c r="M165" s="63"/>
      <c r="N165" s="63">
        <v>5</v>
      </c>
      <c r="O165" s="63">
        <v>3</v>
      </c>
      <c r="P165" s="63">
        <v>2</v>
      </c>
      <c r="Q165" s="63">
        <v>1</v>
      </c>
      <c r="R165" s="63">
        <v>8</v>
      </c>
      <c r="S165" s="63">
        <v>3</v>
      </c>
      <c r="T165" s="63">
        <f t="shared" si="13"/>
        <v>26.666666666666668</v>
      </c>
      <c r="U165" s="63">
        <f t="shared" si="13"/>
        <v>15</v>
      </c>
      <c r="V165" s="65">
        <v>0.6</v>
      </c>
      <c r="W165" s="63">
        <v>2</v>
      </c>
      <c r="X165" s="63"/>
      <c r="Y165" s="63" t="s">
        <v>176</v>
      </c>
      <c r="Z165" s="63">
        <v>80</v>
      </c>
      <c r="AA165" s="63">
        <v>59</v>
      </c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</row>
    <row r="166" spans="1:38" x14ac:dyDescent="0.2">
      <c r="A166" s="100">
        <v>42213</v>
      </c>
      <c r="B166" s="63">
        <v>12</v>
      </c>
      <c r="C166" s="63">
        <v>7.0000000000000007E-2</v>
      </c>
      <c r="D166" s="65">
        <v>6.3</v>
      </c>
      <c r="E166" s="63">
        <v>7.2</v>
      </c>
      <c r="F166" s="63">
        <v>1.65</v>
      </c>
      <c r="G166" s="63">
        <v>0.184</v>
      </c>
      <c r="H166" s="63"/>
      <c r="I166" s="34">
        <v>211</v>
      </c>
      <c r="J166" s="25">
        <f t="shared" si="10"/>
        <v>2.9554770000000001</v>
      </c>
      <c r="K166" s="34">
        <v>3.05</v>
      </c>
      <c r="L166" s="25">
        <f t="shared" si="11"/>
        <v>9.4458499999999987E-2</v>
      </c>
      <c r="M166" s="63"/>
      <c r="N166" s="63">
        <v>5</v>
      </c>
      <c r="O166" s="63">
        <v>2</v>
      </c>
      <c r="P166" s="63">
        <v>1</v>
      </c>
      <c r="Q166" s="63">
        <v>1</v>
      </c>
      <c r="R166" s="63">
        <v>13</v>
      </c>
      <c r="S166" s="63">
        <v>5</v>
      </c>
      <c r="T166" s="63">
        <f t="shared" si="13"/>
        <v>27.777777777777779</v>
      </c>
      <c r="U166" s="63">
        <f t="shared" si="13"/>
        <v>14.444444444444445</v>
      </c>
      <c r="V166" s="65">
        <v>0.6</v>
      </c>
      <c r="W166" s="63">
        <v>2</v>
      </c>
      <c r="X166" s="63"/>
      <c r="Y166" s="63" t="s">
        <v>49</v>
      </c>
      <c r="Z166" s="63">
        <v>82</v>
      </c>
      <c r="AA166" s="63">
        <v>58</v>
      </c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</row>
    <row r="167" spans="1:38" x14ac:dyDescent="0.2">
      <c r="A167" s="100">
        <v>42227</v>
      </c>
      <c r="B167" s="63">
        <v>12</v>
      </c>
      <c r="C167" s="63">
        <v>7.0000000000000007E-2</v>
      </c>
      <c r="D167" s="63">
        <v>6.6</v>
      </c>
      <c r="E167" s="63">
        <v>6.6</v>
      </c>
      <c r="F167" s="63">
        <v>2.1800000000000002</v>
      </c>
      <c r="G167" s="63">
        <v>0.26700000000000002</v>
      </c>
      <c r="H167" s="63"/>
      <c r="I167" s="43">
        <v>239</v>
      </c>
      <c r="J167" s="25">
        <f t="shared" ref="J167:J173" si="14">(I167*14.007)*(0.001)</f>
        <v>3.3476729999999999</v>
      </c>
      <c r="K167" s="43">
        <v>3.11</v>
      </c>
      <c r="L167" s="25">
        <f t="shared" si="11"/>
        <v>9.6316700000000005E-2</v>
      </c>
      <c r="M167" s="63"/>
      <c r="N167" s="63">
        <v>5</v>
      </c>
      <c r="O167" s="63">
        <v>2</v>
      </c>
      <c r="P167" s="63">
        <v>1</v>
      </c>
      <c r="Q167" s="63">
        <v>1</v>
      </c>
      <c r="R167" s="63">
        <v>13</v>
      </c>
      <c r="S167" s="63">
        <v>5</v>
      </c>
      <c r="T167" s="63">
        <f t="shared" si="13"/>
        <v>28.888888888888889</v>
      </c>
      <c r="U167" s="63">
        <f t="shared" si="13"/>
        <v>14.444444444444445</v>
      </c>
      <c r="V167" s="65">
        <v>0.6</v>
      </c>
      <c r="W167" s="63">
        <v>2</v>
      </c>
      <c r="X167" s="63"/>
      <c r="Y167" s="63" t="s">
        <v>176</v>
      </c>
      <c r="Z167" s="63">
        <v>84</v>
      </c>
      <c r="AA167" s="63">
        <v>58</v>
      </c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</row>
    <row r="168" spans="1:38" x14ac:dyDescent="0.2">
      <c r="A168" s="100">
        <v>42241</v>
      </c>
      <c r="B168" s="63">
        <v>12</v>
      </c>
      <c r="C168" s="63">
        <v>0.08</v>
      </c>
      <c r="D168" s="63">
        <v>6.43</v>
      </c>
      <c r="E168" s="63">
        <v>6.6</v>
      </c>
      <c r="F168" s="63">
        <v>1.44</v>
      </c>
      <c r="G168" s="63">
        <v>0.14399999999999999</v>
      </c>
      <c r="H168" s="63"/>
      <c r="I168" s="43">
        <v>293</v>
      </c>
      <c r="J168" s="25">
        <f t="shared" si="14"/>
        <v>4.1040509999999992</v>
      </c>
      <c r="K168" s="43">
        <v>3.32</v>
      </c>
      <c r="L168" s="25">
        <f t="shared" si="11"/>
        <v>0.10282039999999999</v>
      </c>
      <c r="M168" s="63"/>
      <c r="N168" s="63">
        <v>5</v>
      </c>
      <c r="O168" s="63">
        <v>2</v>
      </c>
      <c r="P168" s="63">
        <v>2</v>
      </c>
      <c r="Q168" s="63">
        <v>1</v>
      </c>
      <c r="R168" s="63">
        <v>8</v>
      </c>
      <c r="S168" s="63">
        <v>1</v>
      </c>
      <c r="T168" s="63">
        <f t="shared" si="13"/>
        <v>26.666666666666668</v>
      </c>
      <c r="U168" s="63">
        <f t="shared" si="13"/>
        <v>15.555555555555555</v>
      </c>
      <c r="V168" s="65">
        <v>0.6</v>
      </c>
      <c r="W168" s="63">
        <v>2</v>
      </c>
      <c r="X168" s="63"/>
      <c r="Y168" s="63" t="s">
        <v>49</v>
      </c>
      <c r="Z168" s="63">
        <v>80</v>
      </c>
      <c r="AA168" s="63">
        <v>60</v>
      </c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</row>
    <row r="169" spans="1:38" x14ac:dyDescent="0.2">
      <c r="A169" s="100">
        <v>42255</v>
      </c>
      <c r="B169" s="63">
        <v>12</v>
      </c>
      <c r="C169" s="63">
        <v>0.09</v>
      </c>
      <c r="D169" s="63">
        <v>6.45</v>
      </c>
      <c r="E169" s="63">
        <v>4.9000000000000004</v>
      </c>
      <c r="F169" s="63">
        <v>2.33</v>
      </c>
      <c r="G169" s="69">
        <v>0.09</v>
      </c>
      <c r="H169" s="69"/>
      <c r="I169" s="43">
        <v>269</v>
      </c>
      <c r="J169" s="25">
        <f t="shared" si="14"/>
        <v>3.7678829999999999</v>
      </c>
      <c r="K169" s="43">
        <v>0.59</v>
      </c>
      <c r="L169" s="25">
        <f t="shared" si="11"/>
        <v>1.8272299999999998E-2</v>
      </c>
      <c r="M169" s="63"/>
      <c r="N169" s="63">
        <v>5</v>
      </c>
      <c r="O169" s="63">
        <v>2</v>
      </c>
      <c r="P169" s="63">
        <v>1</v>
      </c>
      <c r="Q169" s="63">
        <v>1</v>
      </c>
      <c r="R169" s="63">
        <v>13</v>
      </c>
      <c r="S169" s="63">
        <v>1</v>
      </c>
      <c r="T169" s="63">
        <f t="shared" si="13"/>
        <v>30.555555555555557</v>
      </c>
      <c r="U169" s="63">
        <f t="shared" si="13"/>
        <v>16.666666666666668</v>
      </c>
      <c r="V169" s="65">
        <v>0.6</v>
      </c>
      <c r="W169" s="63">
        <v>2</v>
      </c>
      <c r="X169" s="63"/>
      <c r="Y169" s="63" t="s">
        <v>176</v>
      </c>
      <c r="Z169" s="63">
        <v>87</v>
      </c>
      <c r="AA169" s="63">
        <v>62</v>
      </c>
      <c r="AB169" s="63"/>
      <c r="AC169" s="129" t="s">
        <v>286</v>
      </c>
      <c r="AD169" s="129" t="s">
        <v>287</v>
      </c>
      <c r="AE169" s="129" t="s">
        <v>288</v>
      </c>
      <c r="AF169" s="63"/>
      <c r="AG169" s="132" t="s">
        <v>286</v>
      </c>
      <c r="AH169" s="132" t="s">
        <v>290</v>
      </c>
      <c r="AI169" s="132" t="s">
        <v>291</v>
      </c>
      <c r="AJ169" s="63"/>
      <c r="AK169" s="63"/>
      <c r="AL169" s="63"/>
    </row>
    <row r="170" spans="1:38" x14ac:dyDescent="0.2">
      <c r="A170" s="100">
        <v>42269</v>
      </c>
      <c r="B170" s="63">
        <v>12</v>
      </c>
      <c r="C170" s="63">
        <v>0.46</v>
      </c>
      <c r="D170" s="63">
        <v>7</v>
      </c>
      <c r="E170" s="63">
        <v>1.9</v>
      </c>
      <c r="F170" s="129">
        <v>2.23</v>
      </c>
      <c r="G170" s="129">
        <v>0.19</v>
      </c>
      <c r="H170" s="129"/>
      <c r="I170" s="43">
        <v>276</v>
      </c>
      <c r="J170" s="25">
        <f t="shared" si="14"/>
        <v>3.8659319999999999</v>
      </c>
      <c r="K170" s="43">
        <v>0.56999999999999995</v>
      </c>
      <c r="L170" s="25">
        <f t="shared" si="11"/>
        <v>1.7652899999999999E-2</v>
      </c>
      <c r="M170" s="63"/>
      <c r="N170" s="63">
        <v>5</v>
      </c>
      <c r="O170" s="63">
        <v>3</v>
      </c>
      <c r="P170" s="63">
        <v>3</v>
      </c>
      <c r="Q170" s="63">
        <v>2</v>
      </c>
      <c r="R170" s="63">
        <v>10</v>
      </c>
      <c r="S170" s="63">
        <v>1</v>
      </c>
      <c r="T170" s="63">
        <f t="shared" si="13"/>
        <v>21.111111111111111</v>
      </c>
      <c r="U170" s="63">
        <f t="shared" si="13"/>
        <v>11.666666666666666</v>
      </c>
      <c r="V170" s="65">
        <v>0.6</v>
      </c>
      <c r="W170" s="63">
        <v>2</v>
      </c>
      <c r="X170" s="63"/>
      <c r="Y170" s="63" t="s">
        <v>49</v>
      </c>
      <c r="Z170" s="63">
        <v>70</v>
      </c>
      <c r="AA170" s="63">
        <v>53</v>
      </c>
      <c r="AB170" s="63"/>
      <c r="AC170" s="129" t="s">
        <v>289</v>
      </c>
      <c r="AD170" s="129">
        <v>246</v>
      </c>
      <c r="AE170" s="129">
        <f>AD170* 1/0.2258*14.007*0.001</f>
        <v>15.260062001771477</v>
      </c>
      <c r="AF170" s="63"/>
      <c r="AG170" s="132" t="s">
        <v>293</v>
      </c>
      <c r="AH170" s="131">
        <v>0.35</v>
      </c>
      <c r="AI170" s="132">
        <f>AH170* 1/0.3263*30.97*0.001</f>
        <v>3.3219429972418023E-2</v>
      </c>
      <c r="AJ170" s="63">
        <f>AH170*G170/AI170</f>
        <v>2.0018404907975453</v>
      </c>
      <c r="AK170" s="63" t="s">
        <v>305</v>
      </c>
      <c r="AL170" s="63"/>
    </row>
    <row r="171" spans="1:38" x14ac:dyDescent="0.2">
      <c r="A171" s="100">
        <v>42283</v>
      </c>
      <c r="B171" s="63">
        <v>12</v>
      </c>
      <c r="C171" s="63"/>
      <c r="D171" s="63"/>
      <c r="E171" s="63"/>
      <c r="F171" s="63"/>
      <c r="G171" s="63"/>
      <c r="H171" s="63"/>
      <c r="I171" s="43"/>
      <c r="J171" s="25"/>
      <c r="K171" s="43"/>
      <c r="L171" s="25"/>
      <c r="M171" s="63"/>
      <c r="N171" s="63"/>
      <c r="O171" s="63"/>
      <c r="P171" s="63"/>
      <c r="Q171" s="63"/>
      <c r="R171" s="63"/>
      <c r="S171" s="63"/>
      <c r="T171" s="63" t="str">
        <f t="shared" si="13"/>
        <v xml:space="preserve"> </v>
      </c>
      <c r="U171" s="63" t="str">
        <f t="shared" si="13"/>
        <v xml:space="preserve"> </v>
      </c>
      <c r="V171" s="65"/>
      <c r="W171" s="63"/>
      <c r="X171" s="63"/>
      <c r="Y171" s="63" t="s">
        <v>170</v>
      </c>
      <c r="Z171" s="63"/>
      <c r="AA171" s="63"/>
      <c r="AB171" s="63" t="s">
        <v>272</v>
      </c>
      <c r="AC171" s="63"/>
      <c r="AD171" s="63"/>
      <c r="AE171" s="63"/>
      <c r="AF171" s="63"/>
      <c r="AG171" s="63"/>
      <c r="AI171" s="63"/>
      <c r="AJ171" s="63"/>
      <c r="AK171" s="63"/>
      <c r="AL171" s="63"/>
    </row>
    <row r="172" spans="1:38" x14ac:dyDescent="0.2">
      <c r="A172" s="100">
        <v>42297</v>
      </c>
      <c r="B172" s="63">
        <v>12</v>
      </c>
      <c r="C172" s="63"/>
      <c r="D172" s="63"/>
      <c r="E172" s="63"/>
      <c r="F172" s="63"/>
      <c r="G172" s="63"/>
      <c r="H172" s="63"/>
      <c r="I172" s="43"/>
      <c r="J172" s="25"/>
      <c r="K172" s="43"/>
      <c r="L172" s="25"/>
      <c r="M172" s="63"/>
      <c r="N172" s="63"/>
      <c r="O172" s="63"/>
      <c r="P172" s="63"/>
      <c r="Q172" s="63"/>
      <c r="R172" s="63"/>
      <c r="S172" s="63"/>
      <c r="T172" s="63" t="str">
        <f t="shared" si="13"/>
        <v xml:space="preserve"> </v>
      </c>
      <c r="U172" s="63" t="str">
        <f t="shared" si="13"/>
        <v xml:space="preserve"> </v>
      </c>
      <c r="V172" s="65"/>
      <c r="W172" s="63"/>
      <c r="X172" s="63"/>
      <c r="Y172" s="63" t="s">
        <v>170</v>
      </c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</row>
    <row r="173" spans="1:38" x14ac:dyDescent="0.2">
      <c r="A173" s="100">
        <v>42311</v>
      </c>
      <c r="B173" s="63">
        <v>12</v>
      </c>
      <c r="C173" s="63">
        <v>0.08</v>
      </c>
      <c r="D173" s="63">
        <v>6.23</v>
      </c>
      <c r="E173" s="63">
        <v>1.2</v>
      </c>
      <c r="F173" s="63">
        <v>5.81</v>
      </c>
      <c r="G173" s="63">
        <v>0.158</v>
      </c>
      <c r="H173" s="63"/>
      <c r="I173" s="43">
        <v>299</v>
      </c>
      <c r="J173" s="25">
        <f t="shared" si="14"/>
        <v>4.1880930000000003</v>
      </c>
      <c r="K173" s="43">
        <v>1.18</v>
      </c>
      <c r="L173" s="25">
        <f t="shared" si="11"/>
        <v>3.6544599999999997E-2</v>
      </c>
      <c r="M173" s="63"/>
      <c r="N173" s="63">
        <v>5</v>
      </c>
      <c r="O173" s="63">
        <v>1</v>
      </c>
      <c r="P173" s="63">
        <v>1</v>
      </c>
      <c r="Q173" s="63">
        <v>1</v>
      </c>
      <c r="R173" s="63">
        <v>13</v>
      </c>
      <c r="S173" s="63">
        <v>2</v>
      </c>
      <c r="T173" s="63">
        <f t="shared" si="13"/>
        <v>30</v>
      </c>
      <c r="U173" s="63">
        <f t="shared" si="13"/>
        <v>7.7777777777777777</v>
      </c>
      <c r="V173" s="65">
        <v>0.6</v>
      </c>
      <c r="W173" s="63">
        <v>2</v>
      </c>
      <c r="X173" s="63"/>
      <c r="Y173" s="63" t="s">
        <v>176</v>
      </c>
      <c r="Z173" s="63">
        <v>86</v>
      </c>
      <c r="AA173" s="63">
        <v>46</v>
      </c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</row>
    <row r="174" spans="1:38" x14ac:dyDescent="0.2">
      <c r="A174" s="63"/>
      <c r="B174" s="63"/>
      <c r="C174" s="63"/>
      <c r="D174" s="63"/>
      <c r="E174" s="63"/>
      <c r="F174" s="63"/>
      <c r="G174" s="63"/>
      <c r="H174" s="63"/>
      <c r="I174" s="43"/>
      <c r="J174" s="25"/>
      <c r="K174" s="43"/>
      <c r="L174" s="25"/>
      <c r="M174" s="63"/>
      <c r="N174" s="63"/>
      <c r="O174" s="63"/>
      <c r="P174" s="63"/>
      <c r="Q174" s="63"/>
      <c r="R174" s="63"/>
      <c r="S174" s="63"/>
      <c r="T174" s="63" t="str">
        <f t="shared" si="13"/>
        <v xml:space="preserve"> </v>
      </c>
      <c r="U174" s="63" t="str">
        <f t="shared" si="13"/>
        <v xml:space="preserve"> </v>
      </c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</row>
    <row r="175" spans="1:38" x14ac:dyDescent="0.2">
      <c r="A175" s="63"/>
      <c r="B175" s="63"/>
      <c r="C175" s="63"/>
      <c r="D175" s="63"/>
      <c r="E175" s="63"/>
      <c r="F175" s="63"/>
      <c r="G175" s="63"/>
      <c r="H175" s="63"/>
      <c r="I175" s="43"/>
      <c r="J175" s="25"/>
      <c r="K175" s="43"/>
      <c r="L175" s="25"/>
      <c r="M175" s="63"/>
      <c r="N175" s="63"/>
      <c r="O175" s="63"/>
      <c r="P175" s="63"/>
      <c r="Q175" s="63"/>
      <c r="R175" s="63"/>
      <c r="S175" s="63"/>
      <c r="T175" s="63" t="str">
        <f t="shared" si="13"/>
        <v xml:space="preserve"> </v>
      </c>
      <c r="U175" s="63" t="str">
        <f t="shared" si="13"/>
        <v xml:space="preserve"> </v>
      </c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</row>
    <row r="176" spans="1:38" x14ac:dyDescent="0.2">
      <c r="A176" s="63"/>
      <c r="B176" s="63"/>
      <c r="C176" s="63"/>
      <c r="D176" s="63"/>
      <c r="E176" s="63"/>
      <c r="F176" s="63"/>
      <c r="G176" s="63"/>
      <c r="H176" s="63"/>
      <c r="I176" s="43"/>
      <c r="J176" s="25"/>
      <c r="K176" s="43"/>
      <c r="L176" s="25"/>
      <c r="M176" s="63"/>
      <c r="N176" s="63"/>
      <c r="O176" s="63"/>
      <c r="P176" s="63"/>
      <c r="Q176" s="63"/>
      <c r="R176" s="63"/>
      <c r="S176" s="63"/>
      <c r="T176" s="63" t="str">
        <f t="shared" si="13"/>
        <v xml:space="preserve"> </v>
      </c>
      <c r="U176" s="63" t="str">
        <f t="shared" si="13"/>
        <v xml:space="preserve"> </v>
      </c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</row>
    <row r="177" spans="1:38" x14ac:dyDescent="0.2">
      <c r="A177" s="63"/>
      <c r="B177" s="63"/>
      <c r="C177" s="63"/>
      <c r="D177" s="63"/>
      <c r="E177" s="63"/>
      <c r="F177" s="63"/>
      <c r="G177" s="63"/>
      <c r="H177" s="63"/>
      <c r="I177" s="43"/>
      <c r="J177" s="25"/>
      <c r="K177" s="43"/>
      <c r="L177" s="25"/>
      <c r="M177" s="63"/>
      <c r="N177" s="63"/>
      <c r="O177" s="63"/>
      <c r="P177" s="63"/>
      <c r="Q177" s="63"/>
      <c r="R177" s="63"/>
      <c r="S177" s="63"/>
      <c r="T177" s="63" t="str">
        <f t="shared" si="13"/>
        <v xml:space="preserve"> </v>
      </c>
      <c r="U177" s="63" t="str">
        <f t="shared" si="13"/>
        <v xml:space="preserve"> </v>
      </c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</row>
    <row r="178" spans="1:38" x14ac:dyDescent="0.2">
      <c r="A178" s="100">
        <v>42073</v>
      </c>
      <c r="B178" s="63">
        <v>13</v>
      </c>
      <c r="C178" s="63">
        <v>0.04</v>
      </c>
      <c r="D178" s="63">
        <v>6.19</v>
      </c>
      <c r="E178" s="92">
        <v>200</v>
      </c>
      <c r="F178" s="63">
        <v>1.0900000000000001</v>
      </c>
      <c r="G178" s="63">
        <v>0.14299999999999999</v>
      </c>
      <c r="H178" s="63"/>
      <c r="I178" s="34">
        <v>154</v>
      </c>
      <c r="J178" s="25">
        <f t="shared" ref="J178:J280" si="15">(I178*14.007)*(0.001)</f>
        <v>2.1570779999999998</v>
      </c>
      <c r="K178" s="34">
        <v>10.3</v>
      </c>
      <c r="L178" s="25">
        <f t="shared" si="11"/>
        <v>0.31899099999999997</v>
      </c>
      <c r="M178" s="92"/>
      <c r="N178" s="63">
        <v>3</v>
      </c>
      <c r="O178" s="63">
        <v>3</v>
      </c>
      <c r="P178" s="63">
        <v>1</v>
      </c>
      <c r="Q178" s="63">
        <v>1</v>
      </c>
      <c r="R178" s="63">
        <v>13</v>
      </c>
      <c r="S178" s="63">
        <v>2</v>
      </c>
      <c r="T178" s="63">
        <f t="shared" si="13"/>
        <v>3.3333333333333335</v>
      </c>
      <c r="U178" s="63">
        <f t="shared" si="13"/>
        <v>-7.7777777777777777</v>
      </c>
      <c r="V178" s="63"/>
      <c r="W178" s="63"/>
      <c r="X178" s="63" t="s">
        <v>51</v>
      </c>
      <c r="Y178" s="63" t="s">
        <v>172</v>
      </c>
      <c r="Z178" s="63">
        <v>38</v>
      </c>
      <c r="AA178" s="63">
        <v>18</v>
      </c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</row>
    <row r="179" spans="1:38" x14ac:dyDescent="0.2">
      <c r="A179" s="100">
        <v>42087</v>
      </c>
      <c r="B179" s="63">
        <v>13</v>
      </c>
      <c r="C179" s="63">
        <v>0.04</v>
      </c>
      <c r="D179" s="62">
        <v>6.35</v>
      </c>
      <c r="E179" s="63">
        <v>10</v>
      </c>
      <c r="F179" s="63">
        <v>1.26</v>
      </c>
      <c r="G179" s="63">
        <v>0.27800000000000002</v>
      </c>
      <c r="H179" s="63"/>
      <c r="I179" s="34">
        <v>120</v>
      </c>
      <c r="J179" s="25">
        <f t="shared" si="15"/>
        <v>1.6808399999999999</v>
      </c>
      <c r="K179" s="34">
        <v>1.66</v>
      </c>
      <c r="L179" s="25">
        <f t="shared" si="11"/>
        <v>5.1410199999999996E-2</v>
      </c>
      <c r="M179" s="63"/>
      <c r="N179" s="63">
        <v>3</v>
      </c>
      <c r="O179" s="63">
        <v>2</v>
      </c>
      <c r="P179" s="63">
        <v>1</v>
      </c>
      <c r="Q179" s="63">
        <v>2</v>
      </c>
      <c r="R179" s="63">
        <v>13</v>
      </c>
      <c r="S179" s="63">
        <v>1</v>
      </c>
      <c r="T179" s="63">
        <f t="shared" si="13"/>
        <v>2.7777777777777777</v>
      </c>
      <c r="U179" s="63">
        <f t="shared" si="13"/>
        <v>5.5555555555555554</v>
      </c>
      <c r="V179" s="63"/>
      <c r="W179" s="63"/>
      <c r="X179" s="63"/>
      <c r="Y179" s="63"/>
      <c r="Z179" s="63">
        <v>37</v>
      </c>
      <c r="AA179" s="63">
        <v>42</v>
      </c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</row>
    <row r="180" spans="1:38" x14ac:dyDescent="0.2">
      <c r="A180" s="100">
        <v>42101</v>
      </c>
      <c r="B180" s="63">
        <v>13</v>
      </c>
      <c r="C180" s="63">
        <v>0.04</v>
      </c>
      <c r="D180" s="63">
        <v>6.54</v>
      </c>
      <c r="E180" s="63">
        <v>7.6</v>
      </c>
      <c r="F180" s="63">
        <v>1.38</v>
      </c>
      <c r="G180" s="63">
        <v>0.25700000000000001</v>
      </c>
      <c r="H180" s="63"/>
      <c r="I180" s="34">
        <v>106</v>
      </c>
      <c r="J180" s="25">
        <f t="shared" si="15"/>
        <v>1.484742</v>
      </c>
      <c r="K180" s="34">
        <v>1.29</v>
      </c>
      <c r="L180" s="25">
        <f t="shared" si="11"/>
        <v>3.9951299999999995E-2</v>
      </c>
      <c r="M180" s="63"/>
      <c r="N180" s="63">
        <v>3</v>
      </c>
      <c r="O180" s="63">
        <v>2</v>
      </c>
      <c r="P180" s="63">
        <v>1</v>
      </c>
      <c r="Q180" s="63">
        <v>2</v>
      </c>
      <c r="R180" s="63">
        <v>13</v>
      </c>
      <c r="S180" s="63">
        <v>3</v>
      </c>
      <c r="T180" s="63">
        <f t="shared" si="13"/>
        <v>17.222222222222221</v>
      </c>
      <c r="U180" s="63">
        <f t="shared" si="13"/>
        <v>14.444444444444445</v>
      </c>
      <c r="V180" s="63"/>
      <c r="W180" s="63" t="s">
        <v>21</v>
      </c>
      <c r="X180" s="63"/>
      <c r="Y180" s="63"/>
      <c r="Z180" s="63">
        <v>63</v>
      </c>
      <c r="AA180" s="63">
        <v>58</v>
      </c>
      <c r="AB180" s="63" t="s">
        <v>187</v>
      </c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</row>
    <row r="181" spans="1:38" x14ac:dyDescent="0.2">
      <c r="A181" s="100">
        <v>42115</v>
      </c>
      <c r="B181" s="63">
        <v>13</v>
      </c>
      <c r="C181" s="63">
        <v>0.04</v>
      </c>
      <c r="D181" s="63">
        <v>6.43</v>
      </c>
      <c r="E181" s="63">
        <v>12.7</v>
      </c>
      <c r="F181" s="63">
        <v>2.38</v>
      </c>
      <c r="G181" s="63">
        <v>7.3999999999999996E-2</v>
      </c>
      <c r="H181" s="63"/>
      <c r="I181" s="43">
        <v>86.5</v>
      </c>
      <c r="J181" s="25">
        <f t="shared" si="15"/>
        <v>1.2116054999999999</v>
      </c>
      <c r="K181" s="34">
        <v>2.97</v>
      </c>
      <c r="L181" s="25">
        <f t="shared" si="11"/>
        <v>9.1980900000000004E-2</v>
      </c>
      <c r="M181" s="63"/>
      <c r="N181" s="63">
        <v>3</v>
      </c>
      <c r="O181" s="63">
        <v>2</v>
      </c>
      <c r="P181" s="63">
        <v>1</v>
      </c>
      <c r="Q181" s="63">
        <v>2</v>
      </c>
      <c r="R181" s="63">
        <v>13</v>
      </c>
      <c r="S181" s="63">
        <v>3</v>
      </c>
      <c r="T181" s="63">
        <f t="shared" si="13"/>
        <v>15</v>
      </c>
      <c r="U181" s="63">
        <f t="shared" si="13"/>
        <v>16.666666666666668</v>
      </c>
      <c r="V181" s="63">
        <v>0.75</v>
      </c>
      <c r="W181" s="63" t="s">
        <v>21</v>
      </c>
      <c r="X181" s="63"/>
      <c r="Y181" s="63"/>
      <c r="Z181" s="63">
        <v>59</v>
      </c>
      <c r="AA181" s="63">
        <v>62</v>
      </c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</row>
    <row r="182" spans="1:38" x14ac:dyDescent="0.2">
      <c r="A182" s="100">
        <v>42129</v>
      </c>
      <c r="B182" s="63">
        <v>13</v>
      </c>
      <c r="C182" s="63">
        <v>0.08</v>
      </c>
      <c r="D182" s="63">
        <v>6.75</v>
      </c>
      <c r="E182" s="63">
        <v>20.3</v>
      </c>
      <c r="F182" s="63">
        <v>3.73</v>
      </c>
      <c r="G182" s="63">
        <v>4.3999999999999997E-2</v>
      </c>
      <c r="H182" s="63"/>
      <c r="I182" s="35">
        <v>92.9</v>
      </c>
      <c r="J182" s="25">
        <f t="shared" si="15"/>
        <v>1.3012503000000002</v>
      </c>
      <c r="K182" s="36">
        <v>2.5</v>
      </c>
      <c r="L182" s="25">
        <f t="shared" si="11"/>
        <v>7.7424999999999994E-2</v>
      </c>
      <c r="M182" s="63"/>
      <c r="N182" s="63">
        <v>3</v>
      </c>
      <c r="O182" s="63">
        <v>1</v>
      </c>
      <c r="P182" s="63">
        <v>2</v>
      </c>
      <c r="Q182" s="63">
        <v>2</v>
      </c>
      <c r="R182" s="63">
        <v>6</v>
      </c>
      <c r="S182" s="63">
        <v>1</v>
      </c>
      <c r="T182" s="63">
        <f t="shared" si="13"/>
        <v>18.888888888888889</v>
      </c>
      <c r="U182" s="63">
        <f t="shared" si="13"/>
        <v>17.777777777777779</v>
      </c>
      <c r="V182" s="63">
        <v>0.52</v>
      </c>
      <c r="W182" s="63">
        <v>1</v>
      </c>
      <c r="X182" s="63"/>
      <c r="Y182" s="63"/>
      <c r="Z182" s="63">
        <v>66</v>
      </c>
      <c r="AA182" s="63">
        <v>64</v>
      </c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</row>
    <row r="183" spans="1:38" x14ac:dyDescent="0.2">
      <c r="A183" s="100">
        <v>42143</v>
      </c>
      <c r="B183" s="63">
        <v>13</v>
      </c>
      <c r="C183" s="63">
        <v>0.08</v>
      </c>
      <c r="D183" s="63">
        <v>6.76</v>
      </c>
      <c r="E183" s="63">
        <v>37.6</v>
      </c>
      <c r="F183" s="63">
        <v>1.39</v>
      </c>
      <c r="G183" s="63">
        <v>0.156</v>
      </c>
      <c r="H183" s="63"/>
      <c r="I183" s="37">
        <v>59.8</v>
      </c>
      <c r="J183" s="25">
        <f t="shared" si="15"/>
        <v>0.83761859999999988</v>
      </c>
      <c r="K183" s="36">
        <v>2.2599999999999998</v>
      </c>
      <c r="L183" s="25">
        <f t="shared" si="11"/>
        <v>6.9992200000000004E-2</v>
      </c>
      <c r="M183" s="63"/>
      <c r="N183" s="63">
        <v>3</v>
      </c>
      <c r="O183" s="63">
        <v>2</v>
      </c>
      <c r="P183" s="63">
        <v>1</v>
      </c>
      <c r="Q183" s="63">
        <v>1</v>
      </c>
      <c r="R183" s="63">
        <v>13</v>
      </c>
      <c r="S183" s="63">
        <v>4</v>
      </c>
      <c r="T183" s="63">
        <f t="shared" si="13"/>
        <v>27.222222222222221</v>
      </c>
      <c r="U183" s="63">
        <f t="shared" si="13"/>
        <v>24.444444444444443</v>
      </c>
      <c r="V183" s="63">
        <v>0.63</v>
      </c>
      <c r="W183" s="63" t="s">
        <v>21</v>
      </c>
      <c r="X183" s="63"/>
      <c r="Y183" s="63"/>
      <c r="Z183" s="63">
        <v>81</v>
      </c>
      <c r="AA183" s="63">
        <v>76</v>
      </c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</row>
    <row r="184" spans="1:38" x14ac:dyDescent="0.2">
      <c r="A184" s="100">
        <v>42157</v>
      </c>
      <c r="B184" s="63">
        <v>13</v>
      </c>
      <c r="C184" s="63">
        <v>0.08</v>
      </c>
      <c r="D184" s="63">
        <v>6.32</v>
      </c>
      <c r="E184" s="63">
        <v>4.3</v>
      </c>
      <c r="F184" s="63">
        <v>0.371</v>
      </c>
      <c r="G184" s="63">
        <v>0.124</v>
      </c>
      <c r="H184" s="63"/>
      <c r="I184" s="34">
        <v>77.400000000000006</v>
      </c>
      <c r="J184" s="25">
        <f t="shared" si="15"/>
        <v>1.0841418</v>
      </c>
      <c r="K184" s="34">
        <v>3.54</v>
      </c>
      <c r="L184" s="25">
        <f t="shared" si="11"/>
        <v>0.10963379999999999</v>
      </c>
      <c r="M184" s="63"/>
      <c r="N184" s="63">
        <v>3</v>
      </c>
      <c r="O184" s="63">
        <v>3</v>
      </c>
      <c r="P184" s="63">
        <v>1</v>
      </c>
      <c r="Q184" s="63">
        <v>2</v>
      </c>
      <c r="R184" s="63">
        <v>11</v>
      </c>
      <c r="S184" s="63">
        <v>5</v>
      </c>
      <c r="T184" s="63">
        <f t="shared" si="13"/>
        <v>20</v>
      </c>
      <c r="U184" s="63">
        <f t="shared" si="13"/>
        <v>22.222222222222221</v>
      </c>
      <c r="V184" s="63">
        <v>0.68</v>
      </c>
      <c r="W184" s="63">
        <v>1</v>
      </c>
      <c r="X184" s="63"/>
      <c r="Y184" s="63" t="s">
        <v>216</v>
      </c>
      <c r="Z184" s="63">
        <v>68</v>
      </c>
      <c r="AA184" s="63">
        <v>72</v>
      </c>
      <c r="AB184" s="63" t="s">
        <v>218</v>
      </c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</row>
    <row r="185" spans="1:38" x14ac:dyDescent="0.2">
      <c r="A185" s="100">
        <v>42171</v>
      </c>
      <c r="B185" s="63">
        <v>13</v>
      </c>
      <c r="C185" s="63"/>
      <c r="D185" s="63"/>
      <c r="E185" s="63"/>
      <c r="F185" s="63"/>
      <c r="G185" s="63"/>
      <c r="H185" s="63"/>
      <c r="I185" s="34"/>
      <c r="J185" s="25"/>
      <c r="K185" s="34"/>
      <c r="L185" s="25"/>
      <c r="M185" s="63"/>
      <c r="N185" s="63"/>
      <c r="O185" s="63"/>
      <c r="P185" s="63"/>
      <c r="Q185" s="63"/>
      <c r="R185" s="63"/>
      <c r="S185" s="63"/>
      <c r="T185" s="63" t="str">
        <f t="shared" si="13"/>
        <v xml:space="preserve"> </v>
      </c>
      <c r="U185" s="63" t="str">
        <f t="shared" si="13"/>
        <v xml:space="preserve"> </v>
      </c>
      <c r="V185" s="63"/>
      <c r="W185" s="63"/>
      <c r="X185" s="63"/>
      <c r="Y185" s="63" t="s">
        <v>170</v>
      </c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</row>
    <row r="186" spans="1:38" x14ac:dyDescent="0.2">
      <c r="A186" s="100">
        <v>42185</v>
      </c>
      <c r="B186" s="63">
        <v>13</v>
      </c>
      <c r="C186" s="63">
        <v>7.0000000000000007E-2</v>
      </c>
      <c r="D186" s="63">
        <v>6.85</v>
      </c>
      <c r="E186" s="63">
        <v>15.1</v>
      </c>
      <c r="F186" s="63">
        <v>1.46</v>
      </c>
      <c r="G186" s="63">
        <v>0.41099999999999998</v>
      </c>
      <c r="H186" s="63"/>
      <c r="I186" s="43">
        <v>86.1</v>
      </c>
      <c r="J186" s="25">
        <f t="shared" si="15"/>
        <v>1.2060027</v>
      </c>
      <c r="K186" s="43">
        <v>3.14</v>
      </c>
      <c r="L186" s="25">
        <f t="shared" si="11"/>
        <v>9.7245800000000007E-2</v>
      </c>
      <c r="M186" s="63"/>
      <c r="N186" s="63">
        <v>3</v>
      </c>
      <c r="O186" s="63">
        <v>2</v>
      </c>
      <c r="P186" s="63">
        <v>2</v>
      </c>
      <c r="Q186" s="63">
        <v>2</v>
      </c>
      <c r="R186" s="63">
        <v>9</v>
      </c>
      <c r="S186" s="63">
        <v>2</v>
      </c>
      <c r="T186" s="63">
        <f t="shared" si="13"/>
        <v>29.444444444444443</v>
      </c>
      <c r="U186" s="63">
        <f t="shared" si="13"/>
        <v>26.111111111111111</v>
      </c>
      <c r="V186" s="63">
        <v>0.85</v>
      </c>
      <c r="W186" s="63" t="s">
        <v>21</v>
      </c>
      <c r="X186" s="63"/>
      <c r="Y186" s="63" t="s">
        <v>172</v>
      </c>
      <c r="Z186" s="63">
        <v>85</v>
      </c>
      <c r="AA186" s="63">
        <v>79</v>
      </c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</row>
    <row r="187" spans="1:38" x14ac:dyDescent="0.2">
      <c r="A187" s="100">
        <v>42199</v>
      </c>
      <c r="B187" s="63">
        <v>13</v>
      </c>
      <c r="C187" s="63">
        <v>0.08</v>
      </c>
      <c r="D187" s="63">
        <v>7.16</v>
      </c>
      <c r="E187" s="63">
        <v>35.200000000000003</v>
      </c>
      <c r="F187" s="63">
        <v>1.23</v>
      </c>
      <c r="G187" s="69">
        <v>0.11</v>
      </c>
      <c r="H187" s="69"/>
      <c r="I187" s="43">
        <v>40.299999999999997</v>
      </c>
      <c r="J187" s="25">
        <f t="shared" si="15"/>
        <v>0.56448209999999999</v>
      </c>
      <c r="K187" s="43">
        <v>3.34</v>
      </c>
      <c r="L187" s="25">
        <f t="shared" si="11"/>
        <v>0.1034398</v>
      </c>
      <c r="M187" s="63"/>
      <c r="N187" s="63">
        <v>3</v>
      </c>
      <c r="O187" s="63">
        <v>3</v>
      </c>
      <c r="P187" s="63">
        <v>1</v>
      </c>
      <c r="Q187" s="63">
        <v>2</v>
      </c>
      <c r="R187" s="63">
        <v>13</v>
      </c>
      <c r="S187" s="63">
        <v>3</v>
      </c>
      <c r="T187" s="63">
        <f t="shared" si="13"/>
        <v>24.444444444444443</v>
      </c>
      <c r="U187" s="63">
        <f t="shared" si="13"/>
        <v>25.555555555555557</v>
      </c>
      <c r="V187" s="63">
        <v>0.78</v>
      </c>
      <c r="W187" s="63" t="s">
        <v>21</v>
      </c>
      <c r="X187" s="63"/>
      <c r="Y187" s="63"/>
      <c r="Z187" s="63">
        <v>76</v>
      </c>
      <c r="AA187" s="63">
        <v>78</v>
      </c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</row>
    <row r="188" spans="1:38" x14ac:dyDescent="0.2">
      <c r="A188" s="100">
        <v>42213</v>
      </c>
      <c r="B188" s="63">
        <v>13</v>
      </c>
      <c r="C188" s="63">
        <v>0.08</v>
      </c>
      <c r="D188" s="63">
        <v>7.1</v>
      </c>
      <c r="E188" s="63">
        <v>4.5999999999999996</v>
      </c>
      <c r="F188" s="63">
        <v>1.43</v>
      </c>
      <c r="G188" s="63">
        <v>0.13400000000000001</v>
      </c>
      <c r="H188" s="63"/>
      <c r="I188" s="43">
        <v>36.6</v>
      </c>
      <c r="J188" s="25">
        <f t="shared" si="15"/>
        <v>0.51265620000000001</v>
      </c>
      <c r="K188" s="43">
        <v>1.89</v>
      </c>
      <c r="L188" s="25">
        <f t="shared" si="11"/>
        <v>5.8533299999999996E-2</v>
      </c>
      <c r="M188" s="63"/>
      <c r="N188" s="63">
        <v>3</v>
      </c>
      <c r="O188" s="63">
        <v>2</v>
      </c>
      <c r="P188" s="63">
        <v>1</v>
      </c>
      <c r="Q188" s="63">
        <v>1</v>
      </c>
      <c r="R188" s="63">
        <v>13</v>
      </c>
      <c r="S188" s="63">
        <v>4</v>
      </c>
      <c r="T188" s="63">
        <f t="shared" si="13"/>
        <v>27.777777777777779</v>
      </c>
      <c r="U188" s="63">
        <f t="shared" si="13"/>
        <v>26.111111111111111</v>
      </c>
      <c r="V188" s="65">
        <v>1.1000000000000001</v>
      </c>
      <c r="W188" s="63" t="s">
        <v>21</v>
      </c>
      <c r="X188" s="63"/>
      <c r="Y188" s="63"/>
      <c r="Z188" s="63">
        <v>82</v>
      </c>
      <c r="AA188" s="63">
        <v>79</v>
      </c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</row>
    <row r="189" spans="1:38" x14ac:dyDescent="0.2">
      <c r="A189" s="100">
        <v>42227</v>
      </c>
      <c r="B189" s="63">
        <v>13</v>
      </c>
      <c r="C189" s="63">
        <v>0.06</v>
      </c>
      <c r="D189" s="63">
        <v>6.65</v>
      </c>
      <c r="E189" s="63">
        <v>7.8</v>
      </c>
      <c r="F189" s="63">
        <v>1.1299999999999999</v>
      </c>
      <c r="G189" s="63">
        <v>0.42899999999999999</v>
      </c>
      <c r="H189" s="63"/>
      <c r="I189" s="43">
        <v>88.3</v>
      </c>
      <c r="J189" s="25">
        <f t="shared" si="15"/>
        <v>1.2368181</v>
      </c>
      <c r="K189" s="43">
        <v>5.74</v>
      </c>
      <c r="L189" s="25">
        <f t="shared" si="11"/>
        <v>0.1777678</v>
      </c>
      <c r="M189" s="63"/>
      <c r="N189" s="63">
        <v>3</v>
      </c>
      <c r="O189" s="63">
        <v>3</v>
      </c>
      <c r="P189" s="63">
        <v>1</v>
      </c>
      <c r="Q189" s="63">
        <v>2</v>
      </c>
      <c r="R189" s="63">
        <v>13</v>
      </c>
      <c r="S189" s="63">
        <v>3</v>
      </c>
      <c r="T189" s="63">
        <f t="shared" si="13"/>
        <v>23.888888888888889</v>
      </c>
      <c r="U189" s="63">
        <f t="shared" si="13"/>
        <v>22.222222222222221</v>
      </c>
      <c r="V189" s="63">
        <v>0.92</v>
      </c>
      <c r="W189" s="63" t="s">
        <v>21</v>
      </c>
      <c r="X189" s="63"/>
      <c r="Y189" s="63"/>
      <c r="Z189" s="63">
        <v>75</v>
      </c>
      <c r="AA189" s="63">
        <v>72</v>
      </c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</row>
    <row r="190" spans="1:38" x14ac:dyDescent="0.2">
      <c r="A190" s="100">
        <v>42241</v>
      </c>
      <c r="B190" s="63">
        <v>13</v>
      </c>
      <c r="C190" s="63">
        <v>0.08</v>
      </c>
      <c r="D190" s="63">
        <v>6.99</v>
      </c>
      <c r="E190" s="63">
        <v>8.9</v>
      </c>
      <c r="F190" s="63">
        <v>0.59199999999999997</v>
      </c>
      <c r="G190" s="63" t="s">
        <v>258</v>
      </c>
      <c r="H190" s="63"/>
      <c r="I190" s="43">
        <v>55.1</v>
      </c>
      <c r="J190" s="25">
        <f t="shared" si="15"/>
        <v>0.77178570000000002</v>
      </c>
      <c r="K190" s="43">
        <v>2.33</v>
      </c>
      <c r="L190" s="25">
        <f t="shared" si="11"/>
        <v>7.2160100000000005E-2</v>
      </c>
      <c r="M190" s="63"/>
      <c r="N190" s="63">
        <v>3</v>
      </c>
      <c r="O190" s="63">
        <v>2</v>
      </c>
      <c r="P190" s="63">
        <v>1</v>
      </c>
      <c r="Q190" s="63">
        <v>2</v>
      </c>
      <c r="R190" s="63">
        <v>13</v>
      </c>
      <c r="S190" s="63">
        <v>1</v>
      </c>
      <c r="T190" s="63">
        <f t="shared" si="13"/>
        <v>26.666666666666668</v>
      </c>
      <c r="U190" s="63">
        <f t="shared" si="13"/>
        <v>24.444444444444443</v>
      </c>
      <c r="V190" s="65">
        <v>1.1000000000000001</v>
      </c>
      <c r="W190" s="63" t="s">
        <v>21</v>
      </c>
      <c r="X190" s="63"/>
      <c r="Y190" s="63"/>
      <c r="Z190" s="63">
        <v>80</v>
      </c>
      <c r="AA190" s="63">
        <v>76</v>
      </c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</row>
    <row r="191" spans="1:38" x14ac:dyDescent="0.2">
      <c r="A191" s="100">
        <v>42255</v>
      </c>
      <c r="B191" s="63">
        <v>13</v>
      </c>
      <c r="C191" s="63">
        <v>0.08</v>
      </c>
      <c r="D191" s="63">
        <v>6.64</v>
      </c>
      <c r="E191" s="70">
        <v>4</v>
      </c>
      <c r="F191" s="63">
        <v>0.59799999999999998</v>
      </c>
      <c r="G191" s="63">
        <v>0.14199999999999999</v>
      </c>
      <c r="H191" s="63"/>
      <c r="I191" s="43">
        <v>61.4</v>
      </c>
      <c r="J191" s="25">
        <f t="shared" si="15"/>
        <v>0.86002979999999996</v>
      </c>
      <c r="K191" s="43">
        <v>1.58</v>
      </c>
      <c r="L191" s="25">
        <f t="shared" si="11"/>
        <v>4.89326E-2</v>
      </c>
      <c r="M191" s="70"/>
      <c r="N191" s="63">
        <v>5</v>
      </c>
      <c r="O191" s="63">
        <v>1</v>
      </c>
      <c r="P191" s="63">
        <v>1</v>
      </c>
      <c r="Q191" s="63" t="s">
        <v>21</v>
      </c>
      <c r="R191" s="63">
        <v>13</v>
      </c>
      <c r="S191" s="63">
        <v>1</v>
      </c>
      <c r="T191" s="63">
        <f t="shared" si="13"/>
        <v>32.222222222222221</v>
      </c>
      <c r="U191" s="63">
        <f t="shared" si="13"/>
        <v>27.777777777777779</v>
      </c>
      <c r="V191" s="63">
        <v>1.1499999999999999</v>
      </c>
      <c r="W191" s="63">
        <v>1</v>
      </c>
      <c r="X191" s="63"/>
      <c r="Y191" s="63" t="s">
        <v>253</v>
      </c>
      <c r="Z191" s="63">
        <v>90</v>
      </c>
      <c r="AA191" s="63">
        <v>82</v>
      </c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</row>
    <row r="192" spans="1:38" x14ac:dyDescent="0.2">
      <c r="A192" s="100">
        <v>42269</v>
      </c>
      <c r="B192" s="63">
        <v>13</v>
      </c>
      <c r="C192" s="65">
        <v>0.1</v>
      </c>
      <c r="D192" s="63">
        <v>7.03</v>
      </c>
      <c r="E192" s="63">
        <v>24.9</v>
      </c>
      <c r="F192" s="63">
        <v>0.81</v>
      </c>
      <c r="G192" s="63">
        <v>0.20699999999999999</v>
      </c>
      <c r="H192" s="63"/>
      <c r="I192" s="43">
        <v>69</v>
      </c>
      <c r="J192" s="25">
        <f t="shared" si="15"/>
        <v>0.96648299999999998</v>
      </c>
      <c r="K192" s="43">
        <v>1.77</v>
      </c>
      <c r="L192" s="25">
        <f t="shared" si="11"/>
        <v>5.4816899999999995E-2</v>
      </c>
      <c r="M192" s="63"/>
      <c r="N192" s="63" t="s">
        <v>21</v>
      </c>
      <c r="O192" s="63">
        <v>3</v>
      </c>
      <c r="P192" s="63">
        <v>2</v>
      </c>
      <c r="Q192" s="63">
        <v>1</v>
      </c>
      <c r="R192" s="63">
        <v>1</v>
      </c>
      <c r="S192" s="63">
        <v>1</v>
      </c>
      <c r="T192" s="63">
        <f t="shared" si="13"/>
        <v>22.777777777777779</v>
      </c>
      <c r="U192" s="63">
        <f t="shared" si="13"/>
        <v>21.111111111111111</v>
      </c>
      <c r="V192" s="63">
        <v>0.73</v>
      </c>
      <c r="W192" s="63" t="s">
        <v>21</v>
      </c>
      <c r="X192" s="63"/>
      <c r="Y192" s="63"/>
      <c r="Z192" s="63">
        <v>73</v>
      </c>
      <c r="AA192" s="63">
        <v>70</v>
      </c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</row>
    <row r="193" spans="1:38" x14ac:dyDescent="0.2">
      <c r="A193" s="100">
        <v>42283</v>
      </c>
      <c r="B193" s="63">
        <v>13</v>
      </c>
      <c r="C193" s="63"/>
      <c r="D193" s="63"/>
      <c r="E193" s="63"/>
      <c r="F193" s="63"/>
      <c r="G193" s="63"/>
      <c r="H193" s="63"/>
      <c r="I193" s="43"/>
      <c r="J193" s="25"/>
      <c r="K193" s="43"/>
      <c r="L193" s="25"/>
      <c r="M193" s="63"/>
      <c r="N193" s="63"/>
      <c r="O193" s="63"/>
      <c r="P193" s="63"/>
      <c r="Q193" s="63"/>
      <c r="R193" s="63"/>
      <c r="S193" s="63"/>
      <c r="T193" s="63" t="str">
        <f t="shared" si="13"/>
        <v xml:space="preserve"> </v>
      </c>
      <c r="U193" s="63" t="str">
        <f t="shared" si="13"/>
        <v xml:space="preserve"> </v>
      </c>
      <c r="V193" s="63"/>
      <c r="W193" s="63"/>
      <c r="X193" s="63"/>
      <c r="Y193" s="63" t="s">
        <v>170</v>
      </c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</row>
    <row r="194" spans="1:38" x14ac:dyDescent="0.2">
      <c r="A194" s="100">
        <v>42297</v>
      </c>
      <c r="B194" s="63">
        <v>13</v>
      </c>
      <c r="C194" s="63">
        <v>0.09</v>
      </c>
      <c r="D194" s="63">
        <v>7.19</v>
      </c>
      <c r="E194" s="63">
        <v>0.3</v>
      </c>
      <c r="F194" s="63">
        <v>5.23</v>
      </c>
      <c r="G194" s="63">
        <v>0.14799999999999999</v>
      </c>
      <c r="H194" s="63"/>
      <c r="I194" s="43">
        <v>335</v>
      </c>
      <c r="J194" s="25">
        <f t="shared" si="15"/>
        <v>4.6923450000000004</v>
      </c>
      <c r="K194" s="43">
        <v>0.7</v>
      </c>
      <c r="L194" s="25">
        <f t="shared" si="11"/>
        <v>2.1679E-2</v>
      </c>
      <c r="M194" s="63"/>
      <c r="N194" s="63">
        <v>5</v>
      </c>
      <c r="O194" s="63">
        <v>1</v>
      </c>
      <c r="P194" s="63">
        <v>1</v>
      </c>
      <c r="Q194" s="63">
        <v>1</v>
      </c>
      <c r="R194" s="63">
        <v>8</v>
      </c>
      <c r="S194" s="63">
        <v>1</v>
      </c>
      <c r="T194" s="63">
        <f t="shared" si="13"/>
        <v>17.222222222222221</v>
      </c>
      <c r="U194" s="63">
        <f t="shared" si="13"/>
        <v>12.222222222222221</v>
      </c>
      <c r="V194" s="63"/>
      <c r="W194" s="63" t="s">
        <v>21</v>
      </c>
      <c r="X194" s="63"/>
      <c r="Y194" s="63" t="s">
        <v>248</v>
      </c>
      <c r="Z194" s="63">
        <v>63</v>
      </c>
      <c r="AA194" s="63">
        <v>54</v>
      </c>
      <c r="AB194" s="63" t="s">
        <v>275</v>
      </c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</row>
    <row r="195" spans="1:38" x14ac:dyDescent="0.2">
      <c r="A195" s="100">
        <v>42311</v>
      </c>
      <c r="B195" s="63">
        <v>13</v>
      </c>
      <c r="C195" s="63"/>
      <c r="D195" s="63"/>
      <c r="E195" s="63"/>
      <c r="F195" s="63"/>
      <c r="G195" s="63"/>
      <c r="H195" s="63"/>
      <c r="I195" s="43"/>
      <c r="J195" s="25"/>
      <c r="K195" s="43"/>
      <c r="L195" s="25"/>
      <c r="M195" s="63"/>
      <c r="N195" s="63"/>
      <c r="O195" s="63"/>
      <c r="P195" s="63"/>
      <c r="Q195" s="63"/>
      <c r="R195" s="63"/>
      <c r="S195" s="63"/>
      <c r="T195" s="63" t="str">
        <f t="shared" si="13"/>
        <v xml:space="preserve"> </v>
      </c>
      <c r="U195" s="63" t="str">
        <f t="shared" si="13"/>
        <v xml:space="preserve"> </v>
      </c>
      <c r="V195" s="63"/>
      <c r="W195" s="63"/>
      <c r="X195" s="63"/>
      <c r="Y195" s="63" t="s">
        <v>170</v>
      </c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</row>
    <row r="196" spans="1:38" x14ac:dyDescent="0.2">
      <c r="A196" s="63"/>
      <c r="B196" s="63"/>
      <c r="C196" s="63"/>
      <c r="D196" s="63"/>
      <c r="E196" s="63"/>
      <c r="F196" s="63"/>
      <c r="G196" s="63"/>
      <c r="H196" s="63"/>
      <c r="I196" s="43"/>
      <c r="J196" s="25"/>
      <c r="K196" s="43"/>
      <c r="L196" s="25"/>
      <c r="M196" s="63"/>
      <c r="N196" s="63"/>
      <c r="O196" s="63"/>
      <c r="P196" s="63"/>
      <c r="Q196" s="63"/>
      <c r="R196" s="63"/>
      <c r="S196" s="63"/>
      <c r="T196" s="63" t="str">
        <f t="shared" ref="T196:U259" si="16">IF(Z196&gt;0,(Z196-32)*5/9," ")</f>
        <v xml:space="preserve"> </v>
      </c>
      <c r="U196" s="63" t="str">
        <f t="shared" si="16"/>
        <v xml:space="preserve"> </v>
      </c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</row>
    <row r="197" spans="1:38" x14ac:dyDescent="0.2">
      <c r="A197" s="63"/>
      <c r="B197" s="63"/>
      <c r="C197" s="63"/>
      <c r="D197" s="63"/>
      <c r="E197" s="63"/>
      <c r="F197" s="63"/>
      <c r="G197" s="63"/>
      <c r="H197" s="63"/>
      <c r="I197" s="34"/>
      <c r="J197" s="25"/>
      <c r="K197" s="34"/>
      <c r="L197" s="25"/>
      <c r="M197" s="63"/>
      <c r="N197" s="63"/>
      <c r="O197" s="63"/>
      <c r="P197" s="63"/>
      <c r="Q197" s="63"/>
      <c r="R197" s="63"/>
      <c r="S197" s="63"/>
      <c r="T197" s="63" t="str">
        <f t="shared" si="16"/>
        <v xml:space="preserve"> </v>
      </c>
      <c r="U197" s="63" t="str">
        <f t="shared" si="16"/>
        <v xml:space="preserve"> </v>
      </c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</row>
    <row r="198" spans="1:38" x14ac:dyDescent="0.2">
      <c r="A198" s="63"/>
      <c r="B198" s="63"/>
      <c r="C198" s="63"/>
      <c r="D198" s="63"/>
      <c r="E198" s="63"/>
      <c r="F198" s="63"/>
      <c r="G198" s="63"/>
      <c r="H198" s="63"/>
      <c r="I198" s="34"/>
      <c r="J198" s="25"/>
      <c r="K198" s="34"/>
      <c r="L198" s="25"/>
      <c r="M198" s="63"/>
      <c r="N198" s="63"/>
      <c r="O198" s="63"/>
      <c r="P198" s="63"/>
      <c r="Q198" s="63"/>
      <c r="R198" s="63"/>
      <c r="S198" s="63"/>
      <c r="T198" s="63" t="str">
        <f t="shared" si="16"/>
        <v xml:space="preserve"> </v>
      </c>
      <c r="U198" s="63" t="str">
        <f t="shared" si="16"/>
        <v xml:space="preserve"> </v>
      </c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</row>
    <row r="199" spans="1:38" x14ac:dyDescent="0.2">
      <c r="A199" s="63"/>
      <c r="B199" s="63"/>
      <c r="C199" s="63"/>
      <c r="D199" s="63"/>
      <c r="E199" s="63"/>
      <c r="F199" s="63"/>
      <c r="G199" s="63"/>
      <c r="H199" s="63"/>
      <c r="I199" s="34"/>
      <c r="J199" s="25"/>
      <c r="K199" s="34"/>
      <c r="L199" s="25"/>
      <c r="M199" s="63"/>
      <c r="N199" s="63"/>
      <c r="O199" s="63"/>
      <c r="P199" s="63"/>
      <c r="Q199" s="63"/>
      <c r="R199" s="63"/>
      <c r="S199" s="63"/>
      <c r="T199" s="63" t="str">
        <f t="shared" si="16"/>
        <v xml:space="preserve"> </v>
      </c>
      <c r="U199" s="63" t="str">
        <f t="shared" si="16"/>
        <v xml:space="preserve"> </v>
      </c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</row>
    <row r="200" spans="1:38" x14ac:dyDescent="0.2">
      <c r="A200" s="100">
        <v>42073</v>
      </c>
      <c r="B200" s="63">
        <v>15</v>
      </c>
      <c r="C200" s="63"/>
      <c r="D200" s="63"/>
      <c r="E200" s="70"/>
      <c r="F200" s="63"/>
      <c r="G200" s="69"/>
      <c r="H200" s="69"/>
      <c r="I200" s="34"/>
      <c r="J200" s="25"/>
      <c r="K200" s="34"/>
      <c r="L200" s="25"/>
      <c r="M200" s="70"/>
      <c r="N200" s="63"/>
      <c r="O200" s="63"/>
      <c r="P200" s="63"/>
      <c r="Q200" s="63"/>
      <c r="R200" s="63"/>
      <c r="S200" s="63"/>
      <c r="T200" s="63" t="str">
        <f t="shared" si="16"/>
        <v xml:space="preserve"> </v>
      </c>
      <c r="U200" s="63" t="str">
        <f t="shared" si="16"/>
        <v xml:space="preserve"> </v>
      </c>
      <c r="V200" s="63"/>
      <c r="W200" s="63"/>
      <c r="X200" s="63" t="s">
        <v>53</v>
      </c>
      <c r="Y200" s="63" t="s">
        <v>169</v>
      </c>
      <c r="Z200" s="63"/>
      <c r="AA200" s="63"/>
      <c r="AB200" s="70"/>
      <c r="AC200" s="63"/>
      <c r="AD200" s="63"/>
      <c r="AE200" s="63"/>
      <c r="AF200" s="63"/>
      <c r="AG200" s="70"/>
      <c r="AH200" s="63"/>
      <c r="AI200" s="63"/>
      <c r="AJ200" s="63"/>
      <c r="AK200" s="63"/>
      <c r="AL200" s="63"/>
    </row>
    <row r="201" spans="1:38" x14ac:dyDescent="0.2">
      <c r="A201" s="100">
        <v>42087</v>
      </c>
      <c r="B201" s="63">
        <v>15</v>
      </c>
      <c r="C201" s="63">
        <v>0.04</v>
      </c>
      <c r="D201" s="63">
        <v>6.48</v>
      </c>
      <c r="E201" s="63">
        <v>24.4</v>
      </c>
      <c r="F201" s="63">
        <v>1.61</v>
      </c>
      <c r="G201" s="63">
        <v>0.34699999999999998</v>
      </c>
      <c r="H201" s="63"/>
      <c r="I201" s="34">
        <v>177</v>
      </c>
      <c r="J201" s="25">
        <f>(I201*14.007)*(0.001)</f>
        <v>2.4792390000000002</v>
      </c>
      <c r="K201" s="36">
        <v>1.69</v>
      </c>
      <c r="L201" s="25">
        <f t="shared" ref="L201:L298" si="17">(K201*30.97)*(0.001)</f>
        <v>5.2339299999999998E-2</v>
      </c>
      <c r="M201" s="63"/>
      <c r="N201" s="63">
        <v>5</v>
      </c>
      <c r="O201" s="63">
        <v>3</v>
      </c>
      <c r="P201" s="63">
        <v>2</v>
      </c>
      <c r="Q201" s="63">
        <v>2</v>
      </c>
      <c r="R201" s="63">
        <v>6</v>
      </c>
      <c r="S201" s="63">
        <v>1</v>
      </c>
      <c r="T201" s="63">
        <f t="shared" si="16"/>
        <v>8.8888888888888893</v>
      </c>
      <c r="U201" s="63" t="str">
        <f t="shared" si="16"/>
        <v xml:space="preserve"> </v>
      </c>
      <c r="V201" s="65">
        <v>0.75</v>
      </c>
      <c r="W201" s="63">
        <v>1</v>
      </c>
      <c r="X201" s="63"/>
      <c r="Y201" s="63" t="s">
        <v>140</v>
      </c>
      <c r="Z201" s="63">
        <v>48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</row>
    <row r="202" spans="1:38" x14ac:dyDescent="0.2">
      <c r="A202" s="100">
        <v>42101</v>
      </c>
      <c r="B202" s="63">
        <v>15</v>
      </c>
      <c r="C202" s="63"/>
      <c r="D202" s="63"/>
      <c r="E202" s="63"/>
      <c r="F202" s="63"/>
      <c r="G202" s="63"/>
      <c r="H202" s="63"/>
      <c r="I202" s="43"/>
      <c r="J202" s="25"/>
      <c r="K202" s="43"/>
      <c r="L202" s="25"/>
      <c r="M202" s="63"/>
      <c r="N202" s="63"/>
      <c r="O202" s="63"/>
      <c r="P202" s="63"/>
      <c r="Q202" s="63"/>
      <c r="R202" s="63"/>
      <c r="S202" s="63"/>
      <c r="T202" s="63" t="str">
        <f t="shared" si="16"/>
        <v xml:space="preserve"> </v>
      </c>
      <c r="U202" s="63" t="str">
        <f t="shared" si="16"/>
        <v xml:space="preserve"> </v>
      </c>
      <c r="V202" s="65"/>
      <c r="W202" s="63"/>
      <c r="X202" s="63"/>
      <c r="Y202" s="63" t="s">
        <v>169</v>
      </c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</row>
    <row r="203" spans="1:38" x14ac:dyDescent="0.2">
      <c r="A203" s="100">
        <v>42115</v>
      </c>
      <c r="B203" s="63">
        <v>15</v>
      </c>
      <c r="C203" s="63">
        <v>0.04</v>
      </c>
      <c r="D203" s="63">
        <v>6.67</v>
      </c>
      <c r="E203" s="63">
        <v>20.100000000000001</v>
      </c>
      <c r="F203" s="63">
        <v>3.95</v>
      </c>
      <c r="G203" s="63">
        <v>6.7000000000000004E-2</v>
      </c>
      <c r="H203" s="63"/>
      <c r="I203" s="37">
        <v>125</v>
      </c>
      <c r="J203" s="25">
        <f t="shared" si="15"/>
        <v>1.750875</v>
      </c>
      <c r="K203" s="36">
        <v>1.53</v>
      </c>
      <c r="L203" s="25">
        <f t="shared" si="17"/>
        <v>4.7384099999999998E-2</v>
      </c>
      <c r="M203" s="63"/>
      <c r="N203" s="63">
        <v>5</v>
      </c>
      <c r="O203" s="63">
        <v>1</v>
      </c>
      <c r="P203" s="63">
        <v>3</v>
      </c>
      <c r="Q203" s="63">
        <v>2</v>
      </c>
      <c r="R203" s="63">
        <v>10</v>
      </c>
      <c r="S203" s="63">
        <v>4</v>
      </c>
      <c r="T203" s="63">
        <f t="shared" si="16"/>
        <v>22.222222222222221</v>
      </c>
      <c r="U203" s="63">
        <f t="shared" si="16"/>
        <v>18.333333333333332</v>
      </c>
      <c r="V203" s="65">
        <v>0.8</v>
      </c>
      <c r="W203" s="63">
        <v>1</v>
      </c>
      <c r="X203" s="63"/>
      <c r="Y203" s="63" t="s">
        <v>140</v>
      </c>
      <c r="Z203" s="63">
        <v>72</v>
      </c>
      <c r="AA203" s="63">
        <v>65</v>
      </c>
      <c r="AB203" s="63" t="s">
        <v>192</v>
      </c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</row>
    <row r="204" spans="1:38" x14ac:dyDescent="0.2">
      <c r="A204" s="100">
        <v>42129</v>
      </c>
      <c r="B204" s="63">
        <v>15</v>
      </c>
      <c r="C204" s="63">
        <v>0.08</v>
      </c>
      <c r="D204" s="63">
        <v>6.96</v>
      </c>
      <c r="E204" s="63">
        <v>6.6</v>
      </c>
      <c r="F204" s="65">
        <v>4.0999999999999996</v>
      </c>
      <c r="G204" s="63">
        <v>9.1999999999999998E-2</v>
      </c>
      <c r="H204" s="63"/>
      <c r="I204" s="34">
        <v>126</v>
      </c>
      <c r="J204" s="25">
        <f t="shared" si="15"/>
        <v>1.7648820000000001</v>
      </c>
      <c r="K204" s="34">
        <v>1.27</v>
      </c>
      <c r="L204" s="25">
        <f t="shared" si="17"/>
        <v>3.9331899999999996E-2</v>
      </c>
      <c r="M204" s="63"/>
      <c r="N204" s="63">
        <v>5</v>
      </c>
      <c r="O204" s="63">
        <v>1</v>
      </c>
      <c r="P204" s="63">
        <v>2</v>
      </c>
      <c r="Q204" s="63">
        <v>2</v>
      </c>
      <c r="R204" s="63">
        <v>9</v>
      </c>
      <c r="S204" s="63">
        <v>1</v>
      </c>
      <c r="T204" s="63">
        <f t="shared" si="16"/>
        <v>26.666666666666668</v>
      </c>
      <c r="U204" s="63">
        <f t="shared" si="16"/>
        <v>20.555555555555557</v>
      </c>
      <c r="V204" s="65">
        <v>0.9</v>
      </c>
      <c r="W204" s="63">
        <v>1</v>
      </c>
      <c r="X204" s="63"/>
      <c r="Y204" s="63"/>
      <c r="Z204" s="63">
        <v>80</v>
      </c>
      <c r="AA204" s="63">
        <v>69</v>
      </c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</row>
    <row r="205" spans="1:38" x14ac:dyDescent="0.2">
      <c r="A205" s="100">
        <v>42143</v>
      </c>
      <c r="B205" s="63">
        <v>15</v>
      </c>
      <c r="C205" s="63">
        <v>0.08</v>
      </c>
      <c r="D205" s="63">
        <v>6.78</v>
      </c>
      <c r="E205" s="92">
        <v>287.2</v>
      </c>
      <c r="F205" s="63">
        <v>1.55</v>
      </c>
      <c r="G205" s="63">
        <v>0.182</v>
      </c>
      <c r="H205" s="63"/>
      <c r="I205" s="37">
        <v>96.2</v>
      </c>
      <c r="J205" s="25">
        <f t="shared" si="15"/>
        <v>1.3474734000000002</v>
      </c>
      <c r="K205" s="34">
        <v>1.53</v>
      </c>
      <c r="L205" s="25">
        <f t="shared" si="17"/>
        <v>4.7384099999999998E-2</v>
      </c>
      <c r="M205" s="92"/>
      <c r="N205" s="63">
        <v>5</v>
      </c>
      <c r="O205" s="63">
        <v>3</v>
      </c>
      <c r="P205" s="63">
        <v>3</v>
      </c>
      <c r="Q205" s="63">
        <v>2</v>
      </c>
      <c r="R205" s="63">
        <v>10</v>
      </c>
      <c r="S205" s="63">
        <v>4</v>
      </c>
      <c r="T205" s="63">
        <f t="shared" si="16"/>
        <v>26.666666666666668</v>
      </c>
      <c r="U205" s="63">
        <f t="shared" si="16"/>
        <v>23.888888888888889</v>
      </c>
      <c r="V205" s="65">
        <v>1</v>
      </c>
      <c r="W205" s="63">
        <v>2</v>
      </c>
      <c r="X205" s="63"/>
      <c r="Y205" s="63"/>
      <c r="Z205" s="63">
        <v>80</v>
      </c>
      <c r="AA205" s="63">
        <v>75</v>
      </c>
      <c r="AB205" s="63" t="s">
        <v>209</v>
      </c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</row>
    <row r="206" spans="1:38" x14ac:dyDescent="0.2">
      <c r="A206" s="100">
        <v>42157</v>
      </c>
      <c r="B206" s="63">
        <v>15</v>
      </c>
      <c r="C206" s="63">
        <v>0.08</v>
      </c>
      <c r="D206" s="63">
        <v>6.63</v>
      </c>
      <c r="E206" s="63">
        <v>12.3</v>
      </c>
      <c r="F206" s="63">
        <v>0.65700000000000003</v>
      </c>
      <c r="G206" s="69">
        <v>0.06</v>
      </c>
      <c r="H206" s="69"/>
      <c r="I206" s="34">
        <v>74.900000000000006</v>
      </c>
      <c r="J206" s="25">
        <f t="shared" si="15"/>
        <v>1.0491242999999999</v>
      </c>
      <c r="K206" s="34">
        <v>1.89</v>
      </c>
      <c r="L206" s="25">
        <f t="shared" si="17"/>
        <v>5.8533299999999996E-2</v>
      </c>
      <c r="M206" s="63"/>
      <c r="N206" s="63">
        <v>5</v>
      </c>
      <c r="O206" s="63">
        <v>6</v>
      </c>
      <c r="P206" s="63">
        <v>3</v>
      </c>
      <c r="Q206" s="63">
        <v>3</v>
      </c>
      <c r="R206" s="63">
        <v>8</v>
      </c>
      <c r="S206" s="63">
        <v>5</v>
      </c>
      <c r="T206" s="63">
        <f t="shared" si="16"/>
        <v>15</v>
      </c>
      <c r="U206" s="63" t="e">
        <f t="shared" si="16"/>
        <v>#VALUE!</v>
      </c>
      <c r="V206" s="65">
        <v>0.65</v>
      </c>
      <c r="W206" s="63">
        <v>1</v>
      </c>
      <c r="X206" s="63"/>
      <c r="Y206" s="63"/>
      <c r="Z206" s="63">
        <v>59</v>
      </c>
      <c r="AA206" s="63" t="s">
        <v>21</v>
      </c>
      <c r="AB206" s="63" t="s">
        <v>221</v>
      </c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</row>
    <row r="207" spans="1:38" x14ac:dyDescent="0.2">
      <c r="A207" s="100">
        <v>42171</v>
      </c>
      <c r="B207" s="63">
        <v>15</v>
      </c>
      <c r="C207" s="63">
        <v>0.08</v>
      </c>
      <c r="D207" s="65">
        <v>6.4</v>
      </c>
      <c r="E207" s="63">
        <v>8.6</v>
      </c>
      <c r="F207" s="63">
        <v>2.02</v>
      </c>
      <c r="G207" s="63">
        <v>8.2000000000000003E-2</v>
      </c>
      <c r="H207" s="63"/>
      <c r="I207" s="34">
        <v>79.400000000000006</v>
      </c>
      <c r="J207" s="25">
        <f t="shared" si="15"/>
        <v>1.1121558</v>
      </c>
      <c r="K207" s="34">
        <v>1.62</v>
      </c>
      <c r="L207" s="25">
        <f t="shared" si="17"/>
        <v>5.0171399999999998E-2</v>
      </c>
      <c r="M207" s="63"/>
      <c r="N207" s="63">
        <v>5</v>
      </c>
      <c r="O207" s="63">
        <v>2</v>
      </c>
      <c r="P207" s="63">
        <v>3</v>
      </c>
      <c r="Q207" s="63">
        <v>2</v>
      </c>
      <c r="R207" s="63">
        <v>10</v>
      </c>
      <c r="S207" s="63">
        <v>2</v>
      </c>
      <c r="T207" s="63">
        <f t="shared" si="16"/>
        <v>34.444444444444443</v>
      </c>
      <c r="U207" s="63">
        <f t="shared" si="16"/>
        <v>28.333333333333332</v>
      </c>
      <c r="V207" s="65">
        <v>0.9</v>
      </c>
      <c r="W207" s="63">
        <v>1</v>
      </c>
      <c r="X207" s="63"/>
      <c r="Y207" s="63"/>
      <c r="Z207" s="106">
        <v>94</v>
      </c>
      <c r="AA207" s="106">
        <v>83</v>
      </c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</row>
    <row r="208" spans="1:38" x14ac:dyDescent="0.2">
      <c r="A208" s="100">
        <v>42185</v>
      </c>
      <c r="B208" s="63">
        <v>15</v>
      </c>
      <c r="C208" s="63">
        <v>0.09</v>
      </c>
      <c r="D208" s="63">
        <v>7.84</v>
      </c>
      <c r="E208" s="63">
        <v>22.6</v>
      </c>
      <c r="F208" s="63">
        <v>1.59</v>
      </c>
      <c r="G208" s="63">
        <v>0.222</v>
      </c>
      <c r="H208" s="63"/>
      <c r="I208" s="43">
        <v>41.1</v>
      </c>
      <c r="J208" s="25">
        <f t="shared" si="15"/>
        <v>0.57568769999999991</v>
      </c>
      <c r="K208" s="43">
        <v>2.85</v>
      </c>
      <c r="L208" s="25">
        <f t="shared" si="17"/>
        <v>8.8264499999999996E-2</v>
      </c>
      <c r="M208" s="63"/>
      <c r="N208" s="63">
        <v>5</v>
      </c>
      <c r="O208" s="63">
        <v>2</v>
      </c>
      <c r="P208" s="63">
        <v>2</v>
      </c>
      <c r="Q208" s="63">
        <v>2</v>
      </c>
      <c r="R208" s="63">
        <v>9</v>
      </c>
      <c r="S208" s="63">
        <v>3</v>
      </c>
      <c r="T208" s="63">
        <f t="shared" si="16"/>
        <v>30.555555555555557</v>
      </c>
      <c r="U208" s="63">
        <f t="shared" si="16"/>
        <v>27.222222222222221</v>
      </c>
      <c r="V208" s="65">
        <v>0.7</v>
      </c>
      <c r="W208" s="63">
        <v>1</v>
      </c>
      <c r="X208" s="63"/>
      <c r="Y208" s="63"/>
      <c r="Z208" s="63">
        <v>87</v>
      </c>
      <c r="AA208" s="63">
        <v>81</v>
      </c>
      <c r="AB208" s="63" t="s">
        <v>226</v>
      </c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</row>
    <row r="209" spans="1:38" x14ac:dyDescent="0.2">
      <c r="A209" s="100">
        <v>42199</v>
      </c>
      <c r="B209" s="63">
        <v>15</v>
      </c>
      <c r="C209" s="63">
        <v>0.08</v>
      </c>
      <c r="D209" s="63">
        <v>7.2</v>
      </c>
      <c r="E209" s="63">
        <v>15.7</v>
      </c>
      <c r="F209" s="63">
        <v>1.33</v>
      </c>
      <c r="G209" s="63">
        <v>0.11700000000000001</v>
      </c>
      <c r="H209" s="63"/>
      <c r="I209" s="43">
        <v>61.5</v>
      </c>
      <c r="J209" s="25">
        <f t="shared" si="15"/>
        <v>0.86143049999999999</v>
      </c>
      <c r="K209" s="43">
        <v>1.83</v>
      </c>
      <c r="L209" s="25">
        <f t="shared" si="17"/>
        <v>5.6675099999999999E-2</v>
      </c>
      <c r="M209" s="63"/>
      <c r="N209" s="63">
        <v>5</v>
      </c>
      <c r="O209" s="63">
        <v>2</v>
      </c>
      <c r="P209" s="63">
        <v>2</v>
      </c>
      <c r="Q209" s="63">
        <v>2</v>
      </c>
      <c r="R209" s="63">
        <v>7</v>
      </c>
      <c r="S209" s="63">
        <v>3</v>
      </c>
      <c r="T209" s="63">
        <f t="shared" si="16"/>
        <v>28.888888888888889</v>
      </c>
      <c r="U209" s="63">
        <f t="shared" si="16"/>
        <v>27.777777777777779</v>
      </c>
      <c r="V209" s="65">
        <v>0.75</v>
      </c>
      <c r="W209" s="63">
        <v>2</v>
      </c>
      <c r="X209" s="63"/>
      <c r="Y209" s="63" t="s">
        <v>230</v>
      </c>
      <c r="Z209" s="63">
        <v>84</v>
      </c>
      <c r="AA209" s="63">
        <v>82</v>
      </c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</row>
    <row r="210" spans="1:38" x14ac:dyDescent="0.2">
      <c r="A210" s="100">
        <v>42213</v>
      </c>
      <c r="B210" s="63">
        <v>15</v>
      </c>
      <c r="C210" s="63"/>
      <c r="D210" s="63"/>
      <c r="E210" s="63"/>
      <c r="F210" s="63"/>
      <c r="G210" s="63"/>
      <c r="H210" s="63"/>
      <c r="I210" s="43"/>
      <c r="J210" s="25"/>
      <c r="K210" s="43"/>
      <c r="L210" s="25"/>
      <c r="M210" s="63"/>
      <c r="N210" s="63"/>
      <c r="O210" s="63"/>
      <c r="P210" s="63"/>
      <c r="Q210" s="63"/>
      <c r="R210" s="63"/>
      <c r="S210" s="63"/>
      <c r="T210" s="63" t="str">
        <f t="shared" si="16"/>
        <v xml:space="preserve"> </v>
      </c>
      <c r="U210" s="63" t="str">
        <f t="shared" si="16"/>
        <v xml:space="preserve"> </v>
      </c>
      <c r="V210" s="65"/>
      <c r="W210" s="63"/>
      <c r="X210" s="63"/>
      <c r="Y210" s="63" t="s">
        <v>169</v>
      </c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</row>
    <row r="211" spans="1:38" x14ac:dyDescent="0.2">
      <c r="A211" s="100">
        <v>42227</v>
      </c>
      <c r="B211" s="63">
        <v>15</v>
      </c>
      <c r="C211" s="63">
        <v>0.27</v>
      </c>
      <c r="D211" s="63">
        <v>7.06</v>
      </c>
      <c r="E211" s="63">
        <v>9.8000000000000007</v>
      </c>
      <c r="F211" s="63">
        <v>1.64</v>
      </c>
      <c r="G211" s="63">
        <v>0.125</v>
      </c>
      <c r="H211" s="63"/>
      <c r="I211" s="43">
        <v>64.5</v>
      </c>
      <c r="J211" s="25">
        <f t="shared" si="15"/>
        <v>0.90345150000000007</v>
      </c>
      <c r="K211" s="43">
        <v>1.99</v>
      </c>
      <c r="L211" s="25">
        <f t="shared" si="17"/>
        <v>6.1630299999999999E-2</v>
      </c>
      <c r="M211" s="63"/>
      <c r="N211" s="63">
        <v>5</v>
      </c>
      <c r="O211" s="63">
        <v>2</v>
      </c>
      <c r="P211" s="63">
        <v>2</v>
      </c>
      <c r="Q211" s="63">
        <v>2</v>
      </c>
      <c r="R211" s="63">
        <v>8</v>
      </c>
      <c r="S211" s="63">
        <v>5</v>
      </c>
      <c r="T211" s="63">
        <f t="shared" si="16"/>
        <v>28.888888888888889</v>
      </c>
      <c r="U211" s="63">
        <f t="shared" si="16"/>
        <v>23.333333333333332</v>
      </c>
      <c r="V211" s="65">
        <v>0.6</v>
      </c>
      <c r="W211" s="63" t="s">
        <v>21</v>
      </c>
      <c r="X211" s="63"/>
      <c r="Y211" s="63" t="s">
        <v>140</v>
      </c>
      <c r="Z211" s="63">
        <v>84</v>
      </c>
      <c r="AA211" s="63">
        <v>74</v>
      </c>
      <c r="AB211" s="63" t="s">
        <v>245</v>
      </c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</row>
    <row r="212" spans="1:38" x14ac:dyDescent="0.2">
      <c r="A212" s="100">
        <v>42241</v>
      </c>
      <c r="B212" s="63">
        <v>15</v>
      </c>
      <c r="C212" s="63">
        <v>7.0000000000000007E-2</v>
      </c>
      <c r="D212" s="63">
        <v>7.31</v>
      </c>
      <c r="E212" s="63">
        <v>21.5</v>
      </c>
      <c r="F212" s="63">
        <v>0.81499999999999995</v>
      </c>
      <c r="G212" s="63">
        <v>0.151</v>
      </c>
      <c r="H212" s="63"/>
      <c r="I212" s="43">
        <v>82.8</v>
      </c>
      <c r="J212" s="25">
        <f t="shared" si="15"/>
        <v>1.1597795999999998</v>
      </c>
      <c r="K212" s="43">
        <v>1.86</v>
      </c>
      <c r="L212" s="25">
        <f t="shared" si="17"/>
        <v>5.7604200000000001E-2</v>
      </c>
      <c r="M212" s="63"/>
      <c r="N212" s="63">
        <v>5</v>
      </c>
      <c r="O212" s="63">
        <v>1</v>
      </c>
      <c r="P212" s="62">
        <v>1</v>
      </c>
      <c r="Q212" s="63">
        <v>1</v>
      </c>
      <c r="R212" s="63">
        <v>13</v>
      </c>
      <c r="S212" s="63">
        <v>1</v>
      </c>
      <c r="T212" s="63">
        <f t="shared" si="16"/>
        <v>30.555555555555557</v>
      </c>
      <c r="U212" s="63">
        <f t="shared" si="16"/>
        <v>28.888888888888889</v>
      </c>
      <c r="V212" s="65">
        <v>0.7</v>
      </c>
      <c r="W212" s="63">
        <v>1</v>
      </c>
      <c r="X212" s="63"/>
      <c r="Y212" s="63"/>
      <c r="Z212" s="63">
        <v>87</v>
      </c>
      <c r="AA212" s="63">
        <v>84</v>
      </c>
      <c r="AB212" s="63" t="s">
        <v>249</v>
      </c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</row>
    <row r="213" spans="1:38" x14ac:dyDescent="0.2">
      <c r="A213" s="100">
        <v>42255</v>
      </c>
      <c r="B213" s="63">
        <v>15</v>
      </c>
      <c r="C213" s="63">
        <v>0.08</v>
      </c>
      <c r="D213" s="63">
        <v>8.52</v>
      </c>
      <c r="E213" s="63">
        <v>6.3</v>
      </c>
      <c r="F213" s="63">
        <v>0.55900000000000005</v>
      </c>
      <c r="G213" s="69">
        <v>0.14000000000000001</v>
      </c>
      <c r="H213" s="69"/>
      <c r="I213" s="43">
        <v>47.9</v>
      </c>
      <c r="J213" s="25">
        <f t="shared" si="15"/>
        <v>0.67093530000000001</v>
      </c>
      <c r="K213" s="99">
        <v>0.87</v>
      </c>
      <c r="L213" s="25">
        <f t="shared" si="17"/>
        <v>2.69439E-2</v>
      </c>
      <c r="M213" s="63"/>
      <c r="N213" s="63">
        <v>5</v>
      </c>
      <c r="O213" s="63">
        <v>2</v>
      </c>
      <c r="P213" s="63">
        <v>2</v>
      </c>
      <c r="Q213" s="63">
        <v>2</v>
      </c>
      <c r="R213" s="63">
        <v>8</v>
      </c>
      <c r="S213" s="63">
        <v>1</v>
      </c>
      <c r="T213" s="63">
        <f t="shared" si="16"/>
        <v>28.888888888888889</v>
      </c>
      <c r="U213" s="63">
        <f t="shared" si="16"/>
        <v>28.888888888888889</v>
      </c>
      <c r="V213" s="65">
        <v>0.9</v>
      </c>
      <c r="W213" s="63">
        <v>1</v>
      </c>
      <c r="X213" s="63"/>
      <c r="Y213" s="63"/>
      <c r="Z213" s="63">
        <v>84</v>
      </c>
      <c r="AA213" s="63">
        <v>84</v>
      </c>
      <c r="AB213" s="63" t="s">
        <v>254</v>
      </c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</row>
    <row r="214" spans="1:38" x14ac:dyDescent="0.2">
      <c r="A214" s="100">
        <v>42269</v>
      </c>
      <c r="B214" s="63">
        <v>15</v>
      </c>
      <c r="C214" s="63">
        <v>0.09</v>
      </c>
      <c r="D214" s="63">
        <v>8.0399999999999991</v>
      </c>
      <c r="E214" s="63">
        <v>10</v>
      </c>
      <c r="F214" s="63">
        <v>0.77800000000000002</v>
      </c>
      <c r="G214" s="63">
        <v>0.247</v>
      </c>
      <c r="H214" s="63"/>
      <c r="I214" s="43">
        <v>65.2</v>
      </c>
      <c r="J214" s="25">
        <f t="shared" si="15"/>
        <v>0.91325639999999997</v>
      </c>
      <c r="K214" s="99">
        <v>1.34</v>
      </c>
      <c r="L214" s="25">
        <f t="shared" si="17"/>
        <v>4.1499800000000003E-2</v>
      </c>
      <c r="M214" s="63"/>
      <c r="N214" s="63">
        <v>5</v>
      </c>
      <c r="O214" s="63">
        <v>3</v>
      </c>
      <c r="P214" s="63">
        <v>3</v>
      </c>
      <c r="Q214" s="63">
        <v>2</v>
      </c>
      <c r="R214" s="63">
        <v>12</v>
      </c>
      <c r="S214" s="63">
        <v>1</v>
      </c>
      <c r="T214" s="63">
        <f t="shared" si="16"/>
        <v>30</v>
      </c>
      <c r="U214" s="63">
        <f t="shared" si="16"/>
        <v>27.777777777777779</v>
      </c>
      <c r="V214" s="65">
        <v>0.6</v>
      </c>
      <c r="W214" s="63">
        <v>2</v>
      </c>
      <c r="X214" s="63"/>
      <c r="Y214" s="63" t="s">
        <v>230</v>
      </c>
      <c r="Z214" s="63">
        <v>86</v>
      </c>
      <c r="AA214" s="63">
        <v>82</v>
      </c>
      <c r="AB214" s="63" t="s">
        <v>260</v>
      </c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</row>
    <row r="215" spans="1:38" x14ac:dyDescent="0.2">
      <c r="A215" s="100">
        <v>42283</v>
      </c>
      <c r="B215" s="63">
        <v>15</v>
      </c>
      <c r="C215" s="63">
        <v>0.09</v>
      </c>
      <c r="D215" s="63">
        <v>6.92</v>
      </c>
      <c r="E215" s="63">
        <v>9</v>
      </c>
      <c r="F215" s="63">
        <v>1.39</v>
      </c>
      <c r="G215" s="63">
        <v>7.3999999999999996E-2</v>
      </c>
      <c r="H215" s="63"/>
      <c r="I215" s="43">
        <v>102</v>
      </c>
      <c r="J215" s="25">
        <f t="shared" si="15"/>
        <v>1.428714</v>
      </c>
      <c r="K215" s="99">
        <v>0.93</v>
      </c>
      <c r="L215" s="25">
        <f t="shared" si="17"/>
        <v>2.8802100000000001E-2</v>
      </c>
      <c r="M215" s="63"/>
      <c r="N215" s="63">
        <v>5</v>
      </c>
      <c r="O215" s="63">
        <v>1</v>
      </c>
      <c r="P215" s="63">
        <v>2</v>
      </c>
      <c r="Q215" s="63">
        <v>1</v>
      </c>
      <c r="R215" s="63">
        <v>9</v>
      </c>
      <c r="S215" s="63">
        <v>5</v>
      </c>
      <c r="T215" s="63">
        <f t="shared" si="16"/>
        <v>22.222222222222221</v>
      </c>
      <c r="U215" s="63">
        <f t="shared" si="16"/>
        <v>18.888888888888889</v>
      </c>
      <c r="V215" s="65">
        <v>1</v>
      </c>
      <c r="W215" s="63">
        <v>2</v>
      </c>
      <c r="X215" s="63"/>
      <c r="Y215" s="63" t="s">
        <v>140</v>
      </c>
      <c r="Z215" s="63">
        <v>72</v>
      </c>
      <c r="AA215" s="63">
        <v>66</v>
      </c>
      <c r="AB215" s="63" t="s">
        <v>277</v>
      </c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</row>
    <row r="216" spans="1:38" x14ac:dyDescent="0.2">
      <c r="A216" s="100">
        <v>42297</v>
      </c>
      <c r="B216" s="63">
        <v>15</v>
      </c>
      <c r="I216" s="43">
        <v>122</v>
      </c>
      <c r="J216" s="25">
        <f t="shared" si="15"/>
        <v>1.7088540000000001</v>
      </c>
      <c r="K216" s="99">
        <v>0.96</v>
      </c>
      <c r="L216" s="25">
        <f t="shared" si="17"/>
        <v>2.9731199999999999E-2</v>
      </c>
      <c r="T216" s="63" t="str">
        <f t="shared" si="16"/>
        <v xml:space="preserve"> </v>
      </c>
      <c r="U216" s="63" t="str">
        <f t="shared" si="16"/>
        <v xml:space="preserve"> </v>
      </c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</row>
    <row r="217" spans="1:38" x14ac:dyDescent="0.2">
      <c r="A217" s="100">
        <v>42311</v>
      </c>
      <c r="B217" s="63">
        <v>15</v>
      </c>
      <c r="C217" s="63">
        <v>0.09</v>
      </c>
      <c r="D217" s="63">
        <v>7.19</v>
      </c>
      <c r="E217" s="63">
        <v>2.2999999999999998</v>
      </c>
      <c r="F217" s="63">
        <v>5.88</v>
      </c>
      <c r="G217" s="63">
        <v>0.107</v>
      </c>
      <c r="H217" s="63"/>
      <c r="I217" s="43">
        <v>133</v>
      </c>
      <c r="J217" s="25">
        <f t="shared" si="15"/>
        <v>1.8629310000000001</v>
      </c>
      <c r="K217" s="99">
        <v>0.66</v>
      </c>
      <c r="L217" s="25">
        <f t="shared" si="17"/>
        <v>2.0440200000000002E-2</v>
      </c>
      <c r="M217" s="63"/>
      <c r="N217" s="63">
        <v>5</v>
      </c>
      <c r="O217" s="63">
        <v>1</v>
      </c>
      <c r="P217" s="63">
        <v>1</v>
      </c>
      <c r="Q217" s="63">
        <v>1</v>
      </c>
      <c r="R217" s="63">
        <v>13</v>
      </c>
      <c r="S217" s="63">
        <v>1</v>
      </c>
      <c r="T217" s="63">
        <f t="shared" si="16"/>
        <v>20</v>
      </c>
      <c r="U217" s="63">
        <f t="shared" si="16"/>
        <v>17.777777777777779</v>
      </c>
      <c r="V217" s="65">
        <v>1</v>
      </c>
      <c r="W217" s="63">
        <v>2</v>
      </c>
      <c r="X217" s="63"/>
      <c r="Y217" s="63"/>
      <c r="Z217" s="63">
        <v>68</v>
      </c>
      <c r="AA217" s="63">
        <v>64</v>
      </c>
      <c r="AB217" s="63" t="s">
        <v>296</v>
      </c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</row>
    <row r="218" spans="1:38" x14ac:dyDescent="0.2">
      <c r="A218" s="63"/>
      <c r="B218" s="63"/>
      <c r="C218" s="63"/>
      <c r="D218" s="63"/>
      <c r="E218" s="63"/>
      <c r="F218" s="63"/>
      <c r="G218" s="63"/>
      <c r="H218" s="63"/>
      <c r="I218" s="43"/>
      <c r="J218" s="25"/>
      <c r="K218" s="43"/>
      <c r="L218" s="25"/>
      <c r="M218" s="63"/>
      <c r="N218" s="63"/>
      <c r="O218" s="63"/>
      <c r="P218" s="63"/>
      <c r="Q218" s="63"/>
      <c r="R218" s="63"/>
      <c r="S218" s="63"/>
      <c r="T218" s="63" t="str">
        <f t="shared" si="16"/>
        <v xml:space="preserve"> </v>
      </c>
      <c r="U218" s="63" t="str">
        <f t="shared" si="16"/>
        <v xml:space="preserve"> </v>
      </c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</row>
    <row r="219" spans="1:38" x14ac:dyDescent="0.2">
      <c r="A219" s="63"/>
      <c r="B219" s="63"/>
      <c r="C219" s="63"/>
      <c r="D219" s="63"/>
      <c r="E219" s="63"/>
      <c r="F219" s="63"/>
      <c r="G219" s="63"/>
      <c r="H219" s="63"/>
      <c r="I219" s="43"/>
      <c r="J219" s="25"/>
      <c r="K219" s="43"/>
      <c r="L219" s="25"/>
      <c r="M219" s="63"/>
      <c r="N219" s="63"/>
      <c r="O219" s="63"/>
      <c r="P219" s="63"/>
      <c r="Q219" s="63"/>
      <c r="R219" s="63"/>
      <c r="S219" s="63"/>
      <c r="T219" s="63" t="str">
        <f t="shared" si="16"/>
        <v xml:space="preserve"> </v>
      </c>
      <c r="U219" s="63" t="str">
        <f t="shared" si="16"/>
        <v xml:space="preserve"> </v>
      </c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</row>
    <row r="220" spans="1:38" x14ac:dyDescent="0.2">
      <c r="A220" s="63"/>
      <c r="B220" s="63"/>
      <c r="C220" s="63"/>
      <c r="D220" s="63"/>
      <c r="E220" s="63"/>
      <c r="F220" s="63"/>
      <c r="G220" s="63"/>
      <c r="H220" s="63"/>
      <c r="I220" s="43"/>
      <c r="J220" s="25"/>
      <c r="K220" s="43"/>
      <c r="L220" s="25"/>
      <c r="M220" s="63"/>
      <c r="N220" s="63"/>
      <c r="O220" s="63"/>
      <c r="P220" s="63"/>
      <c r="Q220" s="63"/>
      <c r="R220" s="63"/>
      <c r="S220" s="63"/>
      <c r="T220" s="63" t="str">
        <f t="shared" si="16"/>
        <v xml:space="preserve"> </v>
      </c>
      <c r="U220" s="63" t="str">
        <f t="shared" si="16"/>
        <v xml:space="preserve"> </v>
      </c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</row>
    <row r="221" spans="1:38" x14ac:dyDescent="0.2">
      <c r="A221" s="63"/>
      <c r="B221" s="63"/>
      <c r="C221" s="63"/>
      <c r="D221" s="63"/>
      <c r="E221" s="63"/>
      <c r="F221" s="63"/>
      <c r="G221" s="63"/>
      <c r="H221" s="63"/>
      <c r="I221" s="43"/>
      <c r="J221" s="25"/>
      <c r="K221" s="43"/>
      <c r="L221" s="25"/>
      <c r="M221" s="63"/>
      <c r="N221" s="63"/>
      <c r="O221" s="63"/>
      <c r="P221" s="63"/>
      <c r="Q221" s="63"/>
      <c r="R221" s="63"/>
      <c r="S221" s="63"/>
      <c r="T221" s="63" t="str">
        <f t="shared" si="16"/>
        <v xml:space="preserve"> </v>
      </c>
      <c r="U221" s="63" t="str">
        <f t="shared" si="16"/>
        <v xml:space="preserve"> </v>
      </c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</row>
    <row r="222" spans="1:38" x14ac:dyDescent="0.2">
      <c r="A222" s="100">
        <v>42073</v>
      </c>
      <c r="B222" s="63">
        <v>16</v>
      </c>
      <c r="C222" s="63">
        <v>0.05</v>
      </c>
      <c r="D222" s="63">
        <v>6.08</v>
      </c>
      <c r="E222" s="70">
        <v>5.0999999999999996</v>
      </c>
      <c r="F222" s="63">
        <v>2.0099999999999998</v>
      </c>
      <c r="G222" s="70">
        <v>0.157</v>
      </c>
      <c r="H222" s="70"/>
      <c r="I222" s="35">
        <v>113</v>
      </c>
      <c r="J222" s="25">
        <f t="shared" ref="J222:J224" si="18">(I222*14.007)*(0.001)</f>
        <v>1.5827910000000001</v>
      </c>
      <c r="K222" s="34">
        <v>1.68</v>
      </c>
      <c r="L222" s="25">
        <f t="shared" ref="L222:L224" si="19">(K222*30.97)*(0.001)</f>
        <v>5.2029599999999995E-2</v>
      </c>
      <c r="M222" s="70"/>
      <c r="N222" s="63">
        <v>3</v>
      </c>
      <c r="O222" s="63">
        <v>3</v>
      </c>
      <c r="P222" s="63">
        <v>1</v>
      </c>
      <c r="Q222" s="63">
        <v>1</v>
      </c>
      <c r="R222" s="63">
        <v>12</v>
      </c>
      <c r="S222" s="63">
        <v>1</v>
      </c>
      <c r="T222" s="63">
        <f t="shared" si="16"/>
        <v>15.555555555555555</v>
      </c>
      <c r="U222" s="63" t="str">
        <f t="shared" si="16"/>
        <v xml:space="preserve"> </v>
      </c>
      <c r="V222" s="63"/>
      <c r="W222" s="63"/>
      <c r="X222" s="63" t="s">
        <v>151</v>
      </c>
      <c r="Y222" s="63" t="s">
        <v>152</v>
      </c>
      <c r="Z222" s="63">
        <v>60</v>
      </c>
      <c r="AA222" s="63"/>
      <c r="AB222" s="70"/>
      <c r="AC222" s="63"/>
      <c r="AD222" s="63"/>
      <c r="AE222" s="63"/>
      <c r="AF222" s="63"/>
      <c r="AG222" s="70"/>
      <c r="AH222" s="63"/>
      <c r="AI222" s="63"/>
      <c r="AJ222" s="63"/>
      <c r="AK222" s="63"/>
      <c r="AL222" s="63"/>
    </row>
    <row r="223" spans="1:38" x14ac:dyDescent="0.2">
      <c r="A223" s="100">
        <v>42087</v>
      </c>
      <c r="B223" s="63">
        <v>16</v>
      </c>
      <c r="C223" s="63">
        <v>0.03</v>
      </c>
      <c r="D223" s="63">
        <v>6.45</v>
      </c>
      <c r="E223" s="63">
        <v>3.6</v>
      </c>
      <c r="F223" s="63">
        <v>1.06</v>
      </c>
      <c r="G223" s="63">
        <v>0.22900000000000001</v>
      </c>
      <c r="H223" s="63"/>
      <c r="I223" s="34">
        <v>127</v>
      </c>
      <c r="J223" s="25">
        <f>(I223*14.007)*(0.001)</f>
        <v>1.7788889999999999</v>
      </c>
      <c r="K223" s="36">
        <v>1.76</v>
      </c>
      <c r="L223" s="25">
        <f t="shared" si="19"/>
        <v>5.4507199999999999E-2</v>
      </c>
      <c r="M223" s="63"/>
      <c r="N223" s="63">
        <v>3</v>
      </c>
      <c r="O223" s="63">
        <v>3</v>
      </c>
      <c r="P223" s="63">
        <v>3</v>
      </c>
      <c r="Q223" s="63">
        <v>1</v>
      </c>
      <c r="R223" s="63">
        <v>5</v>
      </c>
      <c r="S223" s="63">
        <v>1</v>
      </c>
      <c r="T223" s="63">
        <f t="shared" si="16"/>
        <v>7.2222222222222223</v>
      </c>
      <c r="U223" s="63" t="str">
        <f t="shared" si="16"/>
        <v xml:space="preserve"> </v>
      </c>
      <c r="V223" s="63">
        <v>0.94</v>
      </c>
      <c r="W223" s="63">
        <v>1</v>
      </c>
      <c r="X223" s="63"/>
      <c r="Y223" s="63"/>
      <c r="Z223" s="63">
        <v>45</v>
      </c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</row>
    <row r="224" spans="1:38" x14ac:dyDescent="0.2">
      <c r="A224" s="100">
        <v>42101</v>
      </c>
      <c r="B224" s="63">
        <v>16</v>
      </c>
      <c r="C224" s="63">
        <v>0.03</v>
      </c>
      <c r="D224" s="63">
        <v>6.45</v>
      </c>
      <c r="E224" s="63">
        <v>2.2000000000000002</v>
      </c>
      <c r="F224" s="63">
        <v>0.97299999999999998</v>
      </c>
      <c r="G224" s="63">
        <v>0.214</v>
      </c>
      <c r="H224" s="63"/>
      <c r="I224" s="43">
        <v>91.5</v>
      </c>
      <c r="J224" s="25">
        <f t="shared" si="18"/>
        <v>1.2816405</v>
      </c>
      <c r="K224" s="43">
        <v>1.34</v>
      </c>
      <c r="L224" s="25">
        <f t="shared" si="19"/>
        <v>4.1499800000000003E-2</v>
      </c>
      <c r="M224" s="63"/>
      <c r="N224" s="63">
        <v>2</v>
      </c>
      <c r="O224" s="63">
        <v>4</v>
      </c>
      <c r="P224" s="63">
        <v>1</v>
      </c>
      <c r="Q224" s="63">
        <v>1</v>
      </c>
      <c r="R224" s="63">
        <v>13</v>
      </c>
      <c r="S224" s="63">
        <v>2</v>
      </c>
      <c r="T224" s="63">
        <f t="shared" si="16"/>
        <v>14.444444444444445</v>
      </c>
      <c r="U224" s="63">
        <f t="shared" si="16"/>
        <v>12.222222222222221</v>
      </c>
      <c r="V224" s="63">
        <v>0.55000000000000004</v>
      </c>
      <c r="W224" s="63" t="s">
        <v>21</v>
      </c>
      <c r="X224" s="63"/>
      <c r="Y224" s="63" t="s">
        <v>136</v>
      </c>
      <c r="Z224" s="63">
        <v>58</v>
      </c>
      <c r="AA224" s="63">
        <v>54</v>
      </c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</row>
    <row r="225" spans="1:38" x14ac:dyDescent="0.2">
      <c r="A225" s="100">
        <v>42115</v>
      </c>
      <c r="B225" s="63">
        <v>16</v>
      </c>
      <c r="C225" s="63">
        <v>0.03</v>
      </c>
      <c r="D225" s="63">
        <v>6.42</v>
      </c>
      <c r="E225" s="70">
        <v>9</v>
      </c>
      <c r="F225" s="63">
        <v>1.69</v>
      </c>
      <c r="G225" s="63">
        <v>3.5000000000000003E-2</v>
      </c>
      <c r="H225" s="63"/>
      <c r="I225" s="34">
        <v>104</v>
      </c>
      <c r="J225" s="25">
        <f>(I225*14.007)*(0.001)</f>
        <v>1.456728</v>
      </c>
      <c r="K225" s="36">
        <v>2.8</v>
      </c>
      <c r="L225" s="25">
        <f>(K225*30.97)*(0.001)</f>
        <v>8.6716000000000001E-2</v>
      </c>
      <c r="M225" s="70"/>
      <c r="N225" s="63">
        <v>3</v>
      </c>
      <c r="O225" s="63">
        <v>1</v>
      </c>
      <c r="P225" s="63">
        <v>3</v>
      </c>
      <c r="Q225" s="63">
        <v>1</v>
      </c>
      <c r="R225" s="63">
        <v>11</v>
      </c>
      <c r="S225" s="63">
        <v>5</v>
      </c>
      <c r="T225" s="63">
        <f t="shared" si="16"/>
        <v>19.444444444444443</v>
      </c>
      <c r="U225" s="63">
        <f t="shared" si="16"/>
        <v>13.888888888888889</v>
      </c>
      <c r="V225" s="63">
        <v>0.52</v>
      </c>
      <c r="W225" s="63" t="s">
        <v>21</v>
      </c>
      <c r="X225" s="63"/>
      <c r="Y225" s="63" t="s">
        <v>152</v>
      </c>
      <c r="Z225" s="63">
        <v>67</v>
      </c>
      <c r="AA225" s="63">
        <v>57</v>
      </c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</row>
    <row r="226" spans="1:38" x14ac:dyDescent="0.2">
      <c r="A226" s="100">
        <v>42129</v>
      </c>
      <c r="B226" s="63">
        <v>16</v>
      </c>
      <c r="C226" s="63">
        <v>7.0000000000000007E-2</v>
      </c>
      <c r="D226" s="63">
        <v>6.66</v>
      </c>
      <c r="E226" s="63">
        <v>4.4000000000000004</v>
      </c>
      <c r="F226" s="65">
        <v>2.1</v>
      </c>
      <c r="G226" s="63">
        <v>0.14299999999999999</v>
      </c>
      <c r="H226" s="63"/>
      <c r="I226" s="34">
        <v>68.7</v>
      </c>
      <c r="J226" s="25">
        <f>(I226*14.007)*(0.001)</f>
        <v>0.96228089999999999</v>
      </c>
      <c r="K226" s="34">
        <v>1.39</v>
      </c>
      <c r="L226" s="25">
        <f t="shared" ref="L226:L239" si="20">(K226*30.97)*(0.001)</f>
        <v>4.3048299999999998E-2</v>
      </c>
      <c r="M226" s="63"/>
      <c r="N226" s="63">
        <v>3</v>
      </c>
      <c r="O226" s="63">
        <v>1</v>
      </c>
      <c r="P226" s="63">
        <v>2</v>
      </c>
      <c r="Q226" s="63">
        <v>1</v>
      </c>
      <c r="R226" s="63">
        <v>10</v>
      </c>
      <c r="S226" s="63">
        <v>1</v>
      </c>
      <c r="T226" s="63">
        <f t="shared" si="16"/>
        <v>24.444444444444443</v>
      </c>
      <c r="U226" s="63">
        <f t="shared" si="16"/>
        <v>19.444444444444443</v>
      </c>
      <c r="V226" s="63">
        <v>0.67</v>
      </c>
      <c r="W226" s="63" t="s">
        <v>21</v>
      </c>
      <c r="X226" s="63"/>
      <c r="Y226" s="63"/>
      <c r="Z226" s="63">
        <v>76</v>
      </c>
      <c r="AA226" s="63">
        <v>67</v>
      </c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</row>
    <row r="227" spans="1:38" x14ac:dyDescent="0.2">
      <c r="A227" s="100">
        <v>42143</v>
      </c>
      <c r="B227" s="63">
        <v>16</v>
      </c>
      <c r="C227" s="63"/>
      <c r="D227" s="63"/>
      <c r="E227" s="63"/>
      <c r="F227" s="63"/>
      <c r="G227" s="63"/>
      <c r="H227" s="63"/>
      <c r="I227" s="34"/>
      <c r="J227" s="25"/>
      <c r="K227" s="34"/>
      <c r="L227" s="25"/>
      <c r="M227" s="63"/>
      <c r="N227" s="63"/>
      <c r="O227" s="63"/>
      <c r="P227" s="63"/>
      <c r="Q227" s="63"/>
      <c r="R227" s="63"/>
      <c r="S227" s="63"/>
      <c r="T227" s="63" t="str">
        <f t="shared" si="16"/>
        <v xml:space="preserve"> </v>
      </c>
      <c r="U227" s="63" t="str">
        <f t="shared" si="16"/>
        <v xml:space="preserve"> </v>
      </c>
      <c r="V227" s="63"/>
      <c r="W227" s="63"/>
      <c r="X227" s="63"/>
      <c r="Y227" s="63" t="s">
        <v>170</v>
      </c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</row>
    <row r="228" spans="1:38" x14ac:dyDescent="0.2">
      <c r="A228" s="100">
        <v>42157</v>
      </c>
      <c r="B228" s="63">
        <v>16</v>
      </c>
      <c r="C228" s="63">
        <v>7.0000000000000007E-2</v>
      </c>
      <c r="D228" s="63">
        <v>6.48</v>
      </c>
      <c r="E228" s="63">
        <v>8.6999999999999993</v>
      </c>
      <c r="F228" s="63">
        <v>0.23699999999999999</v>
      </c>
      <c r="G228" s="69">
        <v>0.05</v>
      </c>
      <c r="H228" s="69"/>
      <c r="I228" s="34">
        <v>50.9</v>
      </c>
      <c r="J228" s="25">
        <f t="shared" ref="J228:J239" si="21">(I228*14.007)*(0.001)</f>
        <v>0.71295629999999999</v>
      </c>
      <c r="K228" s="34">
        <v>2.0099999999999998</v>
      </c>
      <c r="L228" s="25">
        <f t="shared" si="20"/>
        <v>6.2249699999999991E-2</v>
      </c>
      <c r="M228" s="63"/>
      <c r="N228" s="63">
        <v>4</v>
      </c>
      <c r="O228" s="63">
        <v>3</v>
      </c>
      <c r="P228" s="63">
        <v>3</v>
      </c>
      <c r="Q228" s="63">
        <v>2</v>
      </c>
      <c r="R228" s="63">
        <v>6</v>
      </c>
      <c r="S228" s="63">
        <v>5</v>
      </c>
      <c r="T228" s="63">
        <f t="shared" si="16"/>
        <v>18.333333333333332</v>
      </c>
      <c r="U228" s="63">
        <f t="shared" si="16"/>
        <v>19.444444444444443</v>
      </c>
      <c r="V228" s="63">
        <v>0.27</v>
      </c>
      <c r="W228" s="63" t="s">
        <v>21</v>
      </c>
      <c r="X228" s="63"/>
      <c r="Y228" s="63" t="s">
        <v>152</v>
      </c>
      <c r="Z228" s="63">
        <v>65</v>
      </c>
      <c r="AA228" s="63">
        <v>67</v>
      </c>
      <c r="AB228" s="63" t="s">
        <v>218</v>
      </c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</row>
    <row r="229" spans="1:38" x14ac:dyDescent="0.2">
      <c r="A229" s="100">
        <v>42171</v>
      </c>
      <c r="B229" s="63">
        <v>16</v>
      </c>
      <c r="C229" s="63">
        <v>7.0000000000000007E-2</v>
      </c>
      <c r="D229" s="63">
        <v>6.47</v>
      </c>
      <c r="E229" s="62">
        <v>8.1</v>
      </c>
      <c r="F229" s="63">
        <v>1.1599999999999999</v>
      </c>
      <c r="G229" s="63">
        <v>0.14299999999999999</v>
      </c>
      <c r="H229" s="63"/>
      <c r="I229" s="34">
        <v>74</v>
      </c>
      <c r="J229" s="25">
        <f t="shared" si="21"/>
        <v>1.0365180000000001</v>
      </c>
      <c r="K229" s="34">
        <v>3.21</v>
      </c>
      <c r="L229" s="25">
        <f t="shared" si="20"/>
        <v>9.9413699999999994E-2</v>
      </c>
      <c r="N229" s="63">
        <v>1</v>
      </c>
      <c r="O229" s="63">
        <v>1</v>
      </c>
      <c r="P229" s="63" t="s">
        <v>21</v>
      </c>
      <c r="Q229" s="63">
        <v>1</v>
      </c>
      <c r="R229" s="63">
        <v>11</v>
      </c>
      <c r="S229" s="63">
        <v>5</v>
      </c>
      <c r="T229" s="63">
        <f t="shared" si="16"/>
        <v>35.555555555555557</v>
      </c>
      <c r="U229" s="63">
        <f t="shared" si="16"/>
        <v>17.777777777777779</v>
      </c>
      <c r="V229" s="65">
        <v>0.5</v>
      </c>
      <c r="W229" s="63" t="s">
        <v>21</v>
      </c>
      <c r="X229" s="63"/>
      <c r="Y229" s="63"/>
      <c r="Z229" s="63">
        <v>96</v>
      </c>
      <c r="AA229" s="63">
        <v>64</v>
      </c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</row>
    <row r="230" spans="1:38" x14ac:dyDescent="0.2">
      <c r="A230" s="100">
        <v>42185</v>
      </c>
      <c r="B230" s="63">
        <v>16</v>
      </c>
      <c r="C230" s="63">
        <v>0.06</v>
      </c>
      <c r="D230" s="63">
        <v>6.04</v>
      </c>
      <c r="E230" s="63">
        <v>8.6</v>
      </c>
      <c r="F230" s="63">
        <v>1.42</v>
      </c>
      <c r="G230" s="69">
        <v>0.21</v>
      </c>
      <c r="H230" s="69"/>
      <c r="I230" s="43">
        <v>107</v>
      </c>
      <c r="J230" s="25">
        <f t="shared" si="21"/>
        <v>1.4987490000000001</v>
      </c>
      <c r="K230" s="43">
        <v>3.08</v>
      </c>
      <c r="L230" s="25">
        <f t="shared" si="20"/>
        <v>9.5387599999999989E-2</v>
      </c>
      <c r="M230" s="63"/>
      <c r="N230" s="63">
        <v>4</v>
      </c>
      <c r="O230" s="63">
        <v>1</v>
      </c>
      <c r="P230" s="63" t="s">
        <v>21</v>
      </c>
      <c r="Q230" s="63">
        <v>1</v>
      </c>
      <c r="R230" s="63">
        <v>7</v>
      </c>
      <c r="S230" s="63">
        <v>1</v>
      </c>
      <c r="T230" s="63">
        <f t="shared" si="16"/>
        <v>26.666666666666668</v>
      </c>
      <c r="U230" s="63">
        <f t="shared" si="16"/>
        <v>21.111111111111111</v>
      </c>
      <c r="V230" s="63">
        <v>0.64</v>
      </c>
      <c r="W230" s="63" t="s">
        <v>21</v>
      </c>
      <c r="X230" s="63"/>
      <c r="Y230" s="63"/>
      <c r="Z230" s="63">
        <v>80</v>
      </c>
      <c r="AA230" s="63">
        <v>70</v>
      </c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</row>
    <row r="231" spans="1:38" x14ac:dyDescent="0.2">
      <c r="A231" s="100">
        <v>42199</v>
      </c>
      <c r="B231" s="63">
        <v>16</v>
      </c>
      <c r="C231" s="63">
        <v>7.0000000000000007E-2</v>
      </c>
      <c r="D231" s="63">
        <v>6.64</v>
      </c>
      <c r="E231" s="63">
        <v>7.3</v>
      </c>
      <c r="F231" s="63">
        <v>0.88300000000000001</v>
      </c>
      <c r="G231" s="63">
        <v>3.6999999999999998E-2</v>
      </c>
      <c r="H231" s="63"/>
      <c r="I231" s="43">
        <v>54.3</v>
      </c>
      <c r="J231" s="25">
        <f t="shared" si="21"/>
        <v>0.76058009999999987</v>
      </c>
      <c r="K231" s="43">
        <v>2.02</v>
      </c>
      <c r="L231" s="25">
        <f t="shared" si="20"/>
        <v>6.2559400000000001E-2</v>
      </c>
      <c r="M231" s="63"/>
      <c r="N231" s="63">
        <v>1</v>
      </c>
      <c r="O231" s="63">
        <v>3</v>
      </c>
      <c r="P231" s="63">
        <v>3</v>
      </c>
      <c r="Q231" s="63">
        <v>1</v>
      </c>
      <c r="R231" s="63">
        <v>10</v>
      </c>
      <c r="S231" s="63">
        <v>3</v>
      </c>
      <c r="T231" s="63">
        <f t="shared" si="16"/>
        <v>27.777777777777779</v>
      </c>
      <c r="U231" s="63">
        <f t="shared" si="16"/>
        <v>21.111111111111111</v>
      </c>
      <c r="V231" s="65">
        <v>0.6</v>
      </c>
      <c r="W231" s="63" t="s">
        <v>21</v>
      </c>
      <c r="X231" s="63"/>
      <c r="Y231" s="63"/>
      <c r="Z231" s="63">
        <v>82</v>
      </c>
      <c r="AA231" s="63">
        <v>70</v>
      </c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</row>
    <row r="232" spans="1:38" x14ac:dyDescent="0.2">
      <c r="A232" s="100">
        <v>42213</v>
      </c>
      <c r="B232" s="63">
        <v>16</v>
      </c>
      <c r="C232" s="63">
        <v>0.31</v>
      </c>
      <c r="D232" s="63">
        <v>7.17</v>
      </c>
      <c r="E232" s="63">
        <v>13.2</v>
      </c>
      <c r="F232" s="63">
        <v>1.58</v>
      </c>
      <c r="G232" s="63">
        <v>4.5999999999999999E-2</v>
      </c>
      <c r="H232" s="63"/>
      <c r="I232" s="43">
        <v>47.6</v>
      </c>
      <c r="J232" s="25">
        <f t="shared" si="21"/>
        <v>0.66673320000000003</v>
      </c>
      <c r="K232" s="43">
        <v>2.39</v>
      </c>
      <c r="L232" s="25">
        <f t="shared" si="20"/>
        <v>7.4018299999999995E-2</v>
      </c>
      <c r="M232" s="63"/>
      <c r="N232" s="63">
        <v>1</v>
      </c>
      <c r="O232" s="63">
        <v>1</v>
      </c>
      <c r="P232" s="63">
        <v>1</v>
      </c>
      <c r="Q232" s="63">
        <v>1</v>
      </c>
      <c r="R232" s="63">
        <v>5</v>
      </c>
      <c r="S232" s="63" t="s">
        <v>21</v>
      </c>
      <c r="T232" s="63">
        <f t="shared" si="16"/>
        <v>33.888888888888886</v>
      </c>
      <c r="U232" s="63">
        <f t="shared" si="16"/>
        <v>26.666666666666668</v>
      </c>
      <c r="V232" s="65">
        <v>0.6</v>
      </c>
      <c r="W232" s="63" t="s">
        <v>21</v>
      </c>
      <c r="X232" s="63"/>
      <c r="Y232" s="63"/>
      <c r="Z232" s="63">
        <v>93</v>
      </c>
      <c r="AA232" s="63">
        <v>80</v>
      </c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</row>
    <row r="233" spans="1:38" x14ac:dyDescent="0.2">
      <c r="A233" s="100">
        <v>42227</v>
      </c>
      <c r="B233" s="63">
        <v>16</v>
      </c>
      <c r="C233" s="63"/>
      <c r="D233" s="63"/>
      <c r="E233" s="63"/>
      <c r="F233" s="63"/>
      <c r="G233" s="63"/>
      <c r="H233" s="63"/>
      <c r="I233" s="43"/>
      <c r="J233" s="25"/>
      <c r="K233" s="43"/>
      <c r="L233" s="25"/>
      <c r="M233" s="63"/>
      <c r="N233" s="63"/>
      <c r="O233" s="63"/>
      <c r="P233" s="63"/>
      <c r="Q233" s="63"/>
      <c r="R233" s="63"/>
      <c r="S233" s="63"/>
      <c r="T233" s="63" t="str">
        <f t="shared" si="16"/>
        <v xml:space="preserve"> </v>
      </c>
      <c r="U233" s="63" t="str">
        <f t="shared" si="16"/>
        <v xml:space="preserve"> </v>
      </c>
      <c r="V233" s="63"/>
      <c r="W233" s="63"/>
      <c r="X233" s="63"/>
      <c r="Y233" s="63" t="s">
        <v>170</v>
      </c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</row>
    <row r="234" spans="1:38" x14ac:dyDescent="0.2">
      <c r="A234" s="100">
        <v>42241</v>
      </c>
      <c r="B234" s="63">
        <v>16</v>
      </c>
      <c r="C234" s="65">
        <v>0.1</v>
      </c>
      <c r="D234" s="63">
        <v>6.71</v>
      </c>
      <c r="E234" s="63">
        <v>6.3</v>
      </c>
      <c r="F234" s="63">
        <v>0.311</v>
      </c>
      <c r="G234" s="63">
        <v>0.191</v>
      </c>
      <c r="H234" s="63"/>
      <c r="I234" s="43">
        <v>33.9</v>
      </c>
      <c r="J234" s="25">
        <f t="shared" si="21"/>
        <v>0.47483729999999996</v>
      </c>
      <c r="K234" s="43">
        <v>1.68</v>
      </c>
      <c r="L234" s="25">
        <f t="shared" si="20"/>
        <v>5.2029599999999995E-2</v>
      </c>
      <c r="M234" s="63"/>
      <c r="N234" s="63">
        <v>4</v>
      </c>
      <c r="O234" s="63">
        <v>2</v>
      </c>
      <c r="P234" s="63">
        <v>2</v>
      </c>
      <c r="Q234" s="63">
        <v>1</v>
      </c>
      <c r="R234" s="63">
        <v>12</v>
      </c>
      <c r="S234" s="63">
        <v>2</v>
      </c>
      <c r="T234" s="63">
        <f t="shared" si="16"/>
        <v>27.222222222222221</v>
      </c>
      <c r="U234" s="63">
        <f t="shared" si="16"/>
        <v>21.111111111111111</v>
      </c>
      <c r="V234" s="63">
        <v>1.05</v>
      </c>
      <c r="W234" s="63" t="s">
        <v>21</v>
      </c>
      <c r="X234" s="63"/>
      <c r="Y234" s="63" t="s">
        <v>152</v>
      </c>
      <c r="Z234" s="63">
        <v>81</v>
      </c>
      <c r="AA234" s="63">
        <v>70</v>
      </c>
      <c r="AB234" s="63"/>
      <c r="AC234" s="63"/>
      <c r="AD234" s="63"/>
      <c r="AE234" s="63"/>
      <c r="AF234" s="63"/>
      <c r="AJ234" s="63"/>
      <c r="AK234" s="63"/>
      <c r="AL234" s="63"/>
    </row>
    <row r="235" spans="1:38" x14ac:dyDescent="0.2">
      <c r="A235" s="100">
        <v>42255</v>
      </c>
      <c r="B235" s="63">
        <v>16</v>
      </c>
      <c r="C235" s="63">
        <v>0.71</v>
      </c>
      <c r="D235" s="65">
        <v>7</v>
      </c>
      <c r="E235" s="92">
        <v>189.1</v>
      </c>
      <c r="F235" s="63">
        <v>0.71199999999999997</v>
      </c>
      <c r="G235" s="63">
        <v>0.14599999999999999</v>
      </c>
      <c r="H235" s="63"/>
      <c r="I235" s="43"/>
      <c r="J235" s="25"/>
      <c r="K235" s="137"/>
      <c r="L235" s="25"/>
      <c r="M235" s="92"/>
      <c r="N235" s="63">
        <v>1</v>
      </c>
      <c r="O235" s="63">
        <v>1</v>
      </c>
      <c r="P235" s="63">
        <v>2</v>
      </c>
      <c r="Q235" s="63">
        <v>1</v>
      </c>
      <c r="R235" s="63">
        <v>9</v>
      </c>
      <c r="S235" s="63">
        <v>1</v>
      </c>
      <c r="T235" s="63">
        <f t="shared" si="16"/>
        <v>26.111111111111111</v>
      </c>
      <c r="U235" s="63">
        <f t="shared" si="16"/>
        <v>24.444444444444443</v>
      </c>
      <c r="V235" s="63">
        <v>0.35</v>
      </c>
      <c r="W235" s="63" t="s">
        <v>21</v>
      </c>
      <c r="X235" s="63"/>
      <c r="Y235" s="63"/>
      <c r="Z235" s="63">
        <v>79</v>
      </c>
      <c r="AA235" s="63">
        <v>76</v>
      </c>
      <c r="AB235" s="63" t="s">
        <v>257</v>
      </c>
      <c r="AC235" s="63"/>
      <c r="AD235" s="63"/>
      <c r="AE235" s="63"/>
      <c r="AF235" s="63"/>
      <c r="AH235" s="143"/>
      <c r="AI235" s="144"/>
      <c r="AJ235" s="67"/>
      <c r="AK235" s="63"/>
      <c r="AL235" s="63"/>
    </row>
    <row r="236" spans="1:38" x14ac:dyDescent="0.2">
      <c r="A236" s="100">
        <v>42269</v>
      </c>
      <c r="B236" s="63">
        <v>16</v>
      </c>
      <c r="C236" s="63">
        <v>1.1200000000000001</v>
      </c>
      <c r="D236" s="63">
        <v>7.07</v>
      </c>
      <c r="E236" s="63">
        <v>20.5</v>
      </c>
      <c r="F236" s="63">
        <v>1.1499999999999999</v>
      </c>
      <c r="G236" s="63">
        <v>7.5999999999999998E-2</v>
      </c>
      <c r="H236" s="63"/>
      <c r="I236" s="43">
        <v>34.1</v>
      </c>
      <c r="J236" s="25">
        <f t="shared" si="21"/>
        <v>0.47763870000000003</v>
      </c>
      <c r="K236" s="43">
        <v>2.33</v>
      </c>
      <c r="L236" s="25">
        <f t="shared" si="20"/>
        <v>7.2160100000000005E-2</v>
      </c>
      <c r="M236" s="63"/>
      <c r="N236" s="63">
        <v>1</v>
      </c>
      <c r="O236" s="63">
        <v>2</v>
      </c>
      <c r="P236" s="63">
        <v>2</v>
      </c>
      <c r="Q236" s="63">
        <v>2</v>
      </c>
      <c r="R236" s="63">
        <v>11</v>
      </c>
      <c r="S236" s="63">
        <v>1</v>
      </c>
      <c r="T236" s="63">
        <f t="shared" si="16"/>
        <v>21.666666666666668</v>
      </c>
      <c r="U236" s="63">
        <f t="shared" si="16"/>
        <v>17.777777777777779</v>
      </c>
      <c r="V236" s="63">
        <v>1.06</v>
      </c>
      <c r="W236" s="63" t="s">
        <v>21</v>
      </c>
      <c r="X236" s="63"/>
      <c r="Y236" s="63" t="s">
        <v>152</v>
      </c>
      <c r="Z236" s="63">
        <v>71</v>
      </c>
      <c r="AA236" s="63">
        <v>64</v>
      </c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</row>
    <row r="237" spans="1:38" x14ac:dyDescent="0.2">
      <c r="A237" s="100">
        <v>42283</v>
      </c>
      <c r="B237" s="63">
        <v>16</v>
      </c>
      <c r="C237" s="63"/>
      <c r="D237" s="63"/>
      <c r="E237" s="63"/>
      <c r="F237" s="63"/>
      <c r="G237" s="63"/>
      <c r="H237" s="63"/>
      <c r="I237" s="43"/>
      <c r="J237" s="25"/>
      <c r="K237" s="43"/>
      <c r="L237" s="25"/>
      <c r="M237" s="63"/>
      <c r="N237" s="63">
        <v>1</v>
      </c>
      <c r="O237" s="63">
        <v>1</v>
      </c>
      <c r="P237" s="63">
        <v>3</v>
      </c>
      <c r="Q237" s="63">
        <v>2</v>
      </c>
      <c r="R237" s="63">
        <v>5</v>
      </c>
      <c r="S237" s="63">
        <v>6</v>
      </c>
      <c r="T237" s="63">
        <f t="shared" si="16"/>
        <v>21.111111111111111</v>
      </c>
      <c r="U237" s="63" t="e">
        <f t="shared" si="16"/>
        <v>#VALUE!</v>
      </c>
      <c r="V237" s="63" t="s">
        <v>21</v>
      </c>
      <c r="W237" s="63" t="s">
        <v>21</v>
      </c>
      <c r="X237" s="63"/>
      <c r="Y237" s="63" t="s">
        <v>170</v>
      </c>
      <c r="Z237" s="63">
        <v>70</v>
      </c>
      <c r="AA237" s="63" t="s">
        <v>21</v>
      </c>
      <c r="AB237" s="63" t="s">
        <v>271</v>
      </c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</row>
    <row r="238" spans="1:38" x14ac:dyDescent="0.2">
      <c r="A238" s="100">
        <v>42297</v>
      </c>
      <c r="B238" s="63">
        <v>16</v>
      </c>
      <c r="C238" s="63"/>
      <c r="D238" s="63"/>
      <c r="E238" s="63"/>
      <c r="F238" s="63"/>
      <c r="G238" s="63"/>
      <c r="H238" s="63"/>
      <c r="I238" s="43"/>
      <c r="J238" s="25"/>
      <c r="K238" s="43"/>
      <c r="L238" s="25"/>
      <c r="M238" s="63"/>
      <c r="N238" s="63"/>
      <c r="O238" s="63"/>
      <c r="P238" s="63"/>
      <c r="Q238" s="63"/>
      <c r="R238" s="63"/>
      <c r="S238" s="63"/>
      <c r="T238" s="63" t="str">
        <f t="shared" si="16"/>
        <v xml:space="preserve"> </v>
      </c>
      <c r="U238" s="63" t="str">
        <f t="shared" si="16"/>
        <v xml:space="preserve"> </v>
      </c>
      <c r="V238" s="63"/>
      <c r="W238" s="63"/>
      <c r="X238" s="63"/>
      <c r="Y238" s="63" t="s">
        <v>170</v>
      </c>
      <c r="Z238" s="63"/>
      <c r="AA238" s="63"/>
      <c r="AB238" s="63"/>
      <c r="AC238" s="132" t="s">
        <v>286</v>
      </c>
      <c r="AD238" s="132" t="s">
        <v>287</v>
      </c>
      <c r="AE238" s="132" t="s">
        <v>288</v>
      </c>
      <c r="AF238" s="63"/>
      <c r="AG238" s="132" t="s">
        <v>286</v>
      </c>
      <c r="AH238" s="132" t="s">
        <v>290</v>
      </c>
      <c r="AI238" s="132" t="s">
        <v>291</v>
      </c>
      <c r="AJ238" s="63"/>
      <c r="AK238" s="63"/>
      <c r="AL238" s="63"/>
    </row>
    <row r="239" spans="1:38" x14ac:dyDescent="0.2">
      <c r="A239" s="100">
        <v>42311</v>
      </c>
      <c r="B239" s="63">
        <v>16</v>
      </c>
      <c r="C239" s="63">
        <v>0.25</v>
      </c>
      <c r="D239" s="63">
        <v>6.66</v>
      </c>
      <c r="E239" s="63">
        <v>11.2</v>
      </c>
      <c r="F239" s="129">
        <v>2.12</v>
      </c>
      <c r="G239" s="129">
        <v>0.14099999999999999</v>
      </c>
      <c r="H239" s="129"/>
      <c r="I239" s="43">
        <v>36.200000000000003</v>
      </c>
      <c r="J239" s="25">
        <f t="shared" si="21"/>
        <v>0.50705339999999999</v>
      </c>
      <c r="K239" s="43">
        <v>1.72</v>
      </c>
      <c r="L239" s="25">
        <f t="shared" si="20"/>
        <v>5.32684E-2</v>
      </c>
      <c r="M239" s="63"/>
      <c r="N239" s="63" t="s">
        <v>21</v>
      </c>
      <c r="O239" s="63">
        <v>1</v>
      </c>
      <c r="P239" s="63">
        <v>2</v>
      </c>
      <c r="Q239" s="63">
        <v>1</v>
      </c>
      <c r="R239" s="63">
        <v>8</v>
      </c>
      <c r="S239" s="63">
        <v>2</v>
      </c>
      <c r="T239" s="63">
        <f t="shared" si="16"/>
        <v>7.2222222222222223</v>
      </c>
      <c r="U239" s="63">
        <f t="shared" si="16"/>
        <v>12.222222222222221</v>
      </c>
      <c r="V239" s="63">
        <v>0.55000000000000004</v>
      </c>
      <c r="W239" s="63" t="s">
        <v>21</v>
      </c>
      <c r="X239" s="63"/>
      <c r="Y239" s="63" t="s">
        <v>152</v>
      </c>
      <c r="Z239" s="63">
        <v>45</v>
      </c>
      <c r="AA239" s="63">
        <v>54</v>
      </c>
      <c r="AB239" s="63"/>
      <c r="AC239" s="132" t="s">
        <v>289</v>
      </c>
      <c r="AD239" s="129">
        <v>5.07</v>
      </c>
      <c r="AE239" s="132">
        <f>AD239* 1/0.2258*14.007*0.001</f>
        <v>0.31450615589016834</v>
      </c>
      <c r="AF239" s="63"/>
      <c r="AG239" s="132" t="s">
        <v>293</v>
      </c>
      <c r="AH239" s="133">
        <v>0.89</v>
      </c>
      <c r="AI239" s="132">
        <f>AH239* 1/0.3263*30.97*0.001</f>
        <v>8.4472264787005827E-2</v>
      </c>
      <c r="AJ239" s="63"/>
      <c r="AK239" s="63"/>
      <c r="AL239" s="63"/>
    </row>
    <row r="240" spans="1:38" x14ac:dyDescent="0.2">
      <c r="A240" s="63"/>
      <c r="B240" s="63"/>
      <c r="C240" s="63"/>
      <c r="D240" s="63"/>
      <c r="E240" s="63"/>
      <c r="F240" s="63"/>
      <c r="G240" s="63"/>
      <c r="H240" s="63"/>
      <c r="I240" s="43"/>
      <c r="J240" s="25"/>
      <c r="K240" s="43"/>
      <c r="L240" s="25"/>
      <c r="M240" s="63"/>
      <c r="N240" s="63"/>
      <c r="O240" s="63"/>
      <c r="P240" s="63"/>
      <c r="Q240" s="63"/>
      <c r="R240" s="63"/>
      <c r="S240" s="63"/>
      <c r="T240" s="63" t="str">
        <f t="shared" si="16"/>
        <v xml:space="preserve"> </v>
      </c>
      <c r="U240" s="63" t="str">
        <f t="shared" si="16"/>
        <v xml:space="preserve"> </v>
      </c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</row>
    <row r="241" spans="1:38" x14ac:dyDescent="0.2">
      <c r="A241" s="63"/>
      <c r="B241" s="63"/>
      <c r="C241" s="63"/>
      <c r="D241" s="63"/>
      <c r="E241" s="63"/>
      <c r="F241" s="63"/>
      <c r="G241" s="63"/>
      <c r="H241" s="63"/>
      <c r="I241" s="43"/>
      <c r="J241" s="25"/>
      <c r="K241" s="43"/>
      <c r="L241" s="25"/>
      <c r="M241" s="63"/>
      <c r="N241" s="63"/>
      <c r="O241" s="63"/>
      <c r="P241" s="63"/>
      <c r="Q241" s="63"/>
      <c r="R241" s="63"/>
      <c r="S241" s="63"/>
      <c r="T241" s="63" t="str">
        <f t="shared" si="16"/>
        <v xml:space="preserve"> </v>
      </c>
      <c r="U241" s="63" t="str">
        <f t="shared" si="16"/>
        <v xml:space="preserve"> </v>
      </c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</row>
    <row r="242" spans="1:38" x14ac:dyDescent="0.2">
      <c r="A242" s="63"/>
      <c r="B242" s="63"/>
      <c r="C242" s="63"/>
      <c r="D242" s="63"/>
      <c r="E242" s="63"/>
      <c r="F242" s="63"/>
      <c r="G242" s="63"/>
      <c r="H242" s="63"/>
      <c r="I242" s="43"/>
      <c r="J242" s="25"/>
      <c r="K242" s="43"/>
      <c r="L242" s="25"/>
      <c r="M242" s="63"/>
      <c r="N242" s="63"/>
      <c r="O242" s="63"/>
      <c r="P242" s="63"/>
      <c r="Q242" s="63"/>
      <c r="R242" s="63"/>
      <c r="S242" s="63"/>
      <c r="T242" s="63" t="str">
        <f t="shared" si="16"/>
        <v xml:space="preserve"> </v>
      </c>
      <c r="U242" s="63" t="str">
        <f t="shared" si="16"/>
        <v xml:space="preserve"> </v>
      </c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</row>
    <row r="243" spans="1:38" x14ac:dyDescent="0.2">
      <c r="A243" s="63"/>
      <c r="B243" s="63"/>
      <c r="C243" s="63"/>
      <c r="D243" s="63"/>
      <c r="E243" s="63"/>
      <c r="F243" s="63"/>
      <c r="G243" s="63"/>
      <c r="H243" s="63"/>
      <c r="I243" s="43"/>
      <c r="J243" s="25"/>
      <c r="K243" s="43"/>
      <c r="L243" s="25"/>
      <c r="M243" s="63"/>
      <c r="N243" s="63"/>
      <c r="O243" s="63"/>
      <c r="P243" s="63"/>
      <c r="Q243" s="63"/>
      <c r="R243" s="63"/>
      <c r="S243" s="63"/>
      <c r="T243" s="63" t="str">
        <f t="shared" si="16"/>
        <v xml:space="preserve"> </v>
      </c>
      <c r="U243" s="63" t="str">
        <f t="shared" si="16"/>
        <v xml:space="preserve"> </v>
      </c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</row>
    <row r="244" spans="1:38" x14ac:dyDescent="0.2">
      <c r="A244" s="100">
        <v>42073</v>
      </c>
      <c r="B244" s="63">
        <v>17</v>
      </c>
      <c r="C244" s="63">
        <v>0.18</v>
      </c>
      <c r="D244" s="63">
        <v>6.26</v>
      </c>
      <c r="E244" s="63">
        <v>9.6</v>
      </c>
      <c r="F244" s="63">
        <v>2.34</v>
      </c>
      <c r="G244" s="63">
        <v>0.19700000000000001</v>
      </c>
      <c r="H244" s="63"/>
      <c r="I244" s="35">
        <v>158</v>
      </c>
      <c r="J244" s="25">
        <f t="shared" si="15"/>
        <v>2.2131059999999998</v>
      </c>
      <c r="K244" s="36">
        <v>2.81</v>
      </c>
      <c r="L244" s="25">
        <f t="shared" si="17"/>
        <v>8.7025699999999998E-2</v>
      </c>
      <c r="M244" s="63"/>
      <c r="N244" s="63">
        <v>3</v>
      </c>
      <c r="O244" s="63">
        <v>4</v>
      </c>
      <c r="P244" s="63">
        <v>1</v>
      </c>
      <c r="Q244" s="63">
        <v>1</v>
      </c>
      <c r="R244" s="63">
        <v>13</v>
      </c>
      <c r="S244" s="63">
        <v>2</v>
      </c>
      <c r="T244" s="63">
        <f t="shared" si="16"/>
        <v>15.555555555555555</v>
      </c>
      <c r="U244" s="63">
        <f t="shared" si="16"/>
        <v>-2.2222222222222223</v>
      </c>
      <c r="V244" s="63">
        <v>0.03</v>
      </c>
      <c r="W244" s="63">
        <v>1</v>
      </c>
      <c r="X244" s="63" t="s">
        <v>55</v>
      </c>
      <c r="Y244" s="63" t="s">
        <v>147</v>
      </c>
      <c r="Z244" s="63">
        <v>60</v>
      </c>
      <c r="AA244" s="63">
        <v>28</v>
      </c>
      <c r="AB244" s="63"/>
      <c r="AC244" s="63"/>
      <c r="AD244" s="63"/>
      <c r="AE244" s="63"/>
      <c r="AF244" s="63"/>
      <c r="AH244" s="63"/>
      <c r="AI244" s="63"/>
      <c r="AJ244" s="63"/>
      <c r="AK244" s="63"/>
      <c r="AL244" s="63"/>
    </row>
    <row r="245" spans="1:38" x14ac:dyDescent="0.2">
      <c r="A245" s="100">
        <v>42087</v>
      </c>
      <c r="B245" s="63">
        <v>17</v>
      </c>
      <c r="C245" s="63">
        <v>0.19</v>
      </c>
      <c r="D245" s="63">
        <v>6.42</v>
      </c>
      <c r="E245" s="63">
        <v>15.4</v>
      </c>
      <c r="F245" s="63">
        <v>1.54</v>
      </c>
      <c r="G245" s="63">
        <v>0.161</v>
      </c>
      <c r="H245" s="63"/>
      <c r="I245" s="34">
        <v>120</v>
      </c>
      <c r="J245" s="25">
        <f t="shared" si="15"/>
        <v>1.6808399999999999</v>
      </c>
      <c r="K245" s="36">
        <v>2.23</v>
      </c>
      <c r="L245" s="25">
        <f t="shared" si="17"/>
        <v>6.9063099999999988E-2</v>
      </c>
      <c r="M245" s="63"/>
      <c r="N245" s="63">
        <v>3</v>
      </c>
      <c r="O245" s="63">
        <v>3</v>
      </c>
      <c r="P245" s="63">
        <v>2</v>
      </c>
      <c r="Q245" s="63">
        <v>1</v>
      </c>
      <c r="R245" s="63">
        <v>10</v>
      </c>
      <c r="S245" s="63">
        <v>1</v>
      </c>
      <c r="T245" s="63">
        <f t="shared" si="16"/>
        <v>7.2222222222222223</v>
      </c>
      <c r="U245" s="63">
        <f t="shared" si="16"/>
        <v>2.9999999999999991</v>
      </c>
      <c r="V245" s="63">
        <v>0.28000000000000003</v>
      </c>
      <c r="W245" s="63">
        <v>1</v>
      </c>
      <c r="X245" s="63"/>
      <c r="Y245" s="63" t="s">
        <v>177</v>
      </c>
      <c r="Z245" s="63">
        <v>45</v>
      </c>
      <c r="AA245" s="63">
        <v>37.4</v>
      </c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</row>
    <row r="246" spans="1:38" x14ac:dyDescent="0.2">
      <c r="A246" s="100">
        <v>42102</v>
      </c>
      <c r="B246" s="63">
        <v>17</v>
      </c>
      <c r="C246" s="63"/>
      <c r="D246" s="63"/>
      <c r="E246" s="63"/>
      <c r="F246" s="63"/>
      <c r="G246" s="63"/>
      <c r="H246" s="63"/>
      <c r="I246" s="34">
        <v>167</v>
      </c>
      <c r="J246" s="25">
        <f t="shared" si="15"/>
        <v>2.3391690000000001</v>
      </c>
      <c r="K246" s="36">
        <v>2.19</v>
      </c>
      <c r="L246" s="25">
        <f t="shared" si="17"/>
        <v>6.782429999999999E-2</v>
      </c>
      <c r="M246" s="63"/>
      <c r="N246" s="63">
        <v>4</v>
      </c>
      <c r="O246" s="63">
        <v>3</v>
      </c>
      <c r="P246" s="63">
        <v>2</v>
      </c>
      <c r="Q246" s="63">
        <v>2</v>
      </c>
      <c r="R246" s="63">
        <v>6</v>
      </c>
      <c r="S246" s="63">
        <v>3</v>
      </c>
      <c r="T246" s="63">
        <f t="shared" si="16"/>
        <v>7.0000000000000009</v>
      </c>
      <c r="U246" s="63">
        <f t="shared" si="16"/>
        <v>7.0000000000000009</v>
      </c>
      <c r="V246" s="63">
        <v>0.03</v>
      </c>
      <c r="W246" s="63">
        <v>1</v>
      </c>
      <c r="X246" s="63"/>
      <c r="Y246" s="63" t="s">
        <v>147</v>
      </c>
      <c r="Z246" s="63">
        <v>44.6</v>
      </c>
      <c r="AA246" s="63">
        <v>44.6</v>
      </c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</row>
    <row r="247" spans="1:38" x14ac:dyDescent="0.2">
      <c r="A247" s="100">
        <v>42115</v>
      </c>
      <c r="B247" s="63">
        <v>17</v>
      </c>
      <c r="C247" s="63">
        <v>0.7</v>
      </c>
      <c r="D247" s="65">
        <v>6.49</v>
      </c>
      <c r="E247" s="63">
        <v>25.2</v>
      </c>
      <c r="F247" s="63">
        <v>4.66</v>
      </c>
      <c r="G247" s="69">
        <v>0.23</v>
      </c>
      <c r="H247" s="69"/>
      <c r="I247" s="43">
        <v>121</v>
      </c>
      <c r="J247" s="25">
        <f t="shared" si="15"/>
        <v>1.694847</v>
      </c>
      <c r="K247" s="34">
        <v>3.7</v>
      </c>
      <c r="L247" s="25">
        <f>(K247*30.97)*(0.001)</f>
        <v>0.114589</v>
      </c>
      <c r="M247" s="63"/>
      <c r="N247" s="63">
        <v>1</v>
      </c>
      <c r="O247" s="63">
        <v>2</v>
      </c>
      <c r="P247" s="63">
        <v>2</v>
      </c>
      <c r="Q247" s="63">
        <v>2</v>
      </c>
      <c r="R247" s="63">
        <v>11</v>
      </c>
      <c r="S247" s="63">
        <v>3</v>
      </c>
      <c r="T247" s="63">
        <f t="shared" si="16"/>
        <v>17.777777777777779</v>
      </c>
      <c r="U247" s="63">
        <f t="shared" si="16"/>
        <v>15</v>
      </c>
      <c r="V247" s="63">
        <v>0.254</v>
      </c>
      <c r="W247" s="63">
        <v>1</v>
      </c>
      <c r="X247" s="63"/>
      <c r="Y247" s="63" t="s">
        <v>177</v>
      </c>
      <c r="Z247" s="63">
        <v>64</v>
      </c>
      <c r="AA247" s="63">
        <v>59</v>
      </c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</row>
    <row r="248" spans="1:38" x14ac:dyDescent="0.2">
      <c r="A248" s="100">
        <v>42129</v>
      </c>
      <c r="B248" s="63">
        <v>17</v>
      </c>
      <c r="C248" s="63">
        <v>2.63</v>
      </c>
      <c r="D248" s="63">
        <v>6.78</v>
      </c>
      <c r="E248" s="70">
        <v>33</v>
      </c>
      <c r="F248" s="63">
        <v>7.19</v>
      </c>
      <c r="G248" s="63">
        <v>0.314</v>
      </c>
      <c r="H248" s="63"/>
      <c r="I248" s="34">
        <v>106</v>
      </c>
      <c r="J248" s="25">
        <f t="shared" si="15"/>
        <v>1.484742</v>
      </c>
      <c r="K248" s="36">
        <v>2.38</v>
      </c>
      <c r="L248" s="25">
        <f>(K248*30.97)*(0.001)</f>
        <v>7.3708599999999985E-2</v>
      </c>
      <c r="M248" s="70"/>
      <c r="N248" s="63">
        <v>4</v>
      </c>
      <c r="O248" s="63">
        <v>1</v>
      </c>
      <c r="P248" s="63">
        <v>2</v>
      </c>
      <c r="Q248" s="63">
        <v>2</v>
      </c>
      <c r="R248" s="63">
        <v>9</v>
      </c>
      <c r="S248" s="63">
        <v>1</v>
      </c>
      <c r="T248" s="63">
        <f t="shared" si="16"/>
        <v>26</v>
      </c>
      <c r="U248" s="63">
        <f t="shared" si="16"/>
        <v>15</v>
      </c>
      <c r="V248" s="63">
        <v>0.12</v>
      </c>
      <c r="W248" s="63">
        <v>1</v>
      </c>
      <c r="X248" s="63"/>
      <c r="Y248" s="63" t="s">
        <v>147</v>
      </c>
      <c r="Z248" s="63">
        <v>78.8</v>
      </c>
      <c r="AA248" s="63">
        <v>59</v>
      </c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</row>
    <row r="249" spans="1:38" x14ac:dyDescent="0.2">
      <c r="A249" s="100">
        <v>42143</v>
      </c>
      <c r="B249" s="63">
        <v>17</v>
      </c>
      <c r="C249" s="63">
        <v>3.44</v>
      </c>
      <c r="D249" s="63">
        <v>6.54</v>
      </c>
      <c r="E249" s="63">
        <v>12.3</v>
      </c>
      <c r="F249" s="63">
        <v>3.83</v>
      </c>
      <c r="G249" s="63">
        <v>0.161</v>
      </c>
      <c r="H249" s="63"/>
      <c r="I249" s="34">
        <v>131</v>
      </c>
      <c r="J249" s="25">
        <f t="shared" si="15"/>
        <v>1.8349169999999999</v>
      </c>
      <c r="K249" s="36">
        <v>2.27</v>
      </c>
      <c r="L249" s="25">
        <f t="shared" si="17"/>
        <v>7.0301900000000001E-2</v>
      </c>
      <c r="M249" s="18">
        <v>319.5</v>
      </c>
      <c r="N249" s="63">
        <v>4</v>
      </c>
      <c r="O249" s="63">
        <v>2</v>
      </c>
      <c r="P249" s="63">
        <v>2</v>
      </c>
      <c r="Q249" s="63">
        <v>2</v>
      </c>
      <c r="R249" s="63">
        <v>11</v>
      </c>
      <c r="S249" s="63">
        <v>4</v>
      </c>
      <c r="T249" s="63">
        <f t="shared" si="16"/>
        <v>24</v>
      </c>
      <c r="U249" s="63">
        <f t="shared" si="16"/>
        <v>20</v>
      </c>
      <c r="V249" s="63">
        <v>0.12</v>
      </c>
      <c r="W249" s="63">
        <v>1</v>
      </c>
      <c r="X249" s="63"/>
      <c r="Y249" s="63"/>
      <c r="Z249" s="63">
        <v>75.2</v>
      </c>
      <c r="AA249" s="63">
        <v>68</v>
      </c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</row>
    <row r="250" spans="1:38" x14ac:dyDescent="0.2">
      <c r="A250" s="100">
        <v>42157</v>
      </c>
      <c r="B250" s="63">
        <v>17</v>
      </c>
      <c r="C250" s="63">
        <v>4.2</v>
      </c>
      <c r="D250" s="63">
        <v>6.53</v>
      </c>
      <c r="E250" s="63">
        <v>18.399999999999999</v>
      </c>
      <c r="F250" s="63">
        <v>3.83</v>
      </c>
      <c r="G250" s="63">
        <v>0.192</v>
      </c>
      <c r="H250" s="63"/>
      <c r="I250" s="34">
        <v>77.7</v>
      </c>
      <c r="J250" s="25">
        <f t="shared" si="15"/>
        <v>1.0883439000000001</v>
      </c>
      <c r="K250" s="34">
        <v>2.0299999999999998</v>
      </c>
      <c r="L250" s="25">
        <f t="shared" si="17"/>
        <v>6.2869099999999983E-2</v>
      </c>
      <c r="M250" s="18">
        <v>357</v>
      </c>
      <c r="N250" s="63">
        <v>1</v>
      </c>
      <c r="O250" s="63">
        <v>4</v>
      </c>
      <c r="P250" s="63">
        <v>1</v>
      </c>
      <c r="Q250" s="63">
        <v>1</v>
      </c>
      <c r="R250" s="63">
        <v>13</v>
      </c>
      <c r="S250" s="63">
        <v>4</v>
      </c>
      <c r="T250" s="63">
        <f t="shared" si="16"/>
        <v>15</v>
      </c>
      <c r="U250" s="63">
        <f t="shared" si="16"/>
        <v>21</v>
      </c>
      <c r="V250" s="63">
        <v>0.16</v>
      </c>
      <c r="W250" s="63">
        <v>1</v>
      </c>
      <c r="X250" s="63"/>
      <c r="Y250" s="63"/>
      <c r="Z250" s="63">
        <v>59</v>
      </c>
      <c r="AA250" s="63">
        <v>69.8</v>
      </c>
      <c r="AB250" s="63" t="s">
        <v>218</v>
      </c>
      <c r="AC250" s="63"/>
      <c r="AD250" s="63"/>
      <c r="AE250" s="65"/>
      <c r="AF250" s="63"/>
      <c r="AG250" s="63"/>
      <c r="AH250" s="63"/>
      <c r="AI250" s="63"/>
      <c r="AJ250" s="65"/>
      <c r="AK250" s="65"/>
      <c r="AL250" s="65"/>
    </row>
    <row r="251" spans="1:38" x14ac:dyDescent="0.2">
      <c r="A251" s="100">
        <v>42171</v>
      </c>
      <c r="B251" s="63">
        <v>17</v>
      </c>
      <c r="C251" s="63">
        <v>2.67</v>
      </c>
      <c r="D251" s="63">
        <v>6.37</v>
      </c>
      <c r="E251" s="63">
        <v>56.2</v>
      </c>
      <c r="F251" s="63">
        <v>3.66</v>
      </c>
      <c r="G251" s="63">
        <v>5.1999999999999998E-2</v>
      </c>
      <c r="H251" s="63"/>
      <c r="I251" s="34">
        <v>93.9</v>
      </c>
      <c r="J251" s="25">
        <f t="shared" si="15"/>
        <v>1.3152573000000001</v>
      </c>
      <c r="K251" s="34">
        <v>3.88</v>
      </c>
      <c r="L251" s="25">
        <f t="shared" si="17"/>
        <v>0.1201636</v>
      </c>
      <c r="M251" s="18">
        <v>228</v>
      </c>
      <c r="N251" s="63">
        <v>3</v>
      </c>
      <c r="O251" s="63">
        <v>2</v>
      </c>
      <c r="P251" s="63">
        <v>2</v>
      </c>
      <c r="Q251" s="63">
        <v>2</v>
      </c>
      <c r="R251" s="63">
        <v>11</v>
      </c>
      <c r="S251" s="63">
        <v>4</v>
      </c>
      <c r="T251" s="63">
        <f t="shared" si="16"/>
        <v>26.999999999999996</v>
      </c>
      <c r="U251" s="63">
        <f t="shared" si="16"/>
        <v>25</v>
      </c>
      <c r="V251" s="63">
        <v>0.14000000000000001</v>
      </c>
      <c r="W251" s="63">
        <v>1</v>
      </c>
      <c r="X251" s="63"/>
      <c r="Y251" s="63"/>
      <c r="Z251" s="63">
        <v>80.599999999999994</v>
      </c>
      <c r="AA251" s="63">
        <v>77</v>
      </c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</row>
    <row r="252" spans="1:38" x14ac:dyDescent="0.2">
      <c r="A252" s="100">
        <v>42185</v>
      </c>
      <c r="B252" s="63">
        <v>17</v>
      </c>
      <c r="C252" s="63"/>
      <c r="D252" s="63"/>
      <c r="E252" s="63"/>
      <c r="F252" s="63"/>
      <c r="G252" s="63"/>
      <c r="H252" s="63"/>
      <c r="I252" s="43"/>
      <c r="J252" s="25"/>
      <c r="K252" s="43"/>
      <c r="L252" s="25"/>
      <c r="M252" s="18" t="s">
        <v>109</v>
      </c>
      <c r="N252" s="63">
        <v>3</v>
      </c>
      <c r="O252" s="63">
        <v>2</v>
      </c>
      <c r="P252" s="63">
        <v>2</v>
      </c>
      <c r="Q252" s="63">
        <v>2</v>
      </c>
      <c r="R252" s="63">
        <v>11</v>
      </c>
      <c r="S252" s="63">
        <v>3</v>
      </c>
      <c r="T252" s="63">
        <f t="shared" si="16"/>
        <v>21.999999999999996</v>
      </c>
      <c r="U252" s="63">
        <f t="shared" si="16"/>
        <v>21.999999999999996</v>
      </c>
      <c r="V252" s="63">
        <v>0.12</v>
      </c>
      <c r="W252" s="63">
        <v>1</v>
      </c>
      <c r="X252" s="63"/>
      <c r="Y252" s="63" t="s">
        <v>229</v>
      </c>
      <c r="Z252" s="63">
        <v>71.599999999999994</v>
      </c>
      <c r="AA252" s="63">
        <v>71.599999999999994</v>
      </c>
      <c r="AB252" s="63" t="s">
        <v>228</v>
      </c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</row>
    <row r="253" spans="1:38" x14ac:dyDescent="0.2">
      <c r="A253" s="100">
        <v>42199</v>
      </c>
      <c r="B253" s="63">
        <v>17</v>
      </c>
      <c r="C253" s="63">
        <v>1.77</v>
      </c>
      <c r="D253" s="63">
        <v>6.51</v>
      </c>
      <c r="E253" s="63">
        <v>24.8</v>
      </c>
      <c r="F253" s="63">
        <v>2.79</v>
      </c>
      <c r="G253" s="63">
        <v>9.0999999999999998E-2</v>
      </c>
      <c r="H253" s="63"/>
      <c r="I253" s="43">
        <v>88.3</v>
      </c>
      <c r="J253" s="25">
        <f t="shared" si="15"/>
        <v>1.2368181</v>
      </c>
      <c r="K253" s="43">
        <v>3.2</v>
      </c>
      <c r="L253" s="25">
        <f t="shared" si="17"/>
        <v>9.9103999999999998E-2</v>
      </c>
      <c r="M253" s="18">
        <v>354</v>
      </c>
      <c r="N253" s="63">
        <v>4</v>
      </c>
      <c r="O253" s="63">
        <v>3</v>
      </c>
      <c r="P253" s="63">
        <v>3</v>
      </c>
      <c r="Q253" s="63">
        <v>2</v>
      </c>
      <c r="R253" s="63">
        <v>10</v>
      </c>
      <c r="S253" s="63">
        <v>4</v>
      </c>
      <c r="T253" s="63">
        <f t="shared" si="16"/>
        <v>24.444444444444443</v>
      </c>
      <c r="U253" s="63" t="e">
        <f t="shared" si="16"/>
        <v>#VALUE!</v>
      </c>
      <c r="V253" s="65">
        <v>0.3</v>
      </c>
      <c r="W253" s="63" t="s">
        <v>21</v>
      </c>
      <c r="X253" s="63"/>
      <c r="Y253" s="63" t="s">
        <v>56</v>
      </c>
      <c r="Z253" s="63">
        <v>76</v>
      </c>
      <c r="AA253" s="63" t="s">
        <v>21</v>
      </c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</row>
    <row r="254" spans="1:38" x14ac:dyDescent="0.2">
      <c r="A254" s="100">
        <v>42213</v>
      </c>
      <c r="B254" s="63">
        <v>17</v>
      </c>
      <c r="C254" s="63">
        <v>4.3600000000000003</v>
      </c>
      <c r="D254" s="63">
        <v>6.85</v>
      </c>
      <c r="E254" s="63">
        <v>21.6</v>
      </c>
      <c r="F254" s="63">
        <v>5.77</v>
      </c>
      <c r="G254" s="63">
        <v>8.5000000000000006E-2</v>
      </c>
      <c r="H254" s="63"/>
      <c r="I254" s="43">
        <v>80.5</v>
      </c>
      <c r="J254" s="25">
        <f t="shared" si="15"/>
        <v>1.1275634999999999</v>
      </c>
      <c r="K254" s="43">
        <v>2.7050000000000001</v>
      </c>
      <c r="L254" s="25">
        <f t="shared" si="17"/>
        <v>8.3773849999999997E-2</v>
      </c>
      <c r="M254" s="18">
        <v>115.5</v>
      </c>
      <c r="N254" s="63">
        <v>1</v>
      </c>
      <c r="O254" s="63">
        <v>3</v>
      </c>
      <c r="P254" s="63">
        <v>1</v>
      </c>
      <c r="Q254" s="63">
        <v>2</v>
      </c>
      <c r="R254" s="63">
        <v>13</v>
      </c>
      <c r="S254" s="63">
        <v>2</v>
      </c>
      <c r="T254" s="63">
        <f t="shared" si="16"/>
        <v>29.444444444444443</v>
      </c>
      <c r="U254" s="63">
        <f t="shared" si="16"/>
        <v>23.888888888888889</v>
      </c>
      <c r="V254" s="65">
        <v>0.4</v>
      </c>
      <c r="W254" s="63">
        <v>1</v>
      </c>
      <c r="X254" s="63"/>
      <c r="Y254" s="63"/>
      <c r="Z254" s="63">
        <v>85</v>
      </c>
      <c r="AA254" s="63">
        <v>75</v>
      </c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</row>
    <row r="255" spans="1:38" x14ac:dyDescent="0.2">
      <c r="A255" s="100">
        <v>42227</v>
      </c>
      <c r="B255" s="63">
        <v>17</v>
      </c>
      <c r="C255" s="63"/>
      <c r="D255" s="63"/>
      <c r="E255" s="63"/>
      <c r="F255" s="63"/>
      <c r="G255" s="63"/>
      <c r="H255" s="63"/>
      <c r="I255" s="43"/>
      <c r="J255" s="25"/>
      <c r="K255" s="43"/>
      <c r="L255" s="25"/>
      <c r="M255" s="18" t="s">
        <v>109</v>
      </c>
      <c r="N255" s="63"/>
      <c r="O255" s="63"/>
      <c r="P255" s="63"/>
      <c r="Q255" s="63"/>
      <c r="R255" s="63"/>
      <c r="S255" s="63"/>
      <c r="T255" s="63" t="str">
        <f t="shared" si="16"/>
        <v xml:space="preserve"> </v>
      </c>
      <c r="U255" s="63" t="str">
        <f t="shared" si="16"/>
        <v xml:space="preserve"> </v>
      </c>
      <c r="V255" s="63"/>
      <c r="W255" s="63"/>
      <c r="X255" s="63"/>
      <c r="Y255" s="63" t="s">
        <v>170</v>
      </c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</row>
    <row r="256" spans="1:38" x14ac:dyDescent="0.2">
      <c r="A256" s="100">
        <v>42241</v>
      </c>
      <c r="B256" s="63">
        <v>17</v>
      </c>
      <c r="C256" s="63">
        <v>4.07</v>
      </c>
      <c r="D256" s="63">
        <v>7.07</v>
      </c>
      <c r="E256" s="70">
        <v>20</v>
      </c>
      <c r="F256" s="63">
        <v>3.08</v>
      </c>
      <c r="G256" s="63">
        <v>0.151</v>
      </c>
      <c r="H256" s="63"/>
      <c r="I256" s="43">
        <v>90.7</v>
      </c>
      <c r="J256" s="25">
        <f t="shared" si="15"/>
        <v>1.2704348999999999</v>
      </c>
      <c r="K256" s="43">
        <v>2.89</v>
      </c>
      <c r="L256" s="25">
        <f t="shared" si="17"/>
        <v>8.9503299999999994E-2</v>
      </c>
      <c r="M256" s="18">
        <v>1168</v>
      </c>
      <c r="N256" s="63">
        <v>3</v>
      </c>
      <c r="O256" s="63">
        <v>2</v>
      </c>
      <c r="P256" s="63">
        <v>1</v>
      </c>
      <c r="Q256" s="63">
        <v>2</v>
      </c>
      <c r="R256" s="63">
        <v>13</v>
      </c>
      <c r="S256" s="63">
        <v>1</v>
      </c>
      <c r="T256" s="63">
        <f t="shared" si="16"/>
        <v>23.333333333333332</v>
      </c>
      <c r="U256" s="63">
        <f t="shared" si="16"/>
        <v>22.222222222222221</v>
      </c>
      <c r="V256" s="63">
        <v>0.35</v>
      </c>
      <c r="W256" s="63">
        <v>1</v>
      </c>
      <c r="X256" s="63"/>
      <c r="Y256" s="63"/>
      <c r="Z256" s="63">
        <v>74</v>
      </c>
      <c r="AA256" s="63">
        <v>72</v>
      </c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</row>
    <row r="257" spans="1:38" x14ac:dyDescent="0.2">
      <c r="A257" s="100">
        <v>42255</v>
      </c>
      <c r="B257" s="63">
        <v>17</v>
      </c>
      <c r="C257" s="63">
        <v>5.23</v>
      </c>
      <c r="D257" s="63">
        <v>6.97</v>
      </c>
      <c r="E257" s="63">
        <v>19.5</v>
      </c>
      <c r="F257" s="63" t="s">
        <v>102</v>
      </c>
      <c r="G257" s="69">
        <v>0.08</v>
      </c>
      <c r="H257" s="69"/>
      <c r="I257" s="43">
        <v>83.6</v>
      </c>
      <c r="J257" s="25">
        <f t="shared" si="15"/>
        <v>1.1709851999999998</v>
      </c>
      <c r="K257" s="43">
        <v>1.43</v>
      </c>
      <c r="L257" s="25">
        <f t="shared" si="17"/>
        <v>4.4287099999999996E-2</v>
      </c>
      <c r="M257" s="18">
        <v>139.5</v>
      </c>
      <c r="N257" s="63">
        <v>3</v>
      </c>
      <c r="O257" s="63">
        <v>7</v>
      </c>
      <c r="P257" s="63">
        <v>1</v>
      </c>
      <c r="Q257" s="63">
        <v>1</v>
      </c>
      <c r="R257" s="63">
        <v>13</v>
      </c>
      <c r="S257" s="63">
        <v>13</v>
      </c>
      <c r="T257" s="63">
        <f t="shared" si="16"/>
        <v>20</v>
      </c>
      <c r="U257" s="63">
        <f t="shared" si="16"/>
        <v>23.333333333333332</v>
      </c>
      <c r="V257" s="65">
        <v>0.4</v>
      </c>
      <c r="W257" s="63">
        <v>1</v>
      </c>
      <c r="X257" s="63"/>
      <c r="Y257" s="63" t="s">
        <v>56</v>
      </c>
      <c r="Z257" s="63">
        <v>68</v>
      </c>
      <c r="AA257" s="63">
        <v>74</v>
      </c>
      <c r="AB257" s="63"/>
      <c r="AC257" s="132" t="s">
        <v>286</v>
      </c>
      <c r="AD257" s="132" t="s">
        <v>287</v>
      </c>
      <c r="AE257" s="132" t="s">
        <v>288</v>
      </c>
      <c r="AF257" s="63"/>
      <c r="AG257" s="132" t="s">
        <v>286</v>
      </c>
      <c r="AH257" s="132" t="s">
        <v>290</v>
      </c>
      <c r="AI257" s="129" t="s">
        <v>291</v>
      </c>
      <c r="AJ257" s="63"/>
      <c r="AK257" s="63"/>
      <c r="AL257" s="63"/>
    </row>
    <row r="258" spans="1:38" x14ac:dyDescent="0.2">
      <c r="A258" s="100">
        <v>42269</v>
      </c>
      <c r="B258" s="63">
        <v>17</v>
      </c>
      <c r="C258" s="63">
        <v>7.16</v>
      </c>
      <c r="D258" s="63">
        <v>6.98</v>
      </c>
      <c r="E258" s="63">
        <v>19.7</v>
      </c>
      <c r="F258" s="63" t="s">
        <v>102</v>
      </c>
      <c r="G258" s="129">
        <v>7.5999999999999998E-2</v>
      </c>
      <c r="H258" s="129"/>
      <c r="I258" s="43">
        <v>55.1</v>
      </c>
      <c r="J258" s="25">
        <f t="shared" si="15"/>
        <v>0.77178570000000002</v>
      </c>
      <c r="K258" s="43">
        <v>2.4300000000000002</v>
      </c>
      <c r="L258" s="25">
        <f t="shared" si="17"/>
        <v>7.5257100000000007E-2</v>
      </c>
      <c r="M258" s="18">
        <v>1283</v>
      </c>
      <c r="N258" s="63">
        <v>3</v>
      </c>
      <c r="O258" s="63">
        <v>3</v>
      </c>
      <c r="P258" s="63">
        <v>2</v>
      </c>
      <c r="Q258" s="63">
        <v>2</v>
      </c>
      <c r="R258" s="63">
        <v>2</v>
      </c>
      <c r="S258" s="63">
        <v>2</v>
      </c>
      <c r="T258" s="63">
        <f t="shared" si="16"/>
        <v>18.333333333333332</v>
      </c>
      <c r="U258" s="63">
        <f t="shared" si="16"/>
        <v>19</v>
      </c>
      <c r="V258" s="63">
        <v>0.45</v>
      </c>
      <c r="W258" s="63">
        <v>1</v>
      </c>
      <c r="X258" s="63"/>
      <c r="Y258" s="63"/>
      <c r="Z258" s="63">
        <v>65</v>
      </c>
      <c r="AA258" s="63">
        <v>66.2</v>
      </c>
      <c r="AB258" s="63"/>
      <c r="AC258" s="132" t="s">
        <v>289</v>
      </c>
      <c r="AD258" s="131">
        <v>1.72</v>
      </c>
      <c r="AE258" s="132">
        <f>AD258* 1/0.2258*14.007*0.001</f>
        <v>0.1066963684676705</v>
      </c>
      <c r="AF258" s="63"/>
      <c r="AG258" s="132" t="s">
        <v>294</v>
      </c>
      <c r="AH258" s="131">
        <v>0.96</v>
      </c>
      <c r="AI258" s="129">
        <f>AH258* 1/0.3263*30.97*0.001</f>
        <v>9.1116150781489422E-2</v>
      </c>
      <c r="AJ258" s="63">
        <f>AH258*G258/AI258</f>
        <v>0.80073619631901838</v>
      </c>
      <c r="AK258" s="63" t="s">
        <v>305</v>
      </c>
      <c r="AL258" s="63"/>
    </row>
    <row r="259" spans="1:38" x14ac:dyDescent="0.2">
      <c r="A259" s="100">
        <v>42283</v>
      </c>
      <c r="B259" s="63">
        <v>17</v>
      </c>
      <c r="C259" s="63">
        <v>7.5</v>
      </c>
      <c r="D259" s="63">
        <v>6.82</v>
      </c>
      <c r="E259" s="63">
        <v>20</v>
      </c>
      <c r="F259" s="63" t="s">
        <v>102</v>
      </c>
      <c r="G259" s="63">
        <v>8.5000000000000006E-2</v>
      </c>
      <c r="H259" s="63"/>
      <c r="I259" s="43">
        <v>54.3</v>
      </c>
      <c r="J259" s="25">
        <f t="shared" si="15"/>
        <v>0.76058009999999987</v>
      </c>
      <c r="K259" s="43">
        <v>1.92</v>
      </c>
      <c r="L259" s="25">
        <f t="shared" si="17"/>
        <v>5.9462399999999999E-2</v>
      </c>
      <c r="M259" s="63"/>
      <c r="N259" s="63">
        <v>1</v>
      </c>
      <c r="O259" s="63">
        <v>2</v>
      </c>
      <c r="P259" s="63">
        <v>3</v>
      </c>
      <c r="Q259" s="63">
        <v>2</v>
      </c>
      <c r="R259" s="63">
        <v>12</v>
      </c>
      <c r="S259" s="63">
        <v>4</v>
      </c>
      <c r="T259" s="63">
        <f t="shared" si="16"/>
        <v>11.111111111111111</v>
      </c>
      <c r="U259" s="63">
        <f t="shared" si="16"/>
        <v>12</v>
      </c>
      <c r="V259" s="63">
        <v>0.45</v>
      </c>
      <c r="W259" s="63">
        <v>1</v>
      </c>
      <c r="X259" s="63"/>
      <c r="Y259" s="63"/>
      <c r="Z259" s="63">
        <v>52</v>
      </c>
      <c r="AA259" s="63">
        <v>53.6</v>
      </c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</row>
    <row r="260" spans="1:38" x14ac:dyDescent="0.2">
      <c r="A260" s="100">
        <v>42297</v>
      </c>
      <c r="B260" s="63">
        <v>17</v>
      </c>
      <c r="C260" s="63">
        <v>8.14</v>
      </c>
      <c r="D260" s="63">
        <v>6.9</v>
      </c>
      <c r="E260" s="63">
        <v>13.8</v>
      </c>
      <c r="F260" s="63" t="s">
        <v>102</v>
      </c>
      <c r="G260" s="63">
        <v>7.5999999999999998E-2</v>
      </c>
      <c r="H260" s="63"/>
      <c r="I260" s="43">
        <v>55.8</v>
      </c>
      <c r="J260" s="25">
        <f t="shared" si="15"/>
        <v>0.78159060000000002</v>
      </c>
      <c r="K260" s="43">
        <v>1.53</v>
      </c>
      <c r="L260" s="25">
        <f t="shared" si="17"/>
        <v>4.7384099999999998E-2</v>
      </c>
      <c r="M260" s="63"/>
      <c r="N260" s="63">
        <v>1</v>
      </c>
      <c r="O260" s="63">
        <v>3</v>
      </c>
      <c r="P260" s="63">
        <v>2</v>
      </c>
      <c r="Q260" s="63">
        <v>2</v>
      </c>
      <c r="R260" s="63">
        <v>9</v>
      </c>
      <c r="S260" s="63">
        <v>1</v>
      </c>
      <c r="T260" s="63">
        <f t="shared" ref="T260:U323" si="22">IF(Z260&gt;0,(Z260-32)*5/9," ")</f>
        <v>2.2222222222222223</v>
      </c>
      <c r="U260" s="63">
        <f t="shared" si="22"/>
        <v>12.222222222222221</v>
      </c>
      <c r="V260" s="65">
        <v>0.5</v>
      </c>
      <c r="W260" s="63">
        <v>1</v>
      </c>
      <c r="X260" s="63"/>
      <c r="Y260" s="63" t="s">
        <v>56</v>
      </c>
      <c r="Z260" s="63">
        <v>36</v>
      </c>
      <c r="AA260" s="63">
        <v>54</v>
      </c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</row>
    <row r="261" spans="1:38" x14ac:dyDescent="0.2">
      <c r="A261" s="100">
        <v>42311</v>
      </c>
      <c r="B261" s="63">
        <v>17</v>
      </c>
      <c r="C261" s="63">
        <v>9.08</v>
      </c>
      <c r="D261" s="63">
        <v>6.67</v>
      </c>
      <c r="E261" s="63">
        <v>12.6</v>
      </c>
      <c r="F261" s="63" t="s">
        <v>102</v>
      </c>
      <c r="G261" s="63">
        <v>9.1999999999999998E-2</v>
      </c>
      <c r="H261" s="63"/>
      <c r="I261" s="43">
        <v>55.1</v>
      </c>
      <c r="J261" s="25">
        <f t="shared" si="15"/>
        <v>0.77178570000000002</v>
      </c>
      <c r="K261" s="43">
        <v>1.78</v>
      </c>
      <c r="L261" s="25">
        <f t="shared" si="17"/>
        <v>5.5126599999999998E-2</v>
      </c>
      <c r="M261" s="63"/>
      <c r="N261" s="63">
        <v>1</v>
      </c>
      <c r="O261" s="63">
        <v>7</v>
      </c>
      <c r="P261" s="63">
        <v>1</v>
      </c>
      <c r="Q261" s="63">
        <v>1</v>
      </c>
      <c r="R261" s="63">
        <v>13</v>
      </c>
      <c r="S261" s="63">
        <v>1</v>
      </c>
      <c r="T261" s="63">
        <f t="shared" si="22"/>
        <v>4.4444444444444446</v>
      </c>
      <c r="U261" s="63">
        <f t="shared" si="22"/>
        <v>10</v>
      </c>
      <c r="V261" s="63">
        <v>0.45</v>
      </c>
      <c r="W261" s="63">
        <v>1</v>
      </c>
      <c r="X261" s="63"/>
      <c r="Y261" s="63"/>
      <c r="Z261" s="63">
        <v>40</v>
      </c>
      <c r="AA261" s="63">
        <v>50</v>
      </c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</row>
    <row r="262" spans="1:38" x14ac:dyDescent="0.2">
      <c r="A262" s="63"/>
      <c r="B262" s="63"/>
      <c r="C262" s="63"/>
      <c r="D262" s="63"/>
      <c r="E262" s="63"/>
      <c r="F262" s="63"/>
      <c r="G262" s="63"/>
      <c r="H262" s="63"/>
      <c r="I262" s="43"/>
      <c r="J262" s="25"/>
      <c r="K262" s="43"/>
      <c r="L262" s="25"/>
      <c r="M262" s="63"/>
      <c r="N262" s="63"/>
      <c r="O262" s="63"/>
      <c r="P262" s="63"/>
      <c r="Q262" s="63"/>
      <c r="R262" s="63"/>
      <c r="S262" s="63"/>
      <c r="T262" s="63" t="str">
        <f t="shared" si="22"/>
        <v xml:space="preserve"> </v>
      </c>
      <c r="U262" s="63" t="str">
        <f t="shared" si="22"/>
        <v xml:space="preserve"> </v>
      </c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</row>
    <row r="263" spans="1:38" x14ac:dyDescent="0.2">
      <c r="A263" s="63"/>
      <c r="B263" s="63"/>
      <c r="C263" s="63"/>
      <c r="D263" s="63"/>
      <c r="E263" s="63"/>
      <c r="F263" s="63"/>
      <c r="G263" s="63"/>
      <c r="H263" s="63"/>
      <c r="I263" s="43"/>
      <c r="J263" s="25"/>
      <c r="K263" s="43"/>
      <c r="L263" s="25"/>
      <c r="M263" s="63"/>
      <c r="N263" s="63"/>
      <c r="O263" s="63"/>
      <c r="P263" s="63"/>
      <c r="Q263" s="63"/>
      <c r="R263" s="63"/>
      <c r="S263" s="63"/>
      <c r="T263" s="63" t="str">
        <f t="shared" si="22"/>
        <v xml:space="preserve"> </v>
      </c>
      <c r="U263" s="63" t="str">
        <f t="shared" si="22"/>
        <v xml:space="preserve"> </v>
      </c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</row>
    <row r="264" spans="1:38" x14ac:dyDescent="0.2">
      <c r="A264" s="63"/>
      <c r="B264" s="63"/>
      <c r="C264" s="63"/>
      <c r="D264" s="63"/>
      <c r="E264" s="63"/>
      <c r="F264" s="63"/>
      <c r="G264" s="63"/>
      <c r="H264" s="63"/>
      <c r="I264" s="43"/>
      <c r="J264" s="25"/>
      <c r="K264" s="43"/>
      <c r="L264" s="25"/>
      <c r="M264" s="63"/>
      <c r="N264" s="63"/>
      <c r="O264" s="63"/>
      <c r="P264" s="63"/>
      <c r="Q264" s="63"/>
      <c r="R264" s="63"/>
      <c r="S264" s="63"/>
      <c r="T264" s="63" t="str">
        <f t="shared" si="22"/>
        <v xml:space="preserve"> </v>
      </c>
      <c r="U264" s="63" t="str">
        <f t="shared" si="22"/>
        <v xml:space="preserve"> </v>
      </c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</row>
    <row r="265" spans="1:38" x14ac:dyDescent="0.2">
      <c r="A265" s="63"/>
      <c r="B265" s="63"/>
      <c r="C265" s="63"/>
      <c r="D265" s="63"/>
      <c r="E265" s="63"/>
      <c r="F265" s="63"/>
      <c r="G265" s="63"/>
      <c r="H265" s="63"/>
      <c r="I265" s="43"/>
      <c r="J265" s="25"/>
      <c r="K265" s="43"/>
      <c r="L265" s="25"/>
      <c r="M265" s="63"/>
      <c r="N265" s="63"/>
      <c r="O265" s="63"/>
      <c r="P265" s="63"/>
      <c r="Q265" s="63"/>
      <c r="R265" s="63"/>
      <c r="S265" s="63"/>
      <c r="T265" s="63" t="str">
        <f t="shared" si="22"/>
        <v xml:space="preserve"> </v>
      </c>
      <c r="U265" s="63" t="str">
        <f t="shared" si="22"/>
        <v xml:space="preserve"> </v>
      </c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</row>
    <row r="266" spans="1:38" x14ac:dyDescent="0.2">
      <c r="A266" s="100">
        <v>42073</v>
      </c>
      <c r="B266" s="63">
        <v>18</v>
      </c>
      <c r="C266" s="63">
        <v>0.95</v>
      </c>
      <c r="D266" s="63">
        <v>6.45</v>
      </c>
      <c r="E266" s="63">
        <v>12.7</v>
      </c>
      <c r="F266" s="63">
        <v>4.4400000000000004</v>
      </c>
      <c r="G266" s="63">
        <v>0.158</v>
      </c>
      <c r="H266" s="63"/>
      <c r="I266" s="34">
        <v>181</v>
      </c>
      <c r="J266" s="25">
        <f t="shared" si="15"/>
        <v>2.5352669999999997</v>
      </c>
      <c r="K266" s="36">
        <v>1.88</v>
      </c>
      <c r="L266" s="25">
        <f t="shared" si="17"/>
        <v>5.82236E-2</v>
      </c>
      <c r="M266" s="63"/>
      <c r="N266" s="63">
        <v>1</v>
      </c>
      <c r="O266" s="63">
        <v>2</v>
      </c>
      <c r="P266" s="63">
        <v>2</v>
      </c>
      <c r="Q266" s="63">
        <v>1</v>
      </c>
      <c r="R266" s="63">
        <v>10</v>
      </c>
      <c r="S266" s="63">
        <v>2</v>
      </c>
      <c r="T266" s="63">
        <f t="shared" si="22"/>
        <v>15</v>
      </c>
      <c r="U266" s="63">
        <f t="shared" si="22"/>
        <v>4.4444444444444446</v>
      </c>
      <c r="V266" s="63">
        <v>0.45</v>
      </c>
      <c r="W266" s="63">
        <v>1</v>
      </c>
      <c r="X266" s="63" t="s">
        <v>58</v>
      </c>
      <c r="Y266" s="63" t="s">
        <v>137</v>
      </c>
      <c r="Z266" s="63">
        <v>59</v>
      </c>
      <c r="AA266" s="63">
        <v>40</v>
      </c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</row>
    <row r="267" spans="1:38" x14ac:dyDescent="0.2">
      <c r="A267" s="100">
        <v>42087</v>
      </c>
      <c r="B267" s="63">
        <v>18</v>
      </c>
      <c r="C267" s="63">
        <v>0.59</v>
      </c>
      <c r="D267" s="63">
        <v>6.53</v>
      </c>
      <c r="E267" s="63">
        <v>14.8</v>
      </c>
      <c r="F267" s="63">
        <v>2.44</v>
      </c>
      <c r="G267" s="63">
        <v>0.18099999999999999</v>
      </c>
      <c r="H267" s="63"/>
      <c r="I267" s="34">
        <v>151</v>
      </c>
      <c r="J267" s="25">
        <f t="shared" si="15"/>
        <v>2.1150569999999997</v>
      </c>
      <c r="K267" s="36">
        <v>2.39</v>
      </c>
      <c r="L267" s="25">
        <f t="shared" si="17"/>
        <v>7.4018299999999995E-2</v>
      </c>
      <c r="M267" s="63"/>
      <c r="N267" s="63">
        <v>3</v>
      </c>
      <c r="O267" s="63">
        <v>2</v>
      </c>
      <c r="P267" s="63">
        <v>2</v>
      </c>
      <c r="Q267" s="63">
        <v>2</v>
      </c>
      <c r="R267" s="63">
        <v>12</v>
      </c>
      <c r="S267" s="63">
        <v>1</v>
      </c>
      <c r="T267" s="63">
        <f t="shared" si="22"/>
        <v>6.666666666666667</v>
      </c>
      <c r="U267" s="63">
        <f t="shared" si="22"/>
        <v>10</v>
      </c>
      <c r="V267" s="65">
        <v>0.4</v>
      </c>
      <c r="W267" s="63">
        <v>1</v>
      </c>
      <c r="X267" s="63"/>
      <c r="Y267" s="63"/>
      <c r="Z267" s="63">
        <v>44</v>
      </c>
      <c r="AA267" s="63">
        <v>50</v>
      </c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</row>
    <row r="268" spans="1:38" x14ac:dyDescent="0.2">
      <c r="A268" s="100">
        <v>42101</v>
      </c>
      <c r="B268" s="63">
        <v>18</v>
      </c>
      <c r="C268" s="63">
        <v>0.87</v>
      </c>
      <c r="D268" s="63">
        <v>6.66</v>
      </c>
      <c r="E268" s="63">
        <v>9.5</v>
      </c>
      <c r="F268" s="65">
        <v>3.1</v>
      </c>
      <c r="G268" s="63">
        <v>0.156</v>
      </c>
      <c r="H268" s="63"/>
      <c r="I268" s="37">
        <v>148</v>
      </c>
      <c r="J268" s="25">
        <f t="shared" si="15"/>
        <v>2.0730360000000001</v>
      </c>
      <c r="K268" s="34">
        <v>2.27</v>
      </c>
      <c r="L268" s="25">
        <f t="shared" si="17"/>
        <v>7.0301900000000001E-2</v>
      </c>
      <c r="M268" s="63"/>
      <c r="N268" s="63">
        <v>4</v>
      </c>
      <c r="O268" s="63">
        <v>4</v>
      </c>
      <c r="P268" s="63">
        <v>2</v>
      </c>
      <c r="Q268" s="63">
        <v>2</v>
      </c>
      <c r="R268" s="63">
        <v>9</v>
      </c>
      <c r="S268" s="63">
        <v>3</v>
      </c>
      <c r="T268" s="63">
        <f t="shared" si="22"/>
        <v>16.666666666666668</v>
      </c>
      <c r="U268" s="63">
        <f t="shared" si="22"/>
        <v>15.555555555555555</v>
      </c>
      <c r="V268" s="65">
        <v>0.4</v>
      </c>
      <c r="W268" s="63">
        <v>1</v>
      </c>
      <c r="X268" s="63"/>
      <c r="Y268" s="63"/>
      <c r="Z268" s="63">
        <v>62</v>
      </c>
      <c r="AA268" s="63">
        <v>60</v>
      </c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</row>
    <row r="269" spans="1:38" x14ac:dyDescent="0.2">
      <c r="A269" s="100">
        <v>42115</v>
      </c>
      <c r="B269" s="63">
        <v>18</v>
      </c>
      <c r="C269" s="63">
        <v>2.5299999999999998</v>
      </c>
      <c r="D269" s="63">
        <v>6.74</v>
      </c>
      <c r="E269" s="63">
        <v>9.5</v>
      </c>
      <c r="F269" s="63">
        <v>4.66</v>
      </c>
      <c r="G269" s="63">
        <v>0.253</v>
      </c>
      <c r="H269" s="63"/>
      <c r="I269" s="35">
        <v>114</v>
      </c>
      <c r="J269" s="25">
        <f t="shared" si="15"/>
        <v>1.5967979999999999</v>
      </c>
      <c r="K269" s="34">
        <v>1.68</v>
      </c>
      <c r="L269" s="25">
        <f t="shared" si="17"/>
        <v>5.2029599999999995E-2</v>
      </c>
      <c r="M269" s="63"/>
      <c r="N269" s="63">
        <v>2</v>
      </c>
      <c r="O269" s="63">
        <v>2</v>
      </c>
      <c r="P269" s="63">
        <v>3</v>
      </c>
      <c r="Q269" s="63">
        <v>3</v>
      </c>
      <c r="R269" s="63">
        <v>12</v>
      </c>
      <c r="S269" s="63">
        <v>5</v>
      </c>
      <c r="T269" s="63">
        <f t="shared" si="22"/>
        <v>15.555555555555555</v>
      </c>
      <c r="U269" s="63">
        <f t="shared" si="22"/>
        <v>17.777777777777779</v>
      </c>
      <c r="V269" s="63">
        <v>0.36</v>
      </c>
      <c r="W269" s="63">
        <v>1</v>
      </c>
      <c r="X269" s="63"/>
      <c r="Y269" s="63"/>
      <c r="Z269" s="63">
        <v>60</v>
      </c>
      <c r="AA269" s="63">
        <v>64</v>
      </c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</row>
    <row r="270" spans="1:38" x14ac:dyDescent="0.2">
      <c r="A270" s="100">
        <v>42129</v>
      </c>
      <c r="B270" s="63">
        <v>18</v>
      </c>
      <c r="C270" s="63">
        <v>4.54</v>
      </c>
      <c r="D270" s="65">
        <v>6.8</v>
      </c>
      <c r="E270" s="63">
        <v>12.7</v>
      </c>
      <c r="F270" s="63">
        <v>9.44</v>
      </c>
      <c r="G270" s="63">
        <v>0.28499999999999998</v>
      </c>
      <c r="H270" s="63"/>
      <c r="I270" s="34">
        <v>86.9</v>
      </c>
      <c r="J270" s="25">
        <f t="shared" si="15"/>
        <v>1.2172083</v>
      </c>
      <c r="K270" s="36">
        <v>1.81</v>
      </c>
      <c r="L270" s="25">
        <f t="shared" si="17"/>
        <v>5.60557E-2</v>
      </c>
      <c r="M270" s="63"/>
      <c r="N270" s="63">
        <v>4</v>
      </c>
      <c r="O270" s="63">
        <v>1</v>
      </c>
      <c r="P270" s="63">
        <v>2</v>
      </c>
      <c r="Q270" s="63">
        <v>2</v>
      </c>
      <c r="R270" s="63">
        <v>6</v>
      </c>
      <c r="S270" s="63">
        <v>1</v>
      </c>
      <c r="T270" s="63">
        <f t="shared" si="22"/>
        <v>26.666666666666668</v>
      </c>
      <c r="U270" s="63">
        <f t="shared" si="22"/>
        <v>18.333333333333332</v>
      </c>
      <c r="V270" s="65">
        <v>0.4</v>
      </c>
      <c r="W270" s="63">
        <v>1</v>
      </c>
      <c r="X270" s="63"/>
      <c r="Y270" s="63"/>
      <c r="Z270" s="63">
        <v>80</v>
      </c>
      <c r="AA270" s="63">
        <v>65</v>
      </c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</row>
    <row r="271" spans="1:38" x14ac:dyDescent="0.2">
      <c r="A271" s="100">
        <v>42143</v>
      </c>
      <c r="B271" s="63">
        <v>18</v>
      </c>
      <c r="C271" s="63">
        <v>4.16</v>
      </c>
      <c r="D271" s="63">
        <v>6.54</v>
      </c>
      <c r="E271" s="63">
        <v>10.9</v>
      </c>
      <c r="F271" s="63">
        <v>3.83</v>
      </c>
      <c r="G271" s="63">
        <v>0.40699999999999997</v>
      </c>
      <c r="H271" s="63"/>
      <c r="I271" s="37">
        <v>77.95</v>
      </c>
      <c r="J271" s="25">
        <f>(I271*14.007)*(0.001)</f>
        <v>1.09184565</v>
      </c>
      <c r="K271" s="34">
        <v>2.15</v>
      </c>
      <c r="L271" s="25">
        <f t="shared" si="17"/>
        <v>6.6585499999999992E-2</v>
      </c>
      <c r="M271" s="63"/>
      <c r="N271" s="63">
        <v>2</v>
      </c>
      <c r="O271" s="63">
        <v>2</v>
      </c>
      <c r="P271" s="63">
        <v>2</v>
      </c>
      <c r="Q271" s="63">
        <v>1</v>
      </c>
      <c r="R271" s="63">
        <v>12</v>
      </c>
      <c r="S271" s="63">
        <v>2</v>
      </c>
      <c r="T271" s="63">
        <f t="shared" si="22"/>
        <v>25.555555555555557</v>
      </c>
      <c r="U271" s="63">
        <f t="shared" si="22"/>
        <v>25</v>
      </c>
      <c r="V271" s="65">
        <v>0.4</v>
      </c>
      <c r="W271" s="63">
        <v>1</v>
      </c>
      <c r="X271" s="63"/>
      <c r="Y271" s="63"/>
      <c r="Z271" s="63">
        <v>78</v>
      </c>
      <c r="AA271" s="63">
        <v>77</v>
      </c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</row>
    <row r="272" spans="1:38" x14ac:dyDescent="0.2">
      <c r="A272" s="100">
        <v>42157</v>
      </c>
      <c r="B272" s="63">
        <v>18</v>
      </c>
      <c r="C272" s="63">
        <v>0.37</v>
      </c>
      <c r="D272" s="63">
        <v>6.8</v>
      </c>
      <c r="E272" s="63">
        <v>12.6</v>
      </c>
      <c r="F272" s="65">
        <v>3.4</v>
      </c>
      <c r="G272" s="63">
        <v>0.17599999999999999</v>
      </c>
      <c r="H272" s="63"/>
      <c r="I272" s="34">
        <v>70.45</v>
      </c>
      <c r="J272" s="25">
        <f>(I272*14.007)*(0.001)</f>
        <v>0.98679315000000001</v>
      </c>
      <c r="K272" s="34">
        <v>1.81</v>
      </c>
      <c r="L272" s="25">
        <f t="shared" si="17"/>
        <v>5.60557E-2</v>
      </c>
      <c r="M272" s="63"/>
      <c r="N272" s="63">
        <v>4</v>
      </c>
      <c r="O272" s="63">
        <v>3</v>
      </c>
      <c r="P272" s="63">
        <v>2</v>
      </c>
      <c r="Q272" s="63">
        <v>2</v>
      </c>
      <c r="R272" s="63">
        <v>12</v>
      </c>
      <c r="S272" s="63">
        <v>5</v>
      </c>
      <c r="T272" s="63">
        <f t="shared" si="22"/>
        <v>18.888888888888889</v>
      </c>
      <c r="U272" s="63">
        <f t="shared" si="22"/>
        <v>26.666666666666668</v>
      </c>
      <c r="V272" s="65">
        <v>0.4</v>
      </c>
      <c r="W272" s="63">
        <v>1</v>
      </c>
      <c r="X272" s="63"/>
      <c r="Y272" s="63"/>
      <c r="Z272" s="63">
        <v>66</v>
      </c>
      <c r="AA272" s="63">
        <v>80</v>
      </c>
      <c r="AB272" s="63" t="s">
        <v>218</v>
      </c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</row>
    <row r="273" spans="1:38" x14ac:dyDescent="0.2">
      <c r="A273" s="100">
        <v>42171</v>
      </c>
      <c r="B273" s="63">
        <v>18</v>
      </c>
      <c r="C273" s="63">
        <v>4.1500000000000004</v>
      </c>
      <c r="D273" s="63">
        <v>6.66</v>
      </c>
      <c r="E273" s="63">
        <v>32.799999999999997</v>
      </c>
      <c r="F273" s="63">
        <v>4.8899999999999997</v>
      </c>
      <c r="G273" s="69">
        <v>0.12</v>
      </c>
      <c r="H273" s="69"/>
      <c r="I273" s="34">
        <v>60.7</v>
      </c>
      <c r="J273" s="25">
        <f>(I273*14.007)*(0.001)</f>
        <v>0.85022490000000006</v>
      </c>
      <c r="K273" s="34">
        <v>2.38</v>
      </c>
      <c r="L273" s="25">
        <f>(K273*30.97)*(0.001)</f>
        <v>7.3708599999999985E-2</v>
      </c>
      <c r="M273" s="63"/>
      <c r="N273" s="63">
        <v>4</v>
      </c>
      <c r="O273" s="63">
        <v>1</v>
      </c>
      <c r="P273" s="63">
        <v>2</v>
      </c>
      <c r="Q273" s="63">
        <v>2</v>
      </c>
      <c r="R273" s="63">
        <v>11</v>
      </c>
      <c r="S273" s="63">
        <v>2</v>
      </c>
      <c r="T273" s="63">
        <f t="shared" si="22"/>
        <v>27.777777777777779</v>
      </c>
      <c r="U273" s="63">
        <f t="shared" si="22"/>
        <v>29.444444444444443</v>
      </c>
      <c r="V273" s="63">
        <v>0.12</v>
      </c>
      <c r="W273" s="63">
        <v>1</v>
      </c>
      <c r="X273" s="63"/>
      <c r="Y273" s="63" t="s">
        <v>139</v>
      </c>
      <c r="Z273" s="63">
        <v>82</v>
      </c>
      <c r="AA273" s="63">
        <v>85</v>
      </c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</row>
    <row r="274" spans="1:38" x14ac:dyDescent="0.2">
      <c r="A274" s="100">
        <v>42185</v>
      </c>
      <c r="B274" s="63">
        <v>18</v>
      </c>
      <c r="C274" s="63">
        <v>2.63</v>
      </c>
      <c r="D274" s="63">
        <v>6.42</v>
      </c>
      <c r="E274" s="63">
        <v>14.6</v>
      </c>
      <c r="F274" s="63">
        <v>4.38</v>
      </c>
      <c r="G274" s="63">
        <v>0.23699999999999999</v>
      </c>
      <c r="H274" s="63"/>
      <c r="I274" s="43">
        <v>36.1</v>
      </c>
      <c r="J274" s="25">
        <f t="shared" si="15"/>
        <v>0.50565269999999995</v>
      </c>
      <c r="K274" s="43">
        <v>2.2799999999999998</v>
      </c>
      <c r="L274" s="25">
        <f t="shared" si="17"/>
        <v>7.0611599999999997E-2</v>
      </c>
      <c r="M274" s="63"/>
      <c r="N274" s="63">
        <v>4</v>
      </c>
      <c r="O274" s="63">
        <v>1</v>
      </c>
      <c r="P274" s="63">
        <v>4</v>
      </c>
      <c r="Q274" s="63">
        <v>3</v>
      </c>
      <c r="R274" s="63">
        <v>8</v>
      </c>
      <c r="S274" s="63">
        <v>2</v>
      </c>
      <c r="T274" s="63">
        <f t="shared" si="22"/>
        <v>28.888888888888889</v>
      </c>
      <c r="U274" s="63">
        <f t="shared" si="22"/>
        <v>26.666666666666668</v>
      </c>
      <c r="V274" s="63">
        <v>0.16</v>
      </c>
      <c r="W274" s="63">
        <v>1</v>
      </c>
      <c r="X274" s="63"/>
      <c r="Y274" s="63" t="s">
        <v>137</v>
      </c>
      <c r="Z274" s="63">
        <v>84</v>
      </c>
      <c r="AA274" s="63">
        <v>80</v>
      </c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</row>
    <row r="275" spans="1:38" x14ac:dyDescent="0.2">
      <c r="A275" s="100">
        <v>42199</v>
      </c>
      <c r="B275" s="63">
        <v>18</v>
      </c>
      <c r="C275" s="63"/>
      <c r="D275" s="63"/>
      <c r="E275" s="63"/>
      <c r="F275" s="63"/>
      <c r="G275" s="63"/>
      <c r="H275" s="63"/>
      <c r="I275" s="43"/>
      <c r="J275" s="25"/>
      <c r="K275" s="43"/>
      <c r="L275" s="25"/>
      <c r="M275" s="63"/>
      <c r="N275" s="63"/>
      <c r="O275" s="63"/>
      <c r="P275" s="63"/>
      <c r="Q275" s="63"/>
      <c r="R275" s="63"/>
      <c r="S275" s="63"/>
      <c r="T275" s="63" t="str">
        <f t="shared" si="22"/>
        <v xml:space="preserve"> </v>
      </c>
      <c r="U275" s="63" t="str">
        <f t="shared" si="22"/>
        <v xml:space="preserve"> </v>
      </c>
      <c r="V275" s="63"/>
      <c r="W275" s="63"/>
      <c r="X275" s="63"/>
      <c r="Y275" s="63" t="s">
        <v>170</v>
      </c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</row>
    <row r="276" spans="1:38" x14ac:dyDescent="0.2">
      <c r="A276" s="100">
        <v>42213</v>
      </c>
      <c r="B276" s="63">
        <v>18</v>
      </c>
      <c r="C276" s="63">
        <v>4.67</v>
      </c>
      <c r="D276" s="63">
        <v>6.79</v>
      </c>
      <c r="E276" s="63">
        <v>19.399999999999999</v>
      </c>
      <c r="F276" s="65">
        <v>8</v>
      </c>
      <c r="G276" s="63">
        <v>0.112</v>
      </c>
      <c r="H276" s="63"/>
      <c r="I276" s="43">
        <v>45.8</v>
      </c>
      <c r="J276" s="25">
        <f t="shared" si="15"/>
        <v>0.6415206</v>
      </c>
      <c r="K276" s="43">
        <v>2.2200000000000002</v>
      </c>
      <c r="L276" s="25">
        <f t="shared" si="17"/>
        <v>6.8753400000000006E-2</v>
      </c>
      <c r="M276" s="63"/>
      <c r="N276" s="63">
        <v>3</v>
      </c>
      <c r="O276" s="63">
        <v>2</v>
      </c>
      <c r="P276" s="63">
        <v>1</v>
      </c>
      <c r="Q276" s="63">
        <v>1</v>
      </c>
      <c r="R276" s="63">
        <v>13</v>
      </c>
      <c r="S276" s="63">
        <v>4</v>
      </c>
      <c r="T276" s="63">
        <f t="shared" si="22"/>
        <v>21.666666666666668</v>
      </c>
      <c r="U276" s="63">
        <f t="shared" si="22"/>
        <v>27.777777777777779</v>
      </c>
      <c r="V276" s="65">
        <v>0.5</v>
      </c>
      <c r="W276" s="63">
        <v>1</v>
      </c>
      <c r="X276" s="63"/>
      <c r="Y276" s="63" t="s">
        <v>137</v>
      </c>
      <c r="Z276" s="63">
        <v>71</v>
      </c>
      <c r="AA276" s="63">
        <v>82</v>
      </c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</row>
    <row r="277" spans="1:38" x14ac:dyDescent="0.2">
      <c r="A277" s="100">
        <v>42227</v>
      </c>
      <c r="B277" s="63">
        <v>18</v>
      </c>
      <c r="C277" s="63">
        <v>6.07</v>
      </c>
      <c r="D277" s="63">
        <v>7.11</v>
      </c>
      <c r="E277" s="63">
        <v>15.3</v>
      </c>
      <c r="F277" s="63" t="s">
        <v>154</v>
      </c>
      <c r="G277" s="63">
        <v>0.13600000000000001</v>
      </c>
      <c r="H277" s="63"/>
      <c r="I277" s="43">
        <v>48.1</v>
      </c>
      <c r="J277" s="25">
        <f t="shared" si="15"/>
        <v>0.67373670000000008</v>
      </c>
      <c r="K277" s="43">
        <v>2.105</v>
      </c>
      <c r="L277" s="25">
        <f t="shared" si="17"/>
        <v>6.519185000000001E-2</v>
      </c>
      <c r="M277" s="63"/>
      <c r="N277" s="63">
        <v>2</v>
      </c>
      <c r="O277" s="63">
        <v>2</v>
      </c>
      <c r="P277" s="63">
        <v>2</v>
      </c>
      <c r="Q277" s="63">
        <v>2</v>
      </c>
      <c r="R277" s="63">
        <v>8</v>
      </c>
      <c r="S277" s="63">
        <v>4</v>
      </c>
      <c r="T277" s="63">
        <f t="shared" si="22"/>
        <v>25</v>
      </c>
      <c r="U277" s="63">
        <f t="shared" si="22"/>
        <v>26.666666666666668</v>
      </c>
      <c r="V277" s="65">
        <v>0.5</v>
      </c>
      <c r="W277" s="63">
        <v>1</v>
      </c>
      <c r="X277" s="63"/>
      <c r="Y277" s="63"/>
      <c r="Z277" s="63">
        <v>77</v>
      </c>
      <c r="AA277" s="63">
        <v>80</v>
      </c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</row>
    <row r="278" spans="1:38" x14ac:dyDescent="0.2">
      <c r="A278" s="100">
        <v>42241</v>
      </c>
      <c r="B278" s="63">
        <v>18</v>
      </c>
      <c r="C278" s="63"/>
      <c r="D278" s="63"/>
      <c r="E278" s="63"/>
      <c r="F278" s="63"/>
      <c r="G278" s="63"/>
      <c r="H278" s="63"/>
      <c r="I278" s="43"/>
      <c r="J278" s="25"/>
      <c r="K278" s="43"/>
      <c r="L278" s="25"/>
      <c r="M278" s="63"/>
      <c r="N278" s="63"/>
      <c r="O278" s="63"/>
      <c r="P278" s="63"/>
      <c r="Q278" s="63"/>
      <c r="R278" s="63"/>
      <c r="S278" s="63"/>
      <c r="T278" s="63" t="str">
        <f t="shared" si="22"/>
        <v xml:space="preserve"> </v>
      </c>
      <c r="U278" s="63" t="str">
        <f t="shared" si="22"/>
        <v xml:space="preserve"> </v>
      </c>
      <c r="V278" s="63"/>
      <c r="W278" s="63"/>
      <c r="X278" s="63"/>
      <c r="Y278" s="63" t="s">
        <v>170</v>
      </c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</row>
    <row r="279" spans="1:38" x14ac:dyDescent="0.2">
      <c r="A279" s="100">
        <v>42255</v>
      </c>
      <c r="B279" s="63">
        <v>18</v>
      </c>
      <c r="C279" s="63">
        <v>9.11</v>
      </c>
      <c r="D279" s="63">
        <v>6.99</v>
      </c>
      <c r="E279" s="63">
        <v>21.2</v>
      </c>
      <c r="F279" s="63" t="s">
        <v>154</v>
      </c>
      <c r="G279" s="69">
        <v>0.15</v>
      </c>
      <c r="H279" s="69"/>
      <c r="I279" s="43">
        <v>44.2</v>
      </c>
      <c r="J279" s="25">
        <f t="shared" si="15"/>
        <v>0.61910940000000003</v>
      </c>
      <c r="K279" s="43">
        <v>2.33</v>
      </c>
      <c r="L279" s="25">
        <f t="shared" si="17"/>
        <v>7.2160100000000005E-2</v>
      </c>
      <c r="M279" s="63"/>
      <c r="N279" s="63">
        <v>1</v>
      </c>
      <c r="O279" s="63">
        <v>2</v>
      </c>
      <c r="P279" s="63">
        <v>3</v>
      </c>
      <c r="Q279" s="63">
        <v>3</v>
      </c>
      <c r="R279" s="63">
        <v>12</v>
      </c>
      <c r="S279" s="63">
        <v>1</v>
      </c>
      <c r="T279" s="63">
        <f t="shared" si="22"/>
        <v>28.333333333333332</v>
      </c>
      <c r="U279" s="63">
        <f t="shared" si="22"/>
        <v>28.333333333333332</v>
      </c>
      <c r="V279" s="63">
        <v>0.53</v>
      </c>
      <c r="W279" s="63">
        <v>1</v>
      </c>
      <c r="X279" s="63"/>
      <c r="Y279" s="63" t="s">
        <v>137</v>
      </c>
      <c r="Z279" s="63">
        <v>83</v>
      </c>
      <c r="AA279" s="63">
        <v>83</v>
      </c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</row>
    <row r="280" spans="1:38" x14ac:dyDescent="0.2">
      <c r="A280" s="100">
        <v>42269</v>
      </c>
      <c r="B280" s="63">
        <v>18</v>
      </c>
      <c r="C280" s="63">
        <v>10.31</v>
      </c>
      <c r="D280" s="63">
        <v>7.13</v>
      </c>
      <c r="E280" s="63">
        <v>16.899999999999999</v>
      </c>
      <c r="F280" s="63" t="s">
        <v>154</v>
      </c>
      <c r="G280" s="63">
        <v>0.20100000000000001</v>
      </c>
      <c r="H280" s="63"/>
      <c r="I280" s="43">
        <v>45</v>
      </c>
      <c r="J280" s="25">
        <f t="shared" si="15"/>
        <v>0.63031499999999996</v>
      </c>
      <c r="K280" s="43">
        <v>2.1</v>
      </c>
      <c r="L280" s="25">
        <f t="shared" si="17"/>
        <v>6.5037000000000011E-2</v>
      </c>
      <c r="M280" s="63"/>
      <c r="N280" s="63">
        <v>2</v>
      </c>
      <c r="O280" s="63">
        <v>2</v>
      </c>
      <c r="P280" s="63">
        <v>3</v>
      </c>
      <c r="Q280" s="63">
        <v>2</v>
      </c>
      <c r="R280" s="63">
        <v>6</v>
      </c>
      <c r="S280" s="63">
        <v>2</v>
      </c>
      <c r="T280" s="63">
        <f t="shared" si="22"/>
        <v>20.555555555555557</v>
      </c>
      <c r="U280" s="63">
        <f t="shared" si="22"/>
        <v>24.444444444444443</v>
      </c>
      <c r="V280" s="65">
        <v>0.6</v>
      </c>
      <c r="W280" s="63">
        <v>1</v>
      </c>
      <c r="X280" s="63"/>
      <c r="Y280" s="63"/>
      <c r="Z280" s="63">
        <v>69</v>
      </c>
      <c r="AA280" s="63">
        <v>76</v>
      </c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</row>
    <row r="281" spans="1:38" x14ac:dyDescent="0.2">
      <c r="A281" s="100">
        <v>42283</v>
      </c>
      <c r="B281" s="63">
        <v>18</v>
      </c>
      <c r="C281" s="63">
        <v>9.4499999999999993</v>
      </c>
      <c r="D281" s="63">
        <v>6.95</v>
      </c>
      <c r="E281" s="63">
        <v>12</v>
      </c>
      <c r="F281" s="63" t="s">
        <v>154</v>
      </c>
      <c r="G281" s="63">
        <v>8.5999999999999993E-2</v>
      </c>
      <c r="H281" s="63"/>
      <c r="I281" s="43">
        <v>46.4</v>
      </c>
      <c r="J281" s="25">
        <f t="shared" ref="J281:J283" si="23">(I281*14.007)*(0.001)</f>
        <v>0.64992479999999997</v>
      </c>
      <c r="K281" s="43">
        <v>1.72</v>
      </c>
      <c r="L281" s="25">
        <f t="shared" si="17"/>
        <v>5.32684E-2</v>
      </c>
      <c r="M281" s="63"/>
      <c r="N281" s="63">
        <v>2</v>
      </c>
      <c r="O281" s="63">
        <v>2</v>
      </c>
      <c r="P281" s="63">
        <v>2</v>
      </c>
      <c r="Q281" s="63">
        <v>2</v>
      </c>
      <c r="R281" s="63">
        <v>6</v>
      </c>
      <c r="S281" s="63">
        <v>2</v>
      </c>
      <c r="T281" s="63">
        <f t="shared" si="22"/>
        <v>21.666666666666668</v>
      </c>
      <c r="U281" s="63">
        <f t="shared" si="22"/>
        <v>18.333333333333332</v>
      </c>
      <c r="V281" s="65">
        <v>0.6</v>
      </c>
      <c r="W281" s="63">
        <v>1</v>
      </c>
      <c r="X281" s="63"/>
      <c r="Y281" s="63"/>
      <c r="Z281" s="63">
        <v>71</v>
      </c>
      <c r="AA281" s="63">
        <v>65</v>
      </c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</row>
    <row r="282" spans="1:38" x14ac:dyDescent="0.2">
      <c r="A282" s="100">
        <v>42297</v>
      </c>
      <c r="B282" s="63">
        <v>18</v>
      </c>
      <c r="C282" s="63">
        <v>11.86</v>
      </c>
      <c r="D282" s="63">
        <v>7.13</v>
      </c>
      <c r="E282" s="63">
        <v>7.3</v>
      </c>
      <c r="F282" s="63" t="s">
        <v>154</v>
      </c>
      <c r="G282" s="63">
        <v>5.2999999999999999E-2</v>
      </c>
      <c r="H282" s="63"/>
      <c r="I282" s="43">
        <v>35.6</v>
      </c>
      <c r="J282" s="25">
        <f t="shared" si="23"/>
        <v>0.49864920000000001</v>
      </c>
      <c r="K282" s="43">
        <v>1.17</v>
      </c>
      <c r="L282" s="25">
        <f t="shared" si="17"/>
        <v>3.6234899999999994E-2</v>
      </c>
      <c r="M282" s="63"/>
      <c r="N282" s="63">
        <v>4</v>
      </c>
      <c r="O282" s="63">
        <v>1</v>
      </c>
      <c r="P282" s="63">
        <v>3</v>
      </c>
      <c r="Q282" s="63">
        <v>3</v>
      </c>
      <c r="R282" s="63">
        <v>10</v>
      </c>
      <c r="S282" s="63">
        <v>1</v>
      </c>
      <c r="T282" s="63">
        <f t="shared" si="22"/>
        <v>15.555555555555555</v>
      </c>
      <c r="U282" s="63">
        <f t="shared" si="22"/>
        <v>16.666666666666668</v>
      </c>
      <c r="V282" s="65">
        <v>0.8</v>
      </c>
      <c r="W282" s="63">
        <v>1</v>
      </c>
      <c r="X282" s="63"/>
      <c r="Y282" s="63"/>
      <c r="Z282" s="63">
        <v>60</v>
      </c>
      <c r="AA282" s="63">
        <v>62</v>
      </c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</row>
    <row r="283" spans="1:38" x14ac:dyDescent="0.2">
      <c r="A283" s="100">
        <v>42311</v>
      </c>
      <c r="B283" s="63">
        <v>18</v>
      </c>
      <c r="C283" s="63">
        <v>9.2799999999999994</v>
      </c>
      <c r="D283" s="63">
        <v>6.83</v>
      </c>
      <c r="E283" s="63">
        <v>11.7</v>
      </c>
      <c r="F283" s="63" t="s">
        <v>154</v>
      </c>
      <c r="G283" s="63">
        <v>0.1</v>
      </c>
      <c r="H283" s="63"/>
      <c r="I283" s="43">
        <v>49.4</v>
      </c>
      <c r="J283" s="25">
        <f t="shared" si="23"/>
        <v>0.69194579999999994</v>
      </c>
      <c r="K283" s="43">
        <v>1.61</v>
      </c>
      <c r="L283" s="25">
        <f t="shared" si="17"/>
        <v>4.9861700000000002E-2</v>
      </c>
      <c r="M283" s="63"/>
      <c r="N283" s="63">
        <v>3</v>
      </c>
      <c r="O283" s="63">
        <v>1</v>
      </c>
      <c r="P283" s="63">
        <v>1</v>
      </c>
      <c r="Q283" s="63">
        <v>1</v>
      </c>
      <c r="R283" s="63">
        <v>9</v>
      </c>
      <c r="S283" s="63">
        <v>1</v>
      </c>
      <c r="T283" s="63">
        <f t="shared" si="22"/>
        <v>22.222222222222221</v>
      </c>
      <c r="U283" s="63">
        <f t="shared" si="22"/>
        <v>16.666666666666668</v>
      </c>
      <c r="V283" s="65">
        <v>0.45</v>
      </c>
      <c r="W283" s="63">
        <v>1</v>
      </c>
      <c r="X283" s="63"/>
      <c r="Y283" s="63" t="s">
        <v>137</v>
      </c>
      <c r="Z283" s="63">
        <v>72</v>
      </c>
      <c r="AA283" s="63">
        <v>62</v>
      </c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</row>
    <row r="284" spans="1:38" x14ac:dyDescent="0.2">
      <c r="A284" s="63"/>
      <c r="B284" s="63"/>
      <c r="C284" s="63"/>
      <c r="D284" s="63"/>
      <c r="E284" s="63"/>
      <c r="F284" s="63"/>
      <c r="G284" s="63"/>
      <c r="H284" s="63"/>
      <c r="I284" s="43"/>
      <c r="J284" s="25"/>
      <c r="K284" s="43"/>
      <c r="L284" s="25"/>
      <c r="M284" s="63"/>
      <c r="N284" s="63"/>
      <c r="O284" s="63"/>
      <c r="P284" s="63"/>
      <c r="Q284" s="63"/>
      <c r="R284" s="63"/>
      <c r="S284" s="63"/>
      <c r="T284" s="63" t="str">
        <f t="shared" si="22"/>
        <v xml:space="preserve"> </v>
      </c>
      <c r="U284" s="63" t="str">
        <f t="shared" si="22"/>
        <v xml:space="preserve"> </v>
      </c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</row>
    <row r="285" spans="1:38" x14ac:dyDescent="0.2">
      <c r="A285" s="63"/>
      <c r="B285" s="63"/>
      <c r="C285" s="63"/>
      <c r="D285" s="63"/>
      <c r="E285" s="63"/>
      <c r="F285" s="63"/>
      <c r="G285" s="63"/>
      <c r="H285" s="63"/>
      <c r="I285" s="43"/>
      <c r="J285" s="25"/>
      <c r="K285" s="43"/>
      <c r="L285" s="25"/>
      <c r="M285" s="63"/>
      <c r="N285" s="63"/>
      <c r="O285" s="63"/>
      <c r="P285" s="63"/>
      <c r="Q285" s="63"/>
      <c r="R285" s="63"/>
      <c r="S285" s="63"/>
      <c r="T285" s="63" t="str">
        <f t="shared" si="22"/>
        <v xml:space="preserve"> </v>
      </c>
      <c r="U285" s="63" t="str">
        <f t="shared" si="22"/>
        <v xml:space="preserve"> </v>
      </c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</row>
    <row r="286" spans="1:38" x14ac:dyDescent="0.2">
      <c r="A286" s="63"/>
      <c r="B286" s="63"/>
      <c r="C286" s="63"/>
      <c r="D286" s="63"/>
      <c r="E286" s="63"/>
      <c r="F286" s="63"/>
      <c r="G286" s="63"/>
      <c r="H286" s="63"/>
      <c r="I286" s="43"/>
      <c r="J286" s="25"/>
      <c r="K286" s="43"/>
      <c r="L286" s="25"/>
      <c r="M286" s="63"/>
      <c r="N286" s="63"/>
      <c r="O286" s="63"/>
      <c r="P286" s="63"/>
      <c r="Q286" s="63"/>
      <c r="R286" s="63"/>
      <c r="S286" s="63"/>
      <c r="T286" s="63" t="str">
        <f t="shared" si="22"/>
        <v xml:space="preserve"> </v>
      </c>
      <c r="U286" s="63" t="str">
        <f t="shared" si="22"/>
        <v xml:space="preserve"> </v>
      </c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</row>
    <row r="287" spans="1:38" x14ac:dyDescent="0.2">
      <c r="A287" s="63"/>
      <c r="B287" s="63"/>
      <c r="C287" s="63"/>
      <c r="D287" s="63"/>
      <c r="E287" s="63"/>
      <c r="F287" s="63"/>
      <c r="G287" s="63"/>
      <c r="H287" s="63"/>
      <c r="I287" s="43"/>
      <c r="J287" s="25"/>
      <c r="K287" s="43"/>
      <c r="L287" s="25"/>
      <c r="M287" s="63"/>
      <c r="N287" s="63"/>
      <c r="O287" s="63"/>
      <c r="P287" s="63"/>
      <c r="Q287" s="63"/>
      <c r="R287" s="63"/>
      <c r="S287" s="63"/>
      <c r="T287" s="63" t="str">
        <f t="shared" si="22"/>
        <v xml:space="preserve"> </v>
      </c>
      <c r="U287" s="63" t="str">
        <f t="shared" si="22"/>
        <v xml:space="preserve"> </v>
      </c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</row>
    <row r="288" spans="1:38" x14ac:dyDescent="0.2">
      <c r="A288" s="100">
        <v>42073</v>
      </c>
      <c r="B288" s="63">
        <v>19</v>
      </c>
      <c r="C288" s="63">
        <v>0.12</v>
      </c>
      <c r="D288" s="63">
        <v>6.5</v>
      </c>
      <c r="E288" s="63">
        <v>5.2</v>
      </c>
      <c r="F288" s="63">
        <v>3.32</v>
      </c>
      <c r="G288" s="69">
        <v>0.23499999999999999</v>
      </c>
      <c r="H288" s="69"/>
      <c r="I288" s="50">
        <v>214</v>
      </c>
      <c r="J288" s="25">
        <f t="shared" ref="J288:J393" si="24">(I288*14.007)*(0.001)</f>
        <v>2.9974980000000002</v>
      </c>
      <c r="K288" s="36">
        <v>1.9</v>
      </c>
      <c r="L288" s="25">
        <f t="shared" si="17"/>
        <v>5.8842999999999999E-2</v>
      </c>
      <c r="M288" s="63"/>
      <c r="N288" s="63">
        <v>4</v>
      </c>
      <c r="O288" s="63">
        <v>4</v>
      </c>
      <c r="P288" s="63">
        <v>2</v>
      </c>
      <c r="Q288" s="63">
        <v>2</v>
      </c>
      <c r="R288" s="63">
        <v>11</v>
      </c>
      <c r="S288" s="63">
        <v>2</v>
      </c>
      <c r="T288" s="63">
        <f t="shared" si="22"/>
        <v>15.555555555555555</v>
      </c>
      <c r="U288" s="63">
        <f t="shared" si="22"/>
        <v>10</v>
      </c>
      <c r="V288" s="63">
        <v>0.28000000000000003</v>
      </c>
      <c r="W288" s="63">
        <v>1</v>
      </c>
      <c r="X288" s="63" t="s">
        <v>60</v>
      </c>
      <c r="Y288" s="63" t="s">
        <v>99</v>
      </c>
      <c r="Z288" s="63">
        <v>60</v>
      </c>
      <c r="AA288" s="63">
        <v>50</v>
      </c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</row>
    <row r="289" spans="1:38" x14ac:dyDescent="0.2">
      <c r="A289" s="100">
        <v>42087</v>
      </c>
      <c r="B289" s="63">
        <v>19</v>
      </c>
      <c r="C289" s="63">
        <v>0.06</v>
      </c>
      <c r="D289" s="63">
        <v>6.81</v>
      </c>
      <c r="E289" s="63">
        <v>7.8</v>
      </c>
      <c r="F289" s="63">
        <v>2.2200000000000002</v>
      </c>
      <c r="G289" s="63">
        <v>0.29499999999999998</v>
      </c>
      <c r="H289" s="63"/>
      <c r="I289" s="50">
        <v>238</v>
      </c>
      <c r="J289" s="25">
        <f t="shared" si="24"/>
        <v>3.3336659999999996</v>
      </c>
      <c r="K289" s="36">
        <v>2.1800000000000002</v>
      </c>
      <c r="L289" s="25">
        <f t="shared" si="17"/>
        <v>6.7514600000000008E-2</v>
      </c>
      <c r="M289" s="63"/>
      <c r="N289" s="63">
        <v>4</v>
      </c>
      <c r="O289" s="63">
        <v>2</v>
      </c>
      <c r="P289" s="63">
        <v>3</v>
      </c>
      <c r="Q289" s="63">
        <v>2</v>
      </c>
      <c r="R289" s="63">
        <v>12</v>
      </c>
      <c r="S289" s="63">
        <v>1</v>
      </c>
      <c r="T289" s="63">
        <f t="shared" si="22"/>
        <v>8.8888888888888893</v>
      </c>
      <c r="U289" s="63">
        <f t="shared" si="22"/>
        <v>10</v>
      </c>
      <c r="V289" s="63">
        <v>0.4</v>
      </c>
      <c r="W289" s="63">
        <v>1</v>
      </c>
      <c r="X289" s="63"/>
      <c r="Y289" s="63"/>
      <c r="Z289" s="63">
        <v>48</v>
      </c>
      <c r="AA289" s="63">
        <v>50</v>
      </c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</row>
    <row r="290" spans="1:38" x14ac:dyDescent="0.2">
      <c r="A290" s="100">
        <v>42100</v>
      </c>
      <c r="B290" s="63">
        <v>19</v>
      </c>
      <c r="C290" s="63">
        <v>0.06</v>
      </c>
      <c r="D290" s="63">
        <v>6.81</v>
      </c>
      <c r="E290" s="63">
        <v>9.5</v>
      </c>
      <c r="F290" s="63">
        <v>2.4300000000000002</v>
      </c>
      <c r="G290" s="63">
        <v>0.32700000000000001</v>
      </c>
      <c r="H290" s="63"/>
      <c r="I290" s="34">
        <v>281</v>
      </c>
      <c r="J290" s="25">
        <f t="shared" si="24"/>
        <v>3.9359670000000002</v>
      </c>
      <c r="K290" s="36">
        <v>1.88</v>
      </c>
      <c r="L290" s="25">
        <f t="shared" si="17"/>
        <v>5.82236E-2</v>
      </c>
      <c r="M290" s="63"/>
      <c r="N290" s="63">
        <v>2</v>
      </c>
      <c r="O290" s="63">
        <v>3</v>
      </c>
      <c r="P290" s="63">
        <v>3</v>
      </c>
      <c r="Q290" s="63">
        <v>2</v>
      </c>
      <c r="R290" s="63">
        <v>11</v>
      </c>
      <c r="S290" s="63">
        <v>3</v>
      </c>
      <c r="T290" s="63">
        <f t="shared" si="22"/>
        <v>16.666666666666668</v>
      </c>
      <c r="U290" s="63">
        <f t="shared" si="22"/>
        <v>15.555555555555555</v>
      </c>
      <c r="V290" s="63">
        <v>0.6</v>
      </c>
      <c r="W290" s="63" t="s">
        <v>21</v>
      </c>
      <c r="X290" s="63"/>
      <c r="Y290" s="63" t="s">
        <v>156</v>
      </c>
      <c r="Z290" s="63">
        <v>62</v>
      </c>
      <c r="AA290" s="63">
        <v>60</v>
      </c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</row>
    <row r="291" spans="1:38" x14ac:dyDescent="0.2">
      <c r="A291" s="100">
        <v>42115</v>
      </c>
      <c r="B291" s="63">
        <v>19</v>
      </c>
      <c r="C291" s="63">
        <v>0.03</v>
      </c>
      <c r="D291" s="63">
        <v>7.06</v>
      </c>
      <c r="E291" s="63">
        <v>14.1</v>
      </c>
      <c r="F291" s="63">
        <v>4.09</v>
      </c>
      <c r="G291" s="63">
        <v>0.121</v>
      </c>
      <c r="H291" s="63"/>
      <c r="I291" s="34">
        <v>203</v>
      </c>
      <c r="J291" s="25">
        <f t="shared" si="24"/>
        <v>2.8434209999999998</v>
      </c>
      <c r="K291" s="36">
        <v>1.82</v>
      </c>
      <c r="L291" s="25">
        <f t="shared" si="17"/>
        <v>5.6365400000000003E-2</v>
      </c>
      <c r="M291" s="63"/>
      <c r="N291" s="63">
        <v>3</v>
      </c>
      <c r="O291" s="63">
        <v>1</v>
      </c>
      <c r="P291" s="63">
        <v>4</v>
      </c>
      <c r="Q291" s="63">
        <v>3</v>
      </c>
      <c r="R291" s="63">
        <v>11</v>
      </c>
      <c r="S291" s="63">
        <v>5</v>
      </c>
      <c r="T291" s="63">
        <f t="shared" si="22"/>
        <v>17.222222222222221</v>
      </c>
      <c r="U291" s="63">
        <f t="shared" si="22"/>
        <v>16.111111111111111</v>
      </c>
      <c r="V291" s="63">
        <v>0.6</v>
      </c>
      <c r="W291" s="63">
        <v>1</v>
      </c>
      <c r="X291" s="63"/>
      <c r="Y291" s="63" t="s">
        <v>193</v>
      </c>
      <c r="Z291" s="63">
        <v>63</v>
      </c>
      <c r="AA291" s="63">
        <v>61</v>
      </c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</row>
    <row r="292" spans="1:38" x14ac:dyDescent="0.2">
      <c r="A292" s="100">
        <v>42129</v>
      </c>
      <c r="B292" s="63">
        <v>19</v>
      </c>
      <c r="C292" s="63">
        <v>0.15</v>
      </c>
      <c r="D292" s="63">
        <v>7.37</v>
      </c>
      <c r="E292" s="63">
        <v>28.5</v>
      </c>
      <c r="F292" s="63">
        <v>4.92</v>
      </c>
      <c r="G292" s="63">
        <v>0.26100000000000001</v>
      </c>
      <c r="H292" s="63"/>
      <c r="I292" s="43">
        <v>190</v>
      </c>
      <c r="J292" s="25">
        <f t="shared" si="24"/>
        <v>2.66133</v>
      </c>
      <c r="K292" s="43">
        <v>2.89</v>
      </c>
      <c r="L292" s="25">
        <f t="shared" si="17"/>
        <v>8.9503299999999994E-2</v>
      </c>
      <c r="M292" s="63"/>
      <c r="N292" s="63">
        <v>3</v>
      </c>
      <c r="O292" s="63">
        <v>1</v>
      </c>
      <c r="P292" s="63">
        <v>2</v>
      </c>
      <c r="Q292" s="63">
        <v>1</v>
      </c>
      <c r="R292" s="63">
        <v>10</v>
      </c>
      <c r="S292" s="63">
        <v>1</v>
      </c>
      <c r="T292" s="63">
        <f t="shared" si="22"/>
        <v>27.222222222222221</v>
      </c>
      <c r="U292" s="63">
        <f t="shared" si="22"/>
        <v>22.222222222222221</v>
      </c>
      <c r="V292" s="63">
        <v>0.21</v>
      </c>
      <c r="W292" s="63">
        <v>1</v>
      </c>
      <c r="X292" s="63"/>
      <c r="Y292" s="63" t="s">
        <v>204</v>
      </c>
      <c r="Z292" s="63">
        <v>81</v>
      </c>
      <c r="AA292" s="63">
        <v>72</v>
      </c>
      <c r="AB292" s="63" t="s">
        <v>161</v>
      </c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</row>
    <row r="293" spans="1:38" x14ac:dyDescent="0.2">
      <c r="A293" s="100">
        <v>42143</v>
      </c>
      <c r="B293" s="63">
        <v>19</v>
      </c>
      <c r="C293" s="63">
        <v>0.13</v>
      </c>
      <c r="D293" s="65">
        <v>8.1</v>
      </c>
      <c r="E293" s="63">
        <v>29.8</v>
      </c>
      <c r="F293" s="63">
        <v>4.1399999999999997</v>
      </c>
      <c r="G293" s="63">
        <v>0.35799999999999998</v>
      </c>
      <c r="H293" s="63"/>
      <c r="I293" s="43">
        <v>174</v>
      </c>
      <c r="J293" s="25">
        <f t="shared" si="24"/>
        <v>2.4372180000000001</v>
      </c>
      <c r="K293" s="43">
        <v>2.79</v>
      </c>
      <c r="L293" s="25">
        <f t="shared" si="17"/>
        <v>8.6406300000000005E-2</v>
      </c>
      <c r="M293" s="63"/>
      <c r="N293" s="63">
        <v>4</v>
      </c>
      <c r="O293" s="63">
        <v>2</v>
      </c>
      <c r="P293" s="63">
        <v>3</v>
      </c>
      <c r="Q293" s="63">
        <v>2</v>
      </c>
      <c r="R293" s="63">
        <v>6</v>
      </c>
      <c r="S293" s="63">
        <v>4</v>
      </c>
      <c r="T293" s="63">
        <f t="shared" si="22"/>
        <v>32.222222222222221</v>
      </c>
      <c r="U293" s="63">
        <f t="shared" si="22"/>
        <v>26.666666666666668</v>
      </c>
      <c r="V293" s="63">
        <v>0.7</v>
      </c>
      <c r="W293" s="63" t="s">
        <v>21</v>
      </c>
      <c r="X293" s="63"/>
      <c r="Y293" s="63" t="s">
        <v>99</v>
      </c>
      <c r="Z293" s="63">
        <v>90</v>
      </c>
      <c r="AA293" s="63">
        <v>80</v>
      </c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</row>
    <row r="294" spans="1:38" x14ac:dyDescent="0.2">
      <c r="A294" s="100">
        <v>42157</v>
      </c>
      <c r="B294" s="63">
        <v>19</v>
      </c>
      <c r="C294" s="63">
        <v>0.13</v>
      </c>
      <c r="D294" s="63">
        <v>6.76</v>
      </c>
      <c r="E294" s="63">
        <v>26.3</v>
      </c>
      <c r="F294" s="63">
        <v>0.96099999999999997</v>
      </c>
      <c r="G294" s="63">
        <v>0.182</v>
      </c>
      <c r="H294" s="63"/>
      <c r="I294" s="35">
        <v>188</v>
      </c>
      <c r="J294" s="25">
        <f t="shared" si="24"/>
        <v>2.6333159999999998</v>
      </c>
      <c r="K294" s="36">
        <v>3.39</v>
      </c>
      <c r="L294" s="25">
        <f t="shared" si="17"/>
        <v>0.10498829999999999</v>
      </c>
      <c r="M294" s="63"/>
      <c r="N294" s="63">
        <v>3</v>
      </c>
      <c r="O294" s="63">
        <v>4</v>
      </c>
      <c r="P294" s="63">
        <v>2</v>
      </c>
      <c r="Q294" s="63">
        <v>2</v>
      </c>
      <c r="R294" s="63">
        <v>5</v>
      </c>
      <c r="S294" s="63">
        <v>5</v>
      </c>
      <c r="T294" s="63">
        <f t="shared" si="22"/>
        <v>21.111111111111111</v>
      </c>
      <c r="U294" s="63">
        <f t="shared" si="22"/>
        <v>23.333333333333332</v>
      </c>
      <c r="V294" s="63">
        <v>0.5</v>
      </c>
      <c r="W294" s="63">
        <v>1</v>
      </c>
      <c r="X294" s="63"/>
      <c r="Y294" s="63" t="s">
        <v>156</v>
      </c>
      <c r="Z294" s="63">
        <v>70</v>
      </c>
      <c r="AA294" s="63">
        <v>74</v>
      </c>
      <c r="AB294" s="63" t="s">
        <v>218</v>
      </c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</row>
    <row r="295" spans="1:38" x14ac:dyDescent="0.2">
      <c r="A295" s="100">
        <v>42171</v>
      </c>
      <c r="B295" s="63">
        <v>19</v>
      </c>
      <c r="C295" s="63">
        <v>0.13</v>
      </c>
      <c r="D295" s="63">
        <v>6.94</v>
      </c>
      <c r="E295" s="63">
        <v>31.9</v>
      </c>
      <c r="F295" s="65">
        <v>2.1</v>
      </c>
      <c r="G295" s="63">
        <v>0.151</v>
      </c>
      <c r="H295" s="63"/>
      <c r="I295" s="34">
        <v>161</v>
      </c>
      <c r="J295" s="25">
        <f t="shared" si="24"/>
        <v>2.2551269999999999</v>
      </c>
      <c r="K295" s="36">
        <v>3.18</v>
      </c>
      <c r="L295" s="25">
        <f t="shared" si="17"/>
        <v>9.8484600000000005E-2</v>
      </c>
      <c r="M295" s="63"/>
      <c r="N295" s="63">
        <v>3</v>
      </c>
      <c r="O295" s="63">
        <v>2</v>
      </c>
      <c r="P295" s="63">
        <v>2</v>
      </c>
      <c r="Q295" s="63">
        <v>2</v>
      </c>
      <c r="R295" s="63">
        <v>11</v>
      </c>
      <c r="S295" s="63">
        <v>2</v>
      </c>
      <c r="T295" s="63">
        <f t="shared" si="22"/>
        <v>27.777777777777779</v>
      </c>
      <c r="U295" s="63">
        <f t="shared" si="22"/>
        <v>26.111111111111111</v>
      </c>
      <c r="V295" s="63">
        <v>0.5</v>
      </c>
      <c r="W295" s="63">
        <v>1</v>
      </c>
      <c r="X295" s="63"/>
      <c r="Y295" s="63" t="s">
        <v>193</v>
      </c>
      <c r="Z295" s="63">
        <v>82</v>
      </c>
      <c r="AA295" s="63">
        <v>79</v>
      </c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</row>
    <row r="296" spans="1:38" x14ac:dyDescent="0.2">
      <c r="A296" s="100">
        <v>42185</v>
      </c>
      <c r="B296" s="63">
        <v>19</v>
      </c>
      <c r="C296" s="63"/>
      <c r="D296" s="63"/>
      <c r="E296" s="63"/>
      <c r="F296" s="63"/>
      <c r="G296" s="63"/>
      <c r="H296" s="63"/>
      <c r="I296" s="34"/>
      <c r="J296" s="25"/>
      <c r="K296" s="34"/>
      <c r="L296" s="25"/>
      <c r="M296" s="63"/>
      <c r="N296" s="63"/>
      <c r="O296" s="63"/>
      <c r="P296" s="63"/>
      <c r="Q296" s="63"/>
      <c r="R296" s="63"/>
      <c r="S296" s="63"/>
      <c r="T296" s="63" t="str">
        <f t="shared" si="22"/>
        <v xml:space="preserve"> </v>
      </c>
      <c r="U296" s="63" t="str">
        <f t="shared" si="22"/>
        <v xml:space="preserve"> </v>
      </c>
      <c r="V296" s="63"/>
      <c r="W296" s="63"/>
      <c r="X296" s="63"/>
      <c r="Y296" s="63" t="s">
        <v>170</v>
      </c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</row>
    <row r="297" spans="1:38" x14ac:dyDescent="0.2">
      <c r="A297" s="100">
        <v>42199</v>
      </c>
      <c r="B297" s="63">
        <v>19</v>
      </c>
      <c r="C297" s="63">
        <v>0.11</v>
      </c>
      <c r="D297" s="63">
        <v>7.98</v>
      </c>
      <c r="E297" s="70">
        <v>40</v>
      </c>
      <c r="F297" s="63">
        <v>1.79</v>
      </c>
      <c r="G297" s="63">
        <v>7.9000000000000001E-2</v>
      </c>
      <c r="H297" s="63"/>
      <c r="I297" s="34">
        <v>172</v>
      </c>
      <c r="J297" s="25">
        <f t="shared" si="24"/>
        <v>2.4092039999999999</v>
      </c>
      <c r="K297" s="34">
        <v>3.47</v>
      </c>
      <c r="L297" s="25">
        <f t="shared" si="17"/>
        <v>0.1074659</v>
      </c>
      <c r="M297" s="70"/>
      <c r="N297" s="63">
        <v>1</v>
      </c>
      <c r="O297" s="63">
        <v>3</v>
      </c>
      <c r="P297" s="63">
        <v>2</v>
      </c>
      <c r="Q297" s="63">
        <v>1</v>
      </c>
      <c r="R297" s="63">
        <v>10</v>
      </c>
      <c r="S297" s="63">
        <v>5</v>
      </c>
      <c r="T297" s="63">
        <f t="shared" si="22"/>
        <v>27.777777777777779</v>
      </c>
      <c r="U297" s="63">
        <f t="shared" si="22"/>
        <v>26.111111111111111</v>
      </c>
      <c r="V297" s="63">
        <v>0.91400000000000003</v>
      </c>
      <c r="W297" s="63">
        <v>1</v>
      </c>
      <c r="X297" s="63"/>
      <c r="Y297" s="63" t="s">
        <v>231</v>
      </c>
      <c r="Z297" s="63">
        <v>82</v>
      </c>
      <c r="AA297" s="63">
        <v>79</v>
      </c>
      <c r="AB297" s="63" t="s">
        <v>161</v>
      </c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</row>
    <row r="298" spans="1:38" x14ac:dyDescent="0.2">
      <c r="A298" s="100">
        <v>42213</v>
      </c>
      <c r="B298" s="63">
        <v>19</v>
      </c>
      <c r="C298" s="63">
        <v>0.14000000000000001</v>
      </c>
      <c r="D298" s="63">
        <v>8.11</v>
      </c>
      <c r="E298" s="70">
        <v>27</v>
      </c>
      <c r="F298" s="63">
        <v>2.83</v>
      </c>
      <c r="G298" s="63">
        <v>0.17899999999999999</v>
      </c>
      <c r="H298" s="63"/>
      <c r="I298" s="34">
        <v>180</v>
      </c>
      <c r="J298" s="25">
        <f t="shared" si="24"/>
        <v>2.5212599999999998</v>
      </c>
      <c r="K298" s="34">
        <v>3.78</v>
      </c>
      <c r="L298" s="25">
        <f t="shared" si="17"/>
        <v>0.11706659999999999</v>
      </c>
      <c r="M298" s="70"/>
      <c r="N298" s="63">
        <v>2</v>
      </c>
      <c r="O298" s="63">
        <v>1</v>
      </c>
      <c r="P298" s="63">
        <v>2</v>
      </c>
      <c r="Q298" s="63">
        <v>1</v>
      </c>
      <c r="R298" s="63">
        <v>5</v>
      </c>
      <c r="S298" s="63">
        <v>4</v>
      </c>
      <c r="T298" s="63">
        <f t="shared" si="22"/>
        <v>29.444444444444443</v>
      </c>
      <c r="U298" s="63">
        <f t="shared" si="22"/>
        <v>28.333333333333332</v>
      </c>
      <c r="V298" s="65">
        <v>0.5</v>
      </c>
      <c r="W298" s="63">
        <v>1</v>
      </c>
      <c r="X298" s="63"/>
      <c r="Y298" s="63" t="s">
        <v>156</v>
      </c>
      <c r="Z298" s="63">
        <v>85</v>
      </c>
      <c r="AA298" s="63">
        <v>83</v>
      </c>
      <c r="AB298" s="63" t="s">
        <v>237</v>
      </c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</row>
    <row r="299" spans="1:38" x14ac:dyDescent="0.2">
      <c r="A299" s="100">
        <v>42227</v>
      </c>
      <c r="B299" s="63">
        <v>19</v>
      </c>
      <c r="C299" s="63">
        <v>0.24</v>
      </c>
      <c r="D299" s="63">
        <v>7.59</v>
      </c>
      <c r="E299" s="63">
        <v>36.6</v>
      </c>
      <c r="F299" s="63">
        <v>2.59</v>
      </c>
      <c r="G299" s="63" t="s">
        <v>158</v>
      </c>
      <c r="H299" s="63"/>
      <c r="I299" s="43">
        <v>199</v>
      </c>
      <c r="J299" s="25">
        <f t="shared" si="24"/>
        <v>2.7873930000000002</v>
      </c>
      <c r="K299" s="43">
        <v>2.46</v>
      </c>
      <c r="L299" s="25">
        <f t="shared" ref="L299:L305" si="25">(K299*30.97)*(0.001)</f>
        <v>7.6186199999999996E-2</v>
      </c>
      <c r="M299" s="63"/>
      <c r="N299" s="63">
        <v>4</v>
      </c>
      <c r="O299" s="63">
        <v>3</v>
      </c>
      <c r="P299" s="63">
        <v>3</v>
      </c>
      <c r="Q299" s="63">
        <v>3</v>
      </c>
      <c r="R299" s="63">
        <v>11</v>
      </c>
      <c r="S299" s="63">
        <v>5</v>
      </c>
      <c r="T299" s="63">
        <f t="shared" si="22"/>
        <v>24.444444444444443</v>
      </c>
      <c r="U299" s="63">
        <f t="shared" si="22"/>
        <v>24.444444444444443</v>
      </c>
      <c r="V299" s="63">
        <v>0.5</v>
      </c>
      <c r="W299" s="63">
        <v>1</v>
      </c>
      <c r="X299" s="63"/>
      <c r="Y299" s="63" t="s">
        <v>193</v>
      </c>
      <c r="Z299" s="63">
        <v>76</v>
      </c>
      <c r="AA299" s="63">
        <v>76</v>
      </c>
      <c r="AB299" s="63" t="s">
        <v>246</v>
      </c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</row>
    <row r="300" spans="1:38" x14ac:dyDescent="0.2">
      <c r="A300" s="100">
        <v>42241</v>
      </c>
      <c r="B300" s="63">
        <v>19</v>
      </c>
      <c r="C300" s="63"/>
      <c r="E300" s="63"/>
      <c r="F300" s="63"/>
      <c r="G300" s="63"/>
      <c r="H300" s="63"/>
      <c r="I300" s="43"/>
      <c r="J300" s="25"/>
      <c r="K300" s="43"/>
      <c r="L300" s="25"/>
      <c r="M300" s="63"/>
      <c r="N300" s="63"/>
      <c r="O300" s="63"/>
      <c r="P300" s="63"/>
      <c r="Q300" s="63"/>
      <c r="R300" s="63"/>
      <c r="S300" s="63"/>
      <c r="T300" s="63" t="str">
        <f t="shared" si="22"/>
        <v xml:space="preserve"> </v>
      </c>
      <c r="U300" s="63" t="str">
        <f t="shared" si="22"/>
        <v xml:space="preserve"> </v>
      </c>
      <c r="V300" s="63"/>
      <c r="W300" s="63"/>
      <c r="X300" s="63"/>
      <c r="Y300" s="63" t="s">
        <v>170</v>
      </c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</row>
    <row r="301" spans="1:38" x14ac:dyDescent="0.2">
      <c r="A301" s="100">
        <v>42255</v>
      </c>
      <c r="B301" s="63">
        <v>19</v>
      </c>
      <c r="C301" s="63">
        <v>0.21</v>
      </c>
      <c r="D301" s="63">
        <v>8.8000000000000007</v>
      </c>
      <c r="E301" s="63">
        <v>29.9</v>
      </c>
      <c r="F301" s="63">
        <v>1.31</v>
      </c>
      <c r="G301" s="63">
        <v>0.13400000000000001</v>
      </c>
      <c r="H301" s="63"/>
      <c r="I301" s="43">
        <v>167</v>
      </c>
      <c r="J301" s="25">
        <f t="shared" ref="J301:J305" si="26">(I301*14.007)*(0.001)</f>
        <v>2.3391690000000001</v>
      </c>
      <c r="K301" s="43">
        <v>2.88</v>
      </c>
      <c r="L301" s="25">
        <f t="shared" si="25"/>
        <v>8.9193599999999998E-2</v>
      </c>
      <c r="M301" s="63"/>
      <c r="N301" s="63">
        <v>4</v>
      </c>
      <c r="O301" s="63">
        <v>1</v>
      </c>
      <c r="P301" s="63">
        <v>1</v>
      </c>
      <c r="Q301" s="63">
        <v>2</v>
      </c>
      <c r="R301" s="63">
        <v>11</v>
      </c>
      <c r="S301" s="63">
        <v>1</v>
      </c>
      <c r="T301" s="63">
        <f t="shared" si="22"/>
        <v>31.666666666666668</v>
      </c>
      <c r="U301" s="63">
        <f t="shared" si="22"/>
        <v>26.666666666666668</v>
      </c>
      <c r="V301" s="63">
        <v>0.45</v>
      </c>
      <c r="W301" s="63">
        <v>1</v>
      </c>
      <c r="X301" s="63"/>
      <c r="Y301" s="63" t="s">
        <v>193</v>
      </c>
      <c r="Z301" s="63">
        <v>89</v>
      </c>
      <c r="AA301" s="63">
        <v>80</v>
      </c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</row>
    <row r="302" spans="1:38" x14ac:dyDescent="0.2">
      <c r="A302" s="100">
        <v>42269</v>
      </c>
      <c r="B302" s="63">
        <v>19</v>
      </c>
      <c r="C302" s="63">
        <v>0.2</v>
      </c>
      <c r="D302" s="63">
        <v>7.76</v>
      </c>
      <c r="E302" s="63">
        <v>27.6</v>
      </c>
      <c r="F302" s="63">
        <v>1.86</v>
      </c>
      <c r="G302" s="63">
        <v>7.6999999999999999E-2</v>
      </c>
      <c r="H302" s="63"/>
      <c r="I302" s="43">
        <v>186</v>
      </c>
      <c r="J302" s="25">
        <f t="shared" si="26"/>
        <v>2.605302</v>
      </c>
      <c r="K302" s="43">
        <v>2.15</v>
      </c>
      <c r="L302" s="25">
        <f t="shared" si="25"/>
        <v>6.6585499999999992E-2</v>
      </c>
      <c r="M302" s="63"/>
      <c r="N302" s="63">
        <v>1</v>
      </c>
      <c r="O302" s="63">
        <v>3</v>
      </c>
      <c r="P302" s="63">
        <v>3</v>
      </c>
      <c r="Q302" s="63">
        <v>2</v>
      </c>
      <c r="R302" s="63">
        <v>12</v>
      </c>
      <c r="S302" s="63">
        <v>1</v>
      </c>
      <c r="T302" s="63">
        <f t="shared" si="22"/>
        <v>26.111111111111111</v>
      </c>
      <c r="U302" s="63">
        <f t="shared" si="22"/>
        <v>22.222222222222221</v>
      </c>
      <c r="V302" s="65">
        <v>0.5</v>
      </c>
      <c r="W302" s="63">
        <v>1</v>
      </c>
      <c r="X302" s="63"/>
      <c r="Y302" s="63" t="s">
        <v>261</v>
      </c>
      <c r="Z302" s="63">
        <v>79</v>
      </c>
      <c r="AA302" s="63">
        <v>72</v>
      </c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</row>
    <row r="303" spans="1:38" x14ac:dyDescent="0.2">
      <c r="A303" s="100">
        <v>42283</v>
      </c>
      <c r="B303" s="63">
        <v>19</v>
      </c>
      <c r="C303" s="63">
        <v>0.34</v>
      </c>
      <c r="D303" s="63">
        <v>7.39</v>
      </c>
      <c r="E303" s="63">
        <v>12.7</v>
      </c>
      <c r="F303" s="63">
        <v>2.08</v>
      </c>
      <c r="G303" s="63">
        <v>9.8000000000000004E-2</v>
      </c>
      <c r="H303" s="63"/>
      <c r="I303" s="43">
        <v>217</v>
      </c>
      <c r="J303" s="25">
        <f t="shared" si="26"/>
        <v>3.0395189999999999</v>
      </c>
      <c r="K303" s="43">
        <v>2.3199999999999998</v>
      </c>
      <c r="L303" s="25">
        <f t="shared" si="25"/>
        <v>7.1850399999999995E-2</v>
      </c>
      <c r="M303" s="63"/>
      <c r="N303" s="63">
        <v>1</v>
      </c>
      <c r="O303" s="63">
        <v>2</v>
      </c>
      <c r="P303" s="63">
        <v>3</v>
      </c>
      <c r="Q303" s="63">
        <v>2</v>
      </c>
      <c r="R303" s="63">
        <v>6</v>
      </c>
      <c r="S303" s="63">
        <v>3</v>
      </c>
      <c r="T303" s="63">
        <f t="shared" si="22"/>
        <v>16.666666666666668</v>
      </c>
      <c r="U303" s="63">
        <f t="shared" si="22"/>
        <v>17.222222222222221</v>
      </c>
      <c r="V303" s="65">
        <v>0.7</v>
      </c>
      <c r="W303" s="63">
        <v>1</v>
      </c>
      <c r="X303" s="63"/>
      <c r="Y303" s="63"/>
      <c r="Z303" s="63">
        <v>62</v>
      </c>
      <c r="AA303" s="63">
        <v>63</v>
      </c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</row>
    <row r="304" spans="1:38" x14ac:dyDescent="0.2">
      <c r="A304" s="100">
        <v>42297</v>
      </c>
      <c r="B304" s="63">
        <v>19</v>
      </c>
      <c r="C304" s="63">
        <v>0.73</v>
      </c>
      <c r="D304" s="63">
        <v>7.74</v>
      </c>
      <c r="E304" s="63">
        <v>25.8</v>
      </c>
      <c r="F304" s="63">
        <v>5.16</v>
      </c>
      <c r="G304" s="63">
        <v>1.657</v>
      </c>
      <c r="H304" s="63"/>
      <c r="I304" s="43">
        <v>256</v>
      </c>
      <c r="J304" s="25">
        <f t="shared" si="26"/>
        <v>3.5857920000000001</v>
      </c>
      <c r="K304" s="43">
        <v>1.84</v>
      </c>
      <c r="L304" s="25">
        <f t="shared" si="25"/>
        <v>5.6984800000000002E-2</v>
      </c>
      <c r="M304" s="63"/>
      <c r="N304" s="63">
        <v>2</v>
      </c>
      <c r="O304" s="63">
        <v>1</v>
      </c>
      <c r="P304" s="63">
        <v>3</v>
      </c>
      <c r="Q304" s="63">
        <v>2</v>
      </c>
      <c r="R304" s="63">
        <v>12</v>
      </c>
      <c r="S304" s="63">
        <v>1</v>
      </c>
      <c r="T304" s="63">
        <f t="shared" si="22"/>
        <v>13.333333333333334</v>
      </c>
      <c r="U304" s="63">
        <f t="shared" si="22"/>
        <v>16.111111111111111</v>
      </c>
      <c r="V304" s="65">
        <v>0.4</v>
      </c>
      <c r="W304" s="63">
        <v>1</v>
      </c>
      <c r="X304" s="63"/>
      <c r="Y304" s="63" t="s">
        <v>278</v>
      </c>
      <c r="Z304" s="63">
        <v>56</v>
      </c>
      <c r="AA304" s="63">
        <v>61</v>
      </c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</row>
    <row r="305" spans="1:38" x14ac:dyDescent="0.2">
      <c r="A305" s="100">
        <v>42311</v>
      </c>
      <c r="B305" s="63">
        <v>19</v>
      </c>
      <c r="C305" s="63">
        <v>0.41</v>
      </c>
      <c r="D305" s="63">
        <v>7.3</v>
      </c>
      <c r="E305" s="63">
        <v>16.3</v>
      </c>
      <c r="F305" s="63">
        <v>7.36</v>
      </c>
      <c r="G305" s="63">
        <v>6.3E-2</v>
      </c>
      <c r="H305" s="63"/>
      <c r="I305" s="43">
        <v>290</v>
      </c>
      <c r="J305" s="25">
        <f t="shared" si="26"/>
        <v>4.06203</v>
      </c>
      <c r="K305" s="43">
        <v>1.4</v>
      </c>
      <c r="L305" s="25">
        <f t="shared" si="25"/>
        <v>4.3358000000000001E-2</v>
      </c>
      <c r="M305" s="63"/>
      <c r="N305" s="63">
        <v>3</v>
      </c>
      <c r="O305" s="63">
        <v>1</v>
      </c>
      <c r="P305" s="63">
        <v>1</v>
      </c>
      <c r="Q305" s="63">
        <v>1</v>
      </c>
      <c r="R305" s="63">
        <v>8</v>
      </c>
      <c r="S305" s="63">
        <v>1</v>
      </c>
      <c r="T305" s="63">
        <f t="shared" si="22"/>
        <v>23.333333333333332</v>
      </c>
      <c r="U305" s="63">
        <f t="shared" si="22"/>
        <v>16.666666666666668</v>
      </c>
      <c r="V305" s="65">
        <v>0.91400000000000003</v>
      </c>
      <c r="W305" s="63">
        <v>1</v>
      </c>
      <c r="X305" s="63"/>
      <c r="Y305" s="63" t="s">
        <v>204</v>
      </c>
      <c r="Z305" s="63">
        <v>74</v>
      </c>
      <c r="AA305" s="63">
        <v>62</v>
      </c>
      <c r="AB305" s="63" t="s">
        <v>300</v>
      </c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</row>
    <row r="306" spans="1:38" x14ac:dyDescent="0.2">
      <c r="A306" s="63"/>
      <c r="B306" s="63"/>
      <c r="C306" s="63"/>
      <c r="D306" s="63"/>
      <c r="E306" s="63"/>
      <c r="F306" s="63"/>
      <c r="G306" s="63"/>
      <c r="H306" s="63"/>
      <c r="I306" s="43"/>
      <c r="J306" s="25"/>
      <c r="K306" s="43"/>
      <c r="L306" s="25"/>
      <c r="M306" s="63"/>
      <c r="N306" s="63"/>
      <c r="O306" s="63"/>
      <c r="P306" s="63"/>
      <c r="Q306" s="63"/>
      <c r="R306" s="63"/>
      <c r="S306" s="63"/>
      <c r="T306" s="63" t="str">
        <f t="shared" si="22"/>
        <v xml:space="preserve"> </v>
      </c>
      <c r="U306" s="63" t="str">
        <f t="shared" si="22"/>
        <v xml:space="preserve"> </v>
      </c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</row>
    <row r="307" spans="1:38" x14ac:dyDescent="0.2">
      <c r="A307" s="63"/>
      <c r="B307" s="63"/>
      <c r="C307" s="63"/>
      <c r="D307" s="63"/>
      <c r="E307" s="63"/>
      <c r="F307" s="63"/>
      <c r="G307" s="63"/>
      <c r="H307" s="63"/>
      <c r="I307" s="43"/>
      <c r="J307" s="25"/>
      <c r="K307" s="43"/>
      <c r="L307" s="25"/>
      <c r="M307" s="63"/>
      <c r="N307" s="63"/>
      <c r="O307" s="63"/>
      <c r="P307" s="63"/>
      <c r="Q307" s="63"/>
      <c r="R307" s="63"/>
      <c r="S307" s="63"/>
      <c r="T307" s="63" t="str">
        <f t="shared" si="22"/>
        <v xml:space="preserve"> </v>
      </c>
      <c r="U307" s="63" t="str">
        <f t="shared" si="22"/>
        <v xml:space="preserve"> </v>
      </c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</row>
    <row r="308" spans="1:38" x14ac:dyDescent="0.2">
      <c r="A308" s="63"/>
      <c r="B308" s="63"/>
      <c r="C308" s="63"/>
      <c r="D308" s="63"/>
      <c r="E308" s="63"/>
      <c r="F308" s="63"/>
      <c r="G308" s="63"/>
      <c r="H308" s="63"/>
      <c r="I308" s="43"/>
      <c r="J308" s="25"/>
      <c r="K308" s="43"/>
      <c r="L308" s="25"/>
      <c r="M308" s="63"/>
      <c r="N308" s="63"/>
      <c r="O308" s="63"/>
      <c r="P308" s="63"/>
      <c r="Q308" s="63"/>
      <c r="R308" s="63"/>
      <c r="S308" s="63"/>
      <c r="T308" s="63" t="str">
        <f t="shared" si="22"/>
        <v xml:space="preserve"> </v>
      </c>
      <c r="U308" s="63" t="str">
        <f t="shared" si="22"/>
        <v xml:space="preserve"> 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</row>
    <row r="309" spans="1:38" x14ac:dyDescent="0.2">
      <c r="A309" s="63"/>
      <c r="B309" s="63"/>
      <c r="C309" s="63"/>
      <c r="D309" s="63"/>
      <c r="E309" s="63"/>
      <c r="F309" s="63"/>
      <c r="G309" s="63"/>
      <c r="H309" s="63"/>
      <c r="I309" s="43"/>
      <c r="J309" s="25"/>
      <c r="K309" s="43"/>
      <c r="L309" s="25"/>
      <c r="M309" s="63"/>
      <c r="N309" s="63"/>
      <c r="O309" s="63"/>
      <c r="P309" s="63"/>
      <c r="Q309" s="63"/>
      <c r="R309" s="63"/>
      <c r="S309" s="63"/>
      <c r="T309" s="63" t="str">
        <f t="shared" si="22"/>
        <v xml:space="preserve"> </v>
      </c>
      <c r="U309" s="63" t="str">
        <f t="shared" si="22"/>
        <v xml:space="preserve"> </v>
      </c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</row>
    <row r="310" spans="1:38" x14ac:dyDescent="0.2">
      <c r="A310" s="100">
        <v>42073</v>
      </c>
      <c r="B310" s="63">
        <v>21</v>
      </c>
      <c r="C310" s="63">
        <v>0.14000000000000001</v>
      </c>
      <c r="D310" s="63">
        <v>6.56</v>
      </c>
      <c r="E310" s="63">
        <v>17.5</v>
      </c>
      <c r="F310" s="65">
        <v>4.12</v>
      </c>
      <c r="G310" s="63">
        <v>0.36299999999999999</v>
      </c>
      <c r="H310" s="63"/>
      <c r="I310" s="34">
        <v>250</v>
      </c>
      <c r="J310" s="25">
        <f t="shared" si="24"/>
        <v>3.5017499999999999</v>
      </c>
      <c r="K310" s="34">
        <v>2.09</v>
      </c>
      <c r="L310" s="25">
        <f t="shared" ref="L310:L404" si="27">(K310*30.97)*(0.001)</f>
        <v>6.4727300000000002E-2</v>
      </c>
      <c r="M310" s="63"/>
      <c r="N310" s="63">
        <v>2</v>
      </c>
      <c r="O310" s="63">
        <v>1</v>
      </c>
      <c r="P310" s="63">
        <v>1</v>
      </c>
      <c r="Q310" s="63">
        <v>1</v>
      </c>
      <c r="R310" s="63">
        <v>13</v>
      </c>
      <c r="S310" s="63">
        <v>1</v>
      </c>
      <c r="T310" s="63">
        <f t="shared" si="22"/>
        <v>7.7777777777777777</v>
      </c>
      <c r="U310" s="63">
        <f t="shared" si="22"/>
        <v>3.3333333333333335</v>
      </c>
      <c r="V310" s="65">
        <v>0.3</v>
      </c>
      <c r="W310" s="63">
        <v>1</v>
      </c>
      <c r="X310" s="63" t="s">
        <v>62</v>
      </c>
      <c r="Y310" s="63" t="s">
        <v>136</v>
      </c>
      <c r="Z310" s="63">
        <v>46</v>
      </c>
      <c r="AA310" s="63">
        <v>38</v>
      </c>
      <c r="AB310" s="63"/>
      <c r="AC310" s="63"/>
      <c r="AD310" s="63"/>
      <c r="AE310" s="63"/>
      <c r="AF310" s="63"/>
      <c r="AH310" s="63"/>
      <c r="AI310" s="63"/>
      <c r="AJ310" s="63"/>
      <c r="AK310" s="63"/>
      <c r="AL310" s="63"/>
    </row>
    <row r="311" spans="1:38" x14ac:dyDescent="0.2">
      <c r="A311" s="100">
        <v>42087</v>
      </c>
      <c r="B311" s="63">
        <v>21</v>
      </c>
      <c r="C311" s="63">
        <v>0.09</v>
      </c>
      <c r="D311" s="63">
        <v>6.74</v>
      </c>
      <c r="E311" s="63">
        <v>14</v>
      </c>
      <c r="F311" s="63">
        <v>1.86</v>
      </c>
      <c r="G311" s="63">
        <v>0.21</v>
      </c>
      <c r="H311" s="63"/>
      <c r="I311" s="35">
        <v>213</v>
      </c>
      <c r="J311" s="25">
        <f t="shared" si="24"/>
        <v>2.9834909999999999</v>
      </c>
      <c r="K311" s="36">
        <v>2.5499999999999998</v>
      </c>
      <c r="L311" s="25">
        <f t="shared" si="27"/>
        <v>7.8973499999999988E-2</v>
      </c>
      <c r="M311" s="63"/>
      <c r="N311" s="63">
        <v>2</v>
      </c>
      <c r="O311" s="63">
        <v>3</v>
      </c>
      <c r="P311" s="63">
        <v>3</v>
      </c>
      <c r="Q311" s="63">
        <v>2</v>
      </c>
      <c r="R311" s="63">
        <v>7</v>
      </c>
      <c r="S311" s="63">
        <v>1</v>
      </c>
      <c r="T311" s="63">
        <f t="shared" si="22"/>
        <v>1.1111111111111112</v>
      </c>
      <c r="U311" s="63">
        <f t="shared" si="22"/>
        <v>6.666666666666667</v>
      </c>
      <c r="V311" s="63">
        <v>0.25</v>
      </c>
      <c r="W311" s="63">
        <v>1</v>
      </c>
      <c r="X311" s="63"/>
      <c r="Y311" s="63"/>
      <c r="Z311" s="63">
        <v>34</v>
      </c>
      <c r="AA311" s="63">
        <v>44</v>
      </c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</row>
    <row r="312" spans="1:38" x14ac:dyDescent="0.2">
      <c r="A312" s="100">
        <v>42101</v>
      </c>
      <c r="B312" s="63">
        <v>21</v>
      </c>
      <c r="C312" s="63">
        <v>0.08</v>
      </c>
      <c r="D312" s="63">
        <v>6.74</v>
      </c>
      <c r="E312" s="63">
        <v>10.1</v>
      </c>
      <c r="F312" s="65">
        <v>2.2999999999999998</v>
      </c>
      <c r="G312" s="63">
        <v>0.373</v>
      </c>
      <c r="H312" s="63"/>
      <c r="I312" s="34">
        <v>216</v>
      </c>
      <c r="J312" s="25">
        <f t="shared" si="24"/>
        <v>3.025512</v>
      </c>
      <c r="K312" s="34">
        <v>2.2599999999999998</v>
      </c>
      <c r="L312" s="25">
        <f t="shared" si="27"/>
        <v>6.9992200000000004E-2</v>
      </c>
      <c r="M312" s="63"/>
      <c r="N312" s="63">
        <v>2</v>
      </c>
      <c r="O312" s="63">
        <v>4</v>
      </c>
      <c r="P312" s="63">
        <v>1</v>
      </c>
      <c r="Q312" s="63">
        <v>1</v>
      </c>
      <c r="R312" s="63">
        <v>13</v>
      </c>
      <c r="S312" s="63">
        <v>2</v>
      </c>
      <c r="T312" s="63">
        <f t="shared" si="22"/>
        <v>15.555555555555555</v>
      </c>
      <c r="U312" s="63">
        <f t="shared" si="22"/>
        <v>12.777777777777779</v>
      </c>
      <c r="V312" s="65">
        <v>0.3</v>
      </c>
      <c r="W312" s="63">
        <v>1</v>
      </c>
      <c r="X312" s="63"/>
      <c r="Y312" s="63"/>
      <c r="Z312" s="63">
        <v>60</v>
      </c>
      <c r="AA312" s="63">
        <v>55</v>
      </c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</row>
    <row r="313" spans="1:38" x14ac:dyDescent="0.2">
      <c r="A313" s="100">
        <v>42115</v>
      </c>
      <c r="B313" s="63">
        <v>21</v>
      </c>
      <c r="C313" s="63">
        <v>0.01</v>
      </c>
      <c r="D313" s="63">
        <v>7.01</v>
      </c>
      <c r="E313" s="63">
        <v>25.3</v>
      </c>
      <c r="F313" s="63">
        <v>1.28</v>
      </c>
      <c r="G313" s="63">
        <v>0.14000000000000001</v>
      </c>
      <c r="H313" s="63"/>
      <c r="I313" s="34">
        <v>236</v>
      </c>
      <c r="J313" s="25">
        <f t="shared" si="24"/>
        <v>3.3056520000000003</v>
      </c>
      <c r="K313" s="36">
        <v>3.09</v>
      </c>
      <c r="L313" s="25">
        <f t="shared" si="27"/>
        <v>9.5697299999999999E-2</v>
      </c>
      <c r="M313" s="63"/>
      <c r="N313" s="63">
        <v>2</v>
      </c>
      <c r="O313" s="63">
        <v>3</v>
      </c>
      <c r="P313" s="63">
        <v>4</v>
      </c>
      <c r="Q313" s="63">
        <v>3</v>
      </c>
      <c r="R313" s="63">
        <v>12</v>
      </c>
      <c r="S313" s="63">
        <v>5</v>
      </c>
      <c r="T313" s="63">
        <f t="shared" si="22"/>
        <v>15.555555555555555</v>
      </c>
      <c r="U313" s="63">
        <f t="shared" si="22"/>
        <v>16.666666666666668</v>
      </c>
      <c r="V313" s="65">
        <v>0.3</v>
      </c>
      <c r="W313" s="63">
        <v>1</v>
      </c>
      <c r="X313" s="63"/>
      <c r="Y313" s="63"/>
      <c r="Z313" s="63">
        <v>60</v>
      </c>
      <c r="AA313" s="63">
        <v>62</v>
      </c>
      <c r="AB313" s="63" t="s">
        <v>194</v>
      </c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</row>
    <row r="314" spans="1:38" x14ac:dyDescent="0.2">
      <c r="A314" s="100">
        <v>42129</v>
      </c>
      <c r="B314" s="63">
        <v>21</v>
      </c>
      <c r="C314" s="63">
        <v>0.25</v>
      </c>
      <c r="D314" s="63">
        <v>7.03</v>
      </c>
      <c r="E314" s="63">
        <v>28.5</v>
      </c>
      <c r="F314" s="63">
        <v>4.18</v>
      </c>
      <c r="G314" s="63">
        <v>0.14499999999999999</v>
      </c>
      <c r="H314" s="63"/>
      <c r="I314" s="34">
        <v>127</v>
      </c>
      <c r="J314" s="25">
        <f t="shared" si="24"/>
        <v>1.7788889999999999</v>
      </c>
      <c r="K314" s="36">
        <v>2.2200000000000002</v>
      </c>
      <c r="L314" s="25">
        <f t="shared" si="27"/>
        <v>6.8753400000000006E-2</v>
      </c>
      <c r="M314" s="63"/>
      <c r="N314" s="63">
        <v>2</v>
      </c>
      <c r="O314" s="63">
        <v>1</v>
      </c>
      <c r="P314" s="63">
        <v>2</v>
      </c>
      <c r="Q314" s="63">
        <v>1</v>
      </c>
      <c r="R314" s="63">
        <v>12</v>
      </c>
      <c r="S314" s="63">
        <v>1</v>
      </c>
      <c r="T314" s="63">
        <f t="shared" si="22"/>
        <v>20</v>
      </c>
      <c r="U314" s="63">
        <f t="shared" si="22"/>
        <v>17.222222222222221</v>
      </c>
      <c r="V314" s="65">
        <v>0.4</v>
      </c>
      <c r="W314" s="63">
        <v>1</v>
      </c>
      <c r="X314" s="63"/>
      <c r="Y314" s="63"/>
      <c r="Z314" s="63">
        <v>68</v>
      </c>
      <c r="AA314" s="63">
        <v>63</v>
      </c>
      <c r="AB314" s="63"/>
      <c r="AC314" s="63"/>
      <c r="AD314" s="63"/>
      <c r="AF314" s="63"/>
      <c r="AG314" s="63"/>
      <c r="AH314" s="63"/>
      <c r="AI314" s="63"/>
      <c r="AJ314" s="63"/>
      <c r="AK314" s="63"/>
      <c r="AL314" s="63"/>
    </row>
    <row r="315" spans="1:38" x14ac:dyDescent="0.2">
      <c r="A315" s="100">
        <v>42143</v>
      </c>
      <c r="B315" s="63">
        <v>21</v>
      </c>
      <c r="C315" s="63">
        <v>0.28999999999999998</v>
      </c>
      <c r="D315" s="63">
        <v>7.29</v>
      </c>
      <c r="E315" s="63">
        <v>15.2</v>
      </c>
      <c r="F315" s="63">
        <v>2.16</v>
      </c>
      <c r="G315" s="63">
        <v>0.48099999999999998</v>
      </c>
      <c r="H315" s="63"/>
      <c r="I315" s="34">
        <v>139</v>
      </c>
      <c r="J315" s="25">
        <f t="shared" si="24"/>
        <v>1.9469730000000001</v>
      </c>
      <c r="K315" s="36">
        <v>2.65</v>
      </c>
      <c r="L315" s="25">
        <f t="shared" si="27"/>
        <v>8.2070499999999991E-2</v>
      </c>
      <c r="M315" s="18">
        <v>222</v>
      </c>
      <c r="N315" s="63">
        <v>3</v>
      </c>
      <c r="O315" s="63">
        <v>2</v>
      </c>
      <c r="P315" s="63">
        <v>1</v>
      </c>
      <c r="Q315" s="63">
        <v>1</v>
      </c>
      <c r="R315" s="63">
        <v>13</v>
      </c>
      <c r="S315" s="63">
        <v>5</v>
      </c>
      <c r="T315" s="63">
        <f t="shared" si="22"/>
        <v>26.666666666666668</v>
      </c>
      <c r="U315" s="63">
        <f t="shared" si="22"/>
        <v>23.333333333333332</v>
      </c>
      <c r="V315" s="65"/>
      <c r="W315" s="63">
        <v>2</v>
      </c>
      <c r="X315" s="63"/>
      <c r="Y315" s="63"/>
      <c r="Z315" s="63">
        <v>80</v>
      </c>
      <c r="AA315" s="63">
        <v>74</v>
      </c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</row>
    <row r="316" spans="1:38" x14ac:dyDescent="0.2">
      <c r="A316" s="100">
        <v>42157</v>
      </c>
      <c r="B316" s="63">
        <v>21</v>
      </c>
      <c r="C316" s="63">
        <v>0.33</v>
      </c>
      <c r="D316" s="102">
        <v>6.8</v>
      </c>
      <c r="E316" s="63">
        <v>14.3</v>
      </c>
      <c r="F316" s="63">
        <v>0.92600000000000005</v>
      </c>
      <c r="G316" s="63">
        <v>0.21199999999999999</v>
      </c>
      <c r="H316" s="63"/>
      <c r="I316" s="34">
        <v>129</v>
      </c>
      <c r="J316" s="25">
        <f t="shared" si="24"/>
        <v>1.8069030000000001</v>
      </c>
      <c r="K316" s="34">
        <v>2.42</v>
      </c>
      <c r="L316" s="25">
        <f t="shared" si="27"/>
        <v>7.4947399999999997E-2</v>
      </c>
      <c r="M316" s="18">
        <v>1771</v>
      </c>
      <c r="N316" s="63">
        <v>4</v>
      </c>
      <c r="O316" s="63">
        <v>3</v>
      </c>
      <c r="P316" s="63">
        <v>3</v>
      </c>
      <c r="Q316" s="63">
        <v>2</v>
      </c>
      <c r="R316" s="63">
        <v>7</v>
      </c>
      <c r="S316" s="63">
        <v>5</v>
      </c>
      <c r="T316" s="63">
        <f t="shared" si="22"/>
        <v>23.333333333333332</v>
      </c>
      <c r="U316" s="63">
        <f t="shared" si="22"/>
        <v>17.777777777777779</v>
      </c>
      <c r="V316" s="65">
        <v>0.4</v>
      </c>
      <c r="W316" s="63">
        <v>1</v>
      </c>
      <c r="X316" s="63"/>
      <c r="Y316" s="63"/>
      <c r="Z316" s="63">
        <v>74</v>
      </c>
      <c r="AA316" s="63">
        <v>64</v>
      </c>
      <c r="AB316" s="63" t="s">
        <v>218</v>
      </c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</row>
    <row r="317" spans="1:38" x14ac:dyDescent="0.2">
      <c r="A317" s="100">
        <v>42171</v>
      </c>
      <c r="B317" s="63">
        <v>21</v>
      </c>
      <c r="C317" s="65">
        <v>0.3</v>
      </c>
      <c r="D317" s="63">
        <v>6.73</v>
      </c>
      <c r="E317" s="62">
        <v>17.600000000000001</v>
      </c>
      <c r="F317" s="63">
        <v>1.98</v>
      </c>
      <c r="G317" s="63">
        <v>0.26800000000000002</v>
      </c>
      <c r="H317" s="63"/>
      <c r="I317" s="37">
        <v>111</v>
      </c>
      <c r="J317" s="25">
        <f t="shared" si="24"/>
        <v>1.5547770000000001</v>
      </c>
      <c r="K317" s="34">
        <v>2.2000000000000002</v>
      </c>
      <c r="L317" s="25">
        <f t="shared" si="27"/>
        <v>6.8134E-2</v>
      </c>
      <c r="M317" s="18">
        <v>861</v>
      </c>
      <c r="N317" s="63">
        <v>4</v>
      </c>
      <c r="O317" s="63">
        <v>2</v>
      </c>
      <c r="P317" s="63">
        <v>2</v>
      </c>
      <c r="Q317" s="63">
        <v>1</v>
      </c>
      <c r="R317" s="63">
        <v>12</v>
      </c>
      <c r="S317" s="63">
        <v>3</v>
      </c>
      <c r="T317" s="63">
        <f t="shared" si="22"/>
        <v>26.666666666666668</v>
      </c>
      <c r="U317" s="63">
        <f t="shared" si="22"/>
        <v>33.888888888888886</v>
      </c>
      <c r="V317" s="65">
        <v>0.4</v>
      </c>
      <c r="W317" s="63">
        <v>1</v>
      </c>
      <c r="X317" s="63"/>
      <c r="Y317" s="63"/>
      <c r="Z317" s="63">
        <v>80</v>
      </c>
      <c r="AA317" s="63">
        <v>93</v>
      </c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</row>
    <row r="318" spans="1:38" x14ac:dyDescent="0.2">
      <c r="A318" s="100">
        <v>42185</v>
      </c>
      <c r="B318" s="63">
        <v>21</v>
      </c>
      <c r="C318" s="63">
        <v>0.13</v>
      </c>
      <c r="D318" s="63">
        <v>6.75</v>
      </c>
      <c r="E318" s="63">
        <v>11.5</v>
      </c>
      <c r="F318" s="63">
        <v>1.92</v>
      </c>
      <c r="G318" s="63">
        <v>0.13600000000000001</v>
      </c>
      <c r="H318" s="63"/>
      <c r="I318" s="43">
        <v>98.3</v>
      </c>
      <c r="J318" s="25">
        <f t="shared" si="24"/>
        <v>1.3768880999999999</v>
      </c>
      <c r="K318" s="43">
        <v>3.12</v>
      </c>
      <c r="L318" s="25">
        <f t="shared" si="27"/>
        <v>9.6626400000000001E-2</v>
      </c>
      <c r="M318" s="18">
        <v>187</v>
      </c>
      <c r="N318" s="63">
        <v>2</v>
      </c>
      <c r="O318" s="63">
        <v>1</v>
      </c>
      <c r="P318" s="63">
        <v>2</v>
      </c>
      <c r="Q318" s="63">
        <v>1</v>
      </c>
      <c r="R318" s="63">
        <v>8</v>
      </c>
      <c r="S318" s="63">
        <v>2</v>
      </c>
      <c r="T318" s="63">
        <f t="shared" si="22"/>
        <v>30</v>
      </c>
      <c r="U318" s="63">
        <f t="shared" si="22"/>
        <v>25</v>
      </c>
      <c r="V318" s="65">
        <v>0.6</v>
      </c>
      <c r="W318" s="63">
        <v>1</v>
      </c>
      <c r="X318" s="63"/>
      <c r="Y318" s="63"/>
      <c r="Z318" s="63">
        <v>86</v>
      </c>
      <c r="AA318" s="63">
        <v>77</v>
      </c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</row>
    <row r="319" spans="1:38" x14ac:dyDescent="0.2">
      <c r="A319" s="100">
        <v>42199</v>
      </c>
      <c r="B319" s="63">
        <v>21</v>
      </c>
      <c r="C319" s="63">
        <v>0.35</v>
      </c>
      <c r="D319" s="63">
        <v>6.86</v>
      </c>
      <c r="E319" s="63">
        <v>16.3</v>
      </c>
      <c r="F319" s="63">
        <v>1.65</v>
      </c>
      <c r="G319" s="63">
        <v>0.14399999999999999</v>
      </c>
      <c r="H319" s="63"/>
      <c r="I319" s="43">
        <v>120</v>
      </c>
      <c r="J319" s="25">
        <f t="shared" si="24"/>
        <v>1.6808399999999999</v>
      </c>
      <c r="K319" s="43">
        <v>3.18</v>
      </c>
      <c r="L319" s="25">
        <f t="shared" si="27"/>
        <v>9.8484600000000005E-2</v>
      </c>
      <c r="M319" s="18">
        <v>347.5</v>
      </c>
      <c r="N319" s="63">
        <v>4</v>
      </c>
      <c r="O319" s="63">
        <v>3</v>
      </c>
      <c r="P319" s="63">
        <v>1</v>
      </c>
      <c r="Q319" s="63">
        <v>1</v>
      </c>
      <c r="R319" s="63">
        <v>13</v>
      </c>
      <c r="S319" s="63">
        <v>3</v>
      </c>
      <c r="T319" s="63">
        <f t="shared" si="22"/>
        <v>25.555555555555557</v>
      </c>
      <c r="U319" s="63">
        <f t="shared" si="22"/>
        <v>26.666666666666668</v>
      </c>
      <c r="V319" s="65">
        <v>0.3</v>
      </c>
      <c r="W319" s="63">
        <v>1</v>
      </c>
      <c r="X319" s="63"/>
      <c r="Y319" s="63"/>
      <c r="Z319" s="63">
        <v>78</v>
      </c>
      <c r="AA319" s="63">
        <v>80</v>
      </c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</row>
    <row r="320" spans="1:38" x14ac:dyDescent="0.2">
      <c r="A320" s="100">
        <v>42213</v>
      </c>
      <c r="B320" s="63">
        <v>21</v>
      </c>
      <c r="C320" s="63">
        <v>0.83</v>
      </c>
      <c r="D320" s="63">
        <v>6.89</v>
      </c>
      <c r="E320" s="63">
        <v>13.1</v>
      </c>
      <c r="F320" s="63">
        <v>2.25</v>
      </c>
      <c r="G320" s="69">
        <v>0.12</v>
      </c>
      <c r="H320" s="69"/>
      <c r="I320" s="43">
        <v>168</v>
      </c>
      <c r="J320" s="25">
        <f t="shared" si="24"/>
        <v>2.3531759999999999</v>
      </c>
      <c r="K320" s="43">
        <v>2.96</v>
      </c>
      <c r="L320" s="25">
        <f t="shared" si="27"/>
        <v>9.1671199999999994E-2</v>
      </c>
      <c r="M320" s="18">
        <v>252.5</v>
      </c>
      <c r="N320" s="63">
        <v>1</v>
      </c>
      <c r="O320" s="63">
        <v>1</v>
      </c>
      <c r="P320" s="63">
        <v>1</v>
      </c>
      <c r="Q320" s="63">
        <v>1</v>
      </c>
      <c r="R320" s="63">
        <v>13</v>
      </c>
      <c r="S320" s="63">
        <v>3</v>
      </c>
      <c r="T320" s="63">
        <f t="shared" si="22"/>
        <v>36.666666666666664</v>
      </c>
      <c r="U320" s="63">
        <f t="shared" si="22"/>
        <v>26.666666666666668</v>
      </c>
      <c r="V320" s="65">
        <v>0.4</v>
      </c>
      <c r="W320" s="63">
        <v>1</v>
      </c>
      <c r="X320" s="63"/>
      <c r="Y320" s="63"/>
      <c r="Z320" s="63">
        <v>98</v>
      </c>
      <c r="AA320" s="63">
        <v>80</v>
      </c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</row>
    <row r="321" spans="1:38" x14ac:dyDescent="0.2">
      <c r="A321" s="100">
        <v>42227</v>
      </c>
      <c r="B321" s="63">
        <v>21</v>
      </c>
      <c r="C321" s="63">
        <v>1.66</v>
      </c>
      <c r="D321" s="63">
        <v>6.94</v>
      </c>
      <c r="E321" s="63">
        <v>12.6</v>
      </c>
      <c r="F321" s="63">
        <v>3.17</v>
      </c>
      <c r="G321" s="63">
        <v>0.151</v>
      </c>
      <c r="H321" s="63"/>
      <c r="I321" s="43">
        <v>112</v>
      </c>
      <c r="J321" s="25">
        <f t="shared" si="24"/>
        <v>1.568784</v>
      </c>
      <c r="K321" s="43">
        <v>2.84</v>
      </c>
      <c r="L321" s="25">
        <f t="shared" si="27"/>
        <v>8.79548E-2</v>
      </c>
      <c r="M321" s="18">
        <v>1161.5</v>
      </c>
      <c r="N321" s="63">
        <v>1</v>
      </c>
      <c r="O321" s="63">
        <v>4</v>
      </c>
      <c r="P321" s="63">
        <v>2</v>
      </c>
      <c r="Q321" s="63">
        <v>2</v>
      </c>
      <c r="R321" s="63">
        <v>5</v>
      </c>
      <c r="S321" s="63">
        <v>5</v>
      </c>
      <c r="T321" s="63">
        <f t="shared" si="22"/>
        <v>25.555555555555557</v>
      </c>
      <c r="U321" s="63">
        <f t="shared" si="22"/>
        <v>24.444444444444443</v>
      </c>
      <c r="V321" s="65">
        <v>0.4</v>
      </c>
      <c r="W321" s="63">
        <v>1</v>
      </c>
      <c r="X321" s="63"/>
      <c r="Y321" s="63"/>
      <c r="Z321" s="63">
        <v>78</v>
      </c>
      <c r="AA321" s="63">
        <v>76</v>
      </c>
      <c r="AB321" s="63" t="s">
        <v>241</v>
      </c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</row>
    <row r="322" spans="1:38" x14ac:dyDescent="0.2">
      <c r="A322" s="100">
        <v>42241</v>
      </c>
      <c r="B322" s="63">
        <v>21</v>
      </c>
      <c r="C322" s="63">
        <v>1.93</v>
      </c>
      <c r="D322" s="63">
        <v>7.08</v>
      </c>
      <c r="E322" s="63">
        <v>22.4</v>
      </c>
      <c r="F322" s="63">
        <v>1.61</v>
      </c>
      <c r="G322" s="63">
        <v>4.2999999999999997E-2</v>
      </c>
      <c r="H322" s="63"/>
      <c r="I322" s="43">
        <v>92.65</v>
      </c>
      <c r="J322" s="25">
        <f t="shared" si="24"/>
        <v>1.2977485500000001</v>
      </c>
      <c r="K322" s="43">
        <v>2.7050000000000001</v>
      </c>
      <c r="L322" s="25">
        <f t="shared" si="27"/>
        <v>8.3773849999999997E-2</v>
      </c>
      <c r="M322" s="18">
        <v>392</v>
      </c>
      <c r="N322" s="63">
        <v>1</v>
      </c>
      <c r="O322" s="63">
        <v>3</v>
      </c>
      <c r="P322" s="63">
        <v>2</v>
      </c>
      <c r="Q322" s="63">
        <v>2</v>
      </c>
      <c r="R322" s="63">
        <v>12</v>
      </c>
      <c r="S322" s="63">
        <v>1</v>
      </c>
      <c r="T322" s="63">
        <f t="shared" si="22"/>
        <v>24.444444444444443</v>
      </c>
      <c r="U322" s="63">
        <f t="shared" si="22"/>
        <v>25.555555555555557</v>
      </c>
      <c r="V322" s="63">
        <v>0.45</v>
      </c>
      <c r="W322" s="63">
        <v>1</v>
      </c>
      <c r="X322" s="63"/>
      <c r="Y322" s="63"/>
      <c r="Z322" s="63">
        <v>76</v>
      </c>
      <c r="AA322" s="63">
        <v>78</v>
      </c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</row>
    <row r="323" spans="1:38" x14ac:dyDescent="0.2">
      <c r="A323" s="100">
        <v>42255</v>
      </c>
      <c r="B323" s="63">
        <v>21</v>
      </c>
      <c r="C323" s="63">
        <v>3.01</v>
      </c>
      <c r="D323" s="63">
        <v>6.93</v>
      </c>
      <c r="E323" s="63">
        <v>15.2</v>
      </c>
      <c r="F323" s="63">
        <v>4.28</v>
      </c>
      <c r="G323" s="63">
        <v>7.8E-2</v>
      </c>
      <c r="H323" s="63"/>
      <c r="I323" s="43">
        <v>104</v>
      </c>
      <c r="J323" s="25">
        <f t="shared" si="24"/>
        <v>1.456728</v>
      </c>
      <c r="K323" s="43">
        <v>2.38</v>
      </c>
      <c r="L323" s="25">
        <f t="shared" si="27"/>
        <v>7.3708599999999985E-2</v>
      </c>
      <c r="M323" s="18">
        <v>336</v>
      </c>
      <c r="N323" s="63">
        <v>1</v>
      </c>
      <c r="O323" s="63">
        <v>1</v>
      </c>
      <c r="P323" s="63">
        <v>2</v>
      </c>
      <c r="Q323" s="63">
        <v>1</v>
      </c>
      <c r="R323" s="63">
        <v>12</v>
      </c>
      <c r="S323" s="63">
        <v>12</v>
      </c>
      <c r="T323" s="63">
        <f t="shared" si="22"/>
        <v>31.111111111111111</v>
      </c>
      <c r="U323" s="63">
        <f t="shared" si="22"/>
        <v>25</v>
      </c>
      <c r="V323" s="65">
        <v>0.5</v>
      </c>
      <c r="W323" s="63">
        <v>1</v>
      </c>
      <c r="X323" s="63"/>
      <c r="Y323" s="63"/>
      <c r="Z323" s="63">
        <v>88</v>
      </c>
      <c r="AA323" s="63">
        <v>77</v>
      </c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</row>
    <row r="324" spans="1:38" x14ac:dyDescent="0.2">
      <c r="A324" s="100">
        <v>42269</v>
      </c>
      <c r="B324" s="63">
        <v>21</v>
      </c>
      <c r="C324" s="63">
        <v>3.21</v>
      </c>
      <c r="D324" s="63">
        <v>7.01</v>
      </c>
      <c r="E324" s="63">
        <v>15.4</v>
      </c>
      <c r="F324" s="63">
        <v>2.25</v>
      </c>
      <c r="G324" s="63">
        <v>0.127</v>
      </c>
      <c r="H324" s="63"/>
      <c r="I324" s="43">
        <v>79.2</v>
      </c>
      <c r="J324" s="25">
        <f t="shared" si="24"/>
        <v>1.1093544</v>
      </c>
      <c r="K324" s="43">
        <v>2.4049999999999998</v>
      </c>
      <c r="L324" s="25">
        <f t="shared" si="27"/>
        <v>7.4482849999999989E-2</v>
      </c>
      <c r="M324" s="18">
        <v>793</v>
      </c>
      <c r="N324" s="63">
        <v>1</v>
      </c>
      <c r="O324" s="63">
        <v>3</v>
      </c>
      <c r="P324" s="63">
        <v>3</v>
      </c>
      <c r="Q324" s="63">
        <v>2</v>
      </c>
      <c r="R324" s="63">
        <v>1</v>
      </c>
      <c r="S324" s="63">
        <v>1</v>
      </c>
      <c r="T324" s="63">
        <f t="shared" ref="T324:U387" si="28">IF(Z324&gt;0,(Z324-32)*5/9," ")</f>
        <v>21.111111111111111</v>
      </c>
      <c r="U324" s="63">
        <f t="shared" si="28"/>
        <v>22.222222222222221</v>
      </c>
      <c r="V324" s="65">
        <v>0.5</v>
      </c>
      <c r="W324" s="63">
        <v>1</v>
      </c>
      <c r="X324" s="63"/>
      <c r="Y324" s="63"/>
      <c r="Z324" s="63">
        <v>70</v>
      </c>
      <c r="AA324" s="63">
        <v>72</v>
      </c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</row>
    <row r="325" spans="1:38" x14ac:dyDescent="0.2">
      <c r="A325" s="100">
        <v>42283</v>
      </c>
      <c r="B325" s="63">
        <v>21</v>
      </c>
      <c r="C325" s="63">
        <v>3.69</v>
      </c>
      <c r="D325" s="63">
        <v>6.88</v>
      </c>
      <c r="E325" s="63">
        <v>8.5</v>
      </c>
      <c r="F325" s="63">
        <v>3.34</v>
      </c>
      <c r="G325" s="63">
        <v>0.11600000000000001</v>
      </c>
      <c r="H325" s="63"/>
      <c r="I325" s="43">
        <v>119</v>
      </c>
      <c r="J325" s="25">
        <f t="shared" si="24"/>
        <v>1.6668329999999998</v>
      </c>
      <c r="K325" s="43">
        <v>2.11</v>
      </c>
      <c r="L325" s="25">
        <f t="shared" si="27"/>
        <v>6.5346699999999994E-2</v>
      </c>
      <c r="M325" s="63"/>
      <c r="N325" s="63">
        <v>1</v>
      </c>
      <c r="O325" s="63">
        <v>1</v>
      </c>
      <c r="P325" s="63">
        <v>2</v>
      </c>
      <c r="Q325" s="63">
        <v>1</v>
      </c>
      <c r="R325" s="63">
        <v>12</v>
      </c>
      <c r="S325" s="63">
        <v>1</v>
      </c>
      <c r="T325" s="63">
        <f t="shared" si="28"/>
        <v>17.777777777777779</v>
      </c>
      <c r="U325" s="63">
        <f t="shared" si="28"/>
        <v>16.666666666666668</v>
      </c>
      <c r="V325" s="65">
        <v>0.5</v>
      </c>
      <c r="W325" s="63">
        <v>1</v>
      </c>
      <c r="X325" s="63"/>
      <c r="Y325" s="63"/>
      <c r="Z325" s="63">
        <v>64</v>
      </c>
      <c r="AA325" s="63">
        <v>62</v>
      </c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</row>
    <row r="326" spans="1:38" x14ac:dyDescent="0.2">
      <c r="A326" s="100">
        <v>42297</v>
      </c>
      <c r="B326" s="63">
        <v>21</v>
      </c>
      <c r="C326" s="63">
        <v>4.08</v>
      </c>
      <c r="D326" s="63">
        <v>7.09</v>
      </c>
      <c r="E326" s="63">
        <v>11.2</v>
      </c>
      <c r="F326" s="63">
        <v>5.23</v>
      </c>
      <c r="G326" s="63">
        <v>0.95499999999999996</v>
      </c>
      <c r="H326" s="63"/>
      <c r="I326" s="43">
        <v>121</v>
      </c>
      <c r="J326" s="25">
        <f t="shared" si="24"/>
        <v>1.694847</v>
      </c>
      <c r="K326" s="43">
        <v>1.98</v>
      </c>
      <c r="L326" s="25">
        <f t="shared" si="27"/>
        <v>6.1320600000000003E-2</v>
      </c>
      <c r="M326" s="63"/>
      <c r="N326" s="63">
        <v>1</v>
      </c>
      <c r="O326" s="63">
        <v>1</v>
      </c>
      <c r="P326" s="63">
        <v>2</v>
      </c>
      <c r="Q326" s="63">
        <v>2</v>
      </c>
      <c r="R326" s="63">
        <v>12</v>
      </c>
      <c r="S326" s="63">
        <v>1</v>
      </c>
      <c r="T326" s="63">
        <f t="shared" si="28"/>
        <v>8.8888888888888893</v>
      </c>
      <c r="U326" s="63">
        <f t="shared" si="28"/>
        <v>13.333333333333334</v>
      </c>
      <c r="V326" s="65">
        <v>0.55000000000000004</v>
      </c>
      <c r="W326" s="63">
        <v>1</v>
      </c>
      <c r="X326" s="63"/>
      <c r="Y326" s="63"/>
      <c r="Z326" s="63">
        <v>48</v>
      </c>
      <c r="AA326" s="63">
        <v>56</v>
      </c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</row>
    <row r="327" spans="1:38" x14ac:dyDescent="0.2">
      <c r="A327" s="100">
        <v>42311</v>
      </c>
      <c r="B327" s="63">
        <v>21</v>
      </c>
      <c r="C327" s="63">
        <v>3.92</v>
      </c>
      <c r="D327" s="63">
        <v>6.75</v>
      </c>
      <c r="E327" s="63">
        <v>9.1</v>
      </c>
      <c r="F327" s="63">
        <v>9.27</v>
      </c>
      <c r="G327" s="63">
        <v>0.123</v>
      </c>
      <c r="H327" s="63"/>
      <c r="I327" s="43">
        <v>97</v>
      </c>
      <c r="J327" s="25">
        <f t="shared" si="24"/>
        <v>1.358679</v>
      </c>
      <c r="K327" s="43">
        <v>1.63</v>
      </c>
      <c r="L327" s="25">
        <f t="shared" si="27"/>
        <v>5.0481100000000001E-2</v>
      </c>
      <c r="M327" s="63"/>
      <c r="N327" s="63">
        <v>1</v>
      </c>
      <c r="O327" s="63">
        <v>1</v>
      </c>
      <c r="P327" s="63">
        <v>1</v>
      </c>
      <c r="Q327" s="63">
        <v>1</v>
      </c>
      <c r="R327" s="63">
        <v>13</v>
      </c>
      <c r="S327" s="63">
        <v>1</v>
      </c>
      <c r="T327" s="63">
        <f t="shared" si="28"/>
        <v>11.666666666666666</v>
      </c>
      <c r="U327" s="63">
        <f t="shared" si="28"/>
        <v>13.333333333333334</v>
      </c>
      <c r="V327" s="65">
        <v>0.5</v>
      </c>
      <c r="W327" s="63">
        <v>1</v>
      </c>
      <c r="X327" s="63"/>
      <c r="Y327" s="63"/>
      <c r="Z327" s="63">
        <v>53</v>
      </c>
      <c r="AA327" s="63">
        <v>56</v>
      </c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</row>
    <row r="328" spans="1:38" x14ac:dyDescent="0.2">
      <c r="A328" s="63"/>
      <c r="B328" s="63"/>
      <c r="C328" s="63"/>
      <c r="D328" s="63"/>
      <c r="E328" s="63"/>
      <c r="F328" s="63"/>
      <c r="G328" s="63"/>
      <c r="H328" s="63"/>
      <c r="I328" s="43"/>
      <c r="J328" s="25"/>
      <c r="K328" s="43"/>
      <c r="L328" s="25"/>
      <c r="M328" s="63"/>
      <c r="N328" s="63"/>
      <c r="O328" s="63"/>
      <c r="P328" s="63"/>
      <c r="Q328" s="63"/>
      <c r="R328" s="63"/>
      <c r="S328" s="63"/>
      <c r="T328" s="63" t="str">
        <f t="shared" si="28"/>
        <v xml:space="preserve"> </v>
      </c>
      <c r="U328" s="63" t="str">
        <f t="shared" si="28"/>
        <v xml:space="preserve"> </v>
      </c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</row>
    <row r="329" spans="1:38" x14ac:dyDescent="0.2">
      <c r="A329" s="63"/>
      <c r="B329" s="63"/>
      <c r="C329" s="63"/>
      <c r="D329" s="63"/>
      <c r="E329" s="63"/>
      <c r="F329" s="63"/>
      <c r="G329" s="63"/>
      <c r="H329" s="63"/>
      <c r="I329" s="43"/>
      <c r="J329" s="25"/>
      <c r="K329" s="43"/>
      <c r="L329" s="25"/>
      <c r="M329" s="63"/>
      <c r="N329" s="63"/>
      <c r="O329" s="63"/>
      <c r="P329" s="63"/>
      <c r="Q329" s="63"/>
      <c r="R329" s="63"/>
      <c r="S329" s="63"/>
      <c r="T329" s="63" t="str">
        <f t="shared" si="28"/>
        <v xml:space="preserve"> </v>
      </c>
      <c r="U329" s="63" t="str">
        <f t="shared" si="28"/>
        <v xml:space="preserve"> </v>
      </c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</row>
    <row r="330" spans="1:38" x14ac:dyDescent="0.2">
      <c r="A330" s="63"/>
      <c r="B330" s="63"/>
      <c r="C330" s="63"/>
      <c r="D330" s="63"/>
      <c r="E330" s="63"/>
      <c r="F330" s="63"/>
      <c r="G330" s="63"/>
      <c r="H330" s="63"/>
      <c r="I330" s="43"/>
      <c r="J330" s="25"/>
      <c r="K330" s="43"/>
      <c r="L330" s="25"/>
      <c r="M330" s="63"/>
      <c r="N330" s="63"/>
      <c r="O330" s="63"/>
      <c r="P330" s="63"/>
      <c r="Q330" s="63"/>
      <c r="R330" s="63"/>
      <c r="S330" s="63"/>
      <c r="T330" s="63" t="str">
        <f t="shared" si="28"/>
        <v xml:space="preserve"> </v>
      </c>
      <c r="U330" s="63" t="str">
        <f t="shared" si="28"/>
        <v xml:space="preserve"> </v>
      </c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</row>
    <row r="331" spans="1:38" x14ac:dyDescent="0.2">
      <c r="A331" s="63"/>
      <c r="B331" s="63"/>
      <c r="C331" s="63"/>
      <c r="D331" s="63"/>
      <c r="E331" s="63"/>
      <c r="F331" s="63"/>
      <c r="G331" s="63"/>
      <c r="H331" s="63"/>
      <c r="I331" s="43"/>
      <c r="J331" s="25"/>
      <c r="K331" s="43"/>
      <c r="L331" s="25"/>
      <c r="M331" s="63"/>
      <c r="N331" s="63"/>
      <c r="O331" s="63"/>
      <c r="P331" s="63"/>
      <c r="Q331" s="63"/>
      <c r="R331" s="63"/>
      <c r="S331" s="63"/>
      <c r="T331" s="63" t="str">
        <f t="shared" si="28"/>
        <v xml:space="preserve"> </v>
      </c>
      <c r="U331" s="63" t="str">
        <f t="shared" si="28"/>
        <v xml:space="preserve"> </v>
      </c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</row>
    <row r="332" spans="1:38" x14ac:dyDescent="0.2">
      <c r="A332" s="100">
        <v>42073</v>
      </c>
      <c r="B332" s="63">
        <v>22</v>
      </c>
      <c r="C332" s="63">
        <v>0.24</v>
      </c>
      <c r="D332" s="63">
        <v>6.52</v>
      </c>
      <c r="E332" s="63">
        <v>16.600000000000001</v>
      </c>
      <c r="F332" s="63">
        <v>4.01</v>
      </c>
      <c r="G332" s="63">
        <v>0.221</v>
      </c>
      <c r="H332" s="63"/>
      <c r="I332" s="38">
        <v>229</v>
      </c>
      <c r="J332" s="25">
        <f t="shared" si="24"/>
        <v>3.2076030000000002</v>
      </c>
      <c r="K332" s="34">
        <v>2.0699999999999998</v>
      </c>
      <c r="L332" s="25">
        <f t="shared" si="27"/>
        <v>6.4107899999999982E-2</v>
      </c>
      <c r="M332" s="63"/>
      <c r="N332" s="63">
        <v>2</v>
      </c>
      <c r="O332" s="63">
        <v>3</v>
      </c>
      <c r="P332" s="63">
        <v>1</v>
      </c>
      <c r="Q332" s="63">
        <v>1</v>
      </c>
      <c r="R332" s="63">
        <v>13</v>
      </c>
      <c r="S332" s="63">
        <v>1</v>
      </c>
      <c r="T332" s="63">
        <f t="shared" si="28"/>
        <v>4.4444444444444446</v>
      </c>
      <c r="U332" s="63">
        <f t="shared" si="28"/>
        <v>3.3333333333333335</v>
      </c>
      <c r="V332" s="63">
        <v>0.4</v>
      </c>
      <c r="W332" s="62">
        <v>1</v>
      </c>
      <c r="X332" s="63" t="s">
        <v>64</v>
      </c>
      <c r="Y332" s="63" t="s">
        <v>65</v>
      </c>
      <c r="Z332" s="63">
        <v>40</v>
      </c>
      <c r="AA332" s="63">
        <v>38</v>
      </c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</row>
    <row r="333" spans="1:38" x14ac:dyDescent="0.2">
      <c r="A333" s="100">
        <v>42087</v>
      </c>
      <c r="B333" s="63">
        <v>22</v>
      </c>
      <c r="C333" s="63">
        <v>0.05</v>
      </c>
      <c r="D333" s="63">
        <v>6.51</v>
      </c>
      <c r="E333" s="63">
        <v>4.9000000000000004</v>
      </c>
      <c r="F333" s="63">
        <v>1.83</v>
      </c>
      <c r="G333" s="63">
        <v>0.27500000000000002</v>
      </c>
      <c r="H333" s="63"/>
      <c r="I333" s="39">
        <v>266</v>
      </c>
      <c r="J333" s="25">
        <f t="shared" si="24"/>
        <v>3.7258620000000002</v>
      </c>
      <c r="K333" s="36">
        <v>1.56</v>
      </c>
      <c r="L333" s="25">
        <f t="shared" si="27"/>
        <v>4.8313200000000001E-2</v>
      </c>
      <c r="M333" s="63"/>
      <c r="N333" s="63">
        <v>2</v>
      </c>
      <c r="O333" s="63">
        <v>3</v>
      </c>
      <c r="P333" s="63">
        <v>2</v>
      </c>
      <c r="Q333" s="63">
        <v>2</v>
      </c>
      <c r="R333" s="63">
        <v>6</v>
      </c>
      <c r="S333" s="63">
        <v>1</v>
      </c>
      <c r="T333" s="63">
        <f t="shared" si="28"/>
        <v>3.3333333333333335</v>
      </c>
      <c r="U333" s="63">
        <f t="shared" si="28"/>
        <v>7.2222222222222223</v>
      </c>
      <c r="V333" s="63">
        <v>0.4</v>
      </c>
      <c r="W333" s="63">
        <v>1</v>
      </c>
      <c r="X333" s="63"/>
      <c r="Y333" s="63"/>
      <c r="Z333" s="63">
        <v>38</v>
      </c>
      <c r="AA333" s="63">
        <v>45</v>
      </c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</row>
    <row r="334" spans="1:38" x14ac:dyDescent="0.2">
      <c r="A334" s="100">
        <v>42101</v>
      </c>
      <c r="B334" s="63">
        <v>22</v>
      </c>
      <c r="C334" s="63">
        <v>0.26</v>
      </c>
      <c r="D334" s="63">
        <v>6.56</v>
      </c>
      <c r="E334" s="63">
        <v>8.4</v>
      </c>
      <c r="F334" s="63">
        <v>2.29</v>
      </c>
      <c r="G334" s="63">
        <v>0.29399999999999998</v>
      </c>
      <c r="H334" s="63"/>
      <c r="I334" s="34">
        <v>188</v>
      </c>
      <c r="J334" s="25">
        <f t="shared" si="24"/>
        <v>2.6333159999999998</v>
      </c>
      <c r="K334" s="36">
        <v>2.34</v>
      </c>
      <c r="L334" s="25">
        <f t="shared" si="27"/>
        <v>7.2469799999999987E-2</v>
      </c>
      <c r="M334" s="63"/>
      <c r="N334" s="63">
        <v>2</v>
      </c>
      <c r="O334" s="63">
        <v>4</v>
      </c>
      <c r="P334" s="63">
        <v>2</v>
      </c>
      <c r="Q334" s="63">
        <v>2</v>
      </c>
      <c r="R334" s="63">
        <v>11</v>
      </c>
      <c r="S334" s="63">
        <v>2</v>
      </c>
      <c r="T334" s="63">
        <f t="shared" si="28"/>
        <v>14.444444444444445</v>
      </c>
      <c r="U334" s="63">
        <f t="shared" si="28"/>
        <v>13.333333333333334</v>
      </c>
      <c r="V334" s="63">
        <v>0.4</v>
      </c>
      <c r="W334" s="63">
        <v>1</v>
      </c>
      <c r="X334" s="63"/>
      <c r="Y334" s="63"/>
      <c r="Z334" s="63">
        <v>58</v>
      </c>
      <c r="AA334" s="63">
        <v>56</v>
      </c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</row>
    <row r="335" spans="1:38" x14ac:dyDescent="0.2">
      <c r="A335" s="100">
        <v>42115</v>
      </c>
      <c r="B335" s="63">
        <v>22</v>
      </c>
      <c r="C335" s="63">
        <v>0.02</v>
      </c>
      <c r="D335" s="63">
        <v>6.76</v>
      </c>
      <c r="E335" s="63">
        <v>12.6</v>
      </c>
      <c r="F335" s="63">
        <v>5.78</v>
      </c>
      <c r="G335" s="63">
        <v>0.13400000000000001</v>
      </c>
      <c r="H335" s="63"/>
      <c r="I335" s="40">
        <v>149</v>
      </c>
      <c r="J335" s="25">
        <f t="shared" si="24"/>
        <v>2.087043</v>
      </c>
      <c r="K335" s="36">
        <v>2.13</v>
      </c>
      <c r="L335" s="25">
        <f t="shared" si="27"/>
        <v>6.59661E-2</v>
      </c>
      <c r="M335" s="63"/>
      <c r="N335" s="63">
        <v>2</v>
      </c>
      <c r="O335" s="63">
        <v>2</v>
      </c>
      <c r="P335" s="63">
        <v>4</v>
      </c>
      <c r="Q335" s="63">
        <v>4</v>
      </c>
      <c r="R335" s="63">
        <v>11</v>
      </c>
      <c r="S335" s="63">
        <v>5</v>
      </c>
      <c r="T335" s="63">
        <f t="shared" si="28"/>
        <v>15.555555555555555</v>
      </c>
      <c r="U335" s="63">
        <f t="shared" si="28"/>
        <v>17.777777777777779</v>
      </c>
      <c r="V335" s="63">
        <v>0.35</v>
      </c>
      <c r="W335" s="63">
        <v>1</v>
      </c>
      <c r="X335" s="63"/>
      <c r="Y335" s="63"/>
      <c r="Z335" s="63">
        <v>60</v>
      </c>
      <c r="AA335" s="63">
        <v>64</v>
      </c>
      <c r="AB335" s="63" t="s">
        <v>195</v>
      </c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</row>
    <row r="336" spans="1:38" x14ac:dyDescent="0.2">
      <c r="A336" s="100">
        <v>42129</v>
      </c>
      <c r="B336" s="63">
        <v>22</v>
      </c>
      <c r="C336" s="63">
        <v>1.24</v>
      </c>
      <c r="D336" s="63">
        <v>6.78</v>
      </c>
      <c r="E336" s="63">
        <v>9.9</v>
      </c>
      <c r="F336" s="63">
        <v>5.83</v>
      </c>
      <c r="G336" s="69">
        <v>0.16</v>
      </c>
      <c r="H336" s="69"/>
      <c r="I336" s="34">
        <v>120</v>
      </c>
      <c r="J336" s="25">
        <f t="shared" si="24"/>
        <v>1.6808399999999999</v>
      </c>
      <c r="K336" s="36">
        <v>2.0099999999999998</v>
      </c>
      <c r="L336" s="25">
        <f t="shared" si="27"/>
        <v>6.2249699999999991E-2</v>
      </c>
      <c r="M336" s="63"/>
      <c r="N336" s="63">
        <v>2</v>
      </c>
      <c r="O336" s="63">
        <v>1</v>
      </c>
      <c r="P336" s="63">
        <v>3</v>
      </c>
      <c r="Q336" s="63">
        <v>2</v>
      </c>
      <c r="R336" s="63">
        <v>11</v>
      </c>
      <c r="S336" s="63">
        <v>1</v>
      </c>
      <c r="T336" s="63">
        <f t="shared" si="28"/>
        <v>17.777777777777779</v>
      </c>
      <c r="U336" s="63">
        <f t="shared" si="28"/>
        <v>18.888888888888889</v>
      </c>
      <c r="V336" s="63">
        <v>0.35</v>
      </c>
      <c r="W336" s="63">
        <v>1</v>
      </c>
      <c r="X336" s="63"/>
      <c r="Y336" s="63"/>
      <c r="Z336" s="63">
        <v>64</v>
      </c>
      <c r="AA336" s="63">
        <v>66</v>
      </c>
      <c r="AB336" s="63" t="s">
        <v>205</v>
      </c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</row>
    <row r="337" spans="1:38" x14ac:dyDescent="0.2">
      <c r="A337" s="100">
        <v>42143</v>
      </c>
      <c r="B337" s="63">
        <v>22</v>
      </c>
      <c r="C337" s="65">
        <v>0.9</v>
      </c>
      <c r="D337" s="63">
        <v>6.98</v>
      </c>
      <c r="E337" s="63">
        <v>10.199999999999999</v>
      </c>
      <c r="F337" s="63">
        <v>3.44</v>
      </c>
      <c r="G337" s="63">
        <v>0.14899999999999999</v>
      </c>
      <c r="H337" s="63"/>
      <c r="I337" s="34">
        <v>135</v>
      </c>
      <c r="J337" s="25">
        <f t="shared" si="24"/>
        <v>1.8909449999999999</v>
      </c>
      <c r="K337" s="34">
        <v>3.88</v>
      </c>
      <c r="L337" s="25">
        <f t="shared" si="27"/>
        <v>0.1201636</v>
      </c>
      <c r="M337" s="63"/>
      <c r="N337" s="63">
        <v>2</v>
      </c>
      <c r="O337" s="63">
        <v>3</v>
      </c>
      <c r="P337" s="63">
        <v>2</v>
      </c>
      <c r="Q337" s="63">
        <v>1</v>
      </c>
      <c r="R337" s="63">
        <v>12</v>
      </c>
      <c r="S337" s="63">
        <v>2</v>
      </c>
      <c r="T337" s="63">
        <f t="shared" si="28"/>
        <v>22.777777777777779</v>
      </c>
      <c r="U337" s="63">
        <f t="shared" si="28"/>
        <v>23.333333333333332</v>
      </c>
      <c r="V337" s="63">
        <v>0.3</v>
      </c>
      <c r="W337" s="63">
        <v>1</v>
      </c>
      <c r="X337" s="63"/>
      <c r="Y337" s="63" t="s">
        <v>139</v>
      </c>
      <c r="Z337" s="63">
        <v>73</v>
      </c>
      <c r="AA337" s="63">
        <v>74</v>
      </c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</row>
    <row r="338" spans="1:38" x14ac:dyDescent="0.2">
      <c r="A338" s="100">
        <v>42157</v>
      </c>
      <c r="B338" s="63">
        <v>22</v>
      </c>
      <c r="C338" s="63">
        <v>1.06</v>
      </c>
      <c r="D338" s="63">
        <v>6.53</v>
      </c>
      <c r="E338" s="63">
        <v>8.4</v>
      </c>
      <c r="F338" s="65">
        <v>1.5</v>
      </c>
      <c r="G338" s="63">
        <v>0.21099999999999999</v>
      </c>
      <c r="H338" s="63"/>
      <c r="I338" s="34">
        <v>119</v>
      </c>
      <c r="J338" s="25">
        <f t="shared" si="24"/>
        <v>1.6668329999999998</v>
      </c>
      <c r="K338" s="34">
        <v>2.54</v>
      </c>
      <c r="L338" s="25">
        <f t="shared" si="27"/>
        <v>7.8663799999999992E-2</v>
      </c>
      <c r="M338" s="63"/>
      <c r="N338" s="63">
        <v>3</v>
      </c>
      <c r="O338" s="63">
        <v>3</v>
      </c>
      <c r="P338" s="63">
        <v>2</v>
      </c>
      <c r="Q338" s="63">
        <v>1</v>
      </c>
      <c r="R338" s="63">
        <v>6</v>
      </c>
      <c r="S338" s="63">
        <v>5</v>
      </c>
      <c r="T338" s="63">
        <f t="shared" si="28"/>
        <v>24.444444444444443</v>
      </c>
      <c r="U338" s="63">
        <f t="shared" si="28"/>
        <v>25.555555555555557</v>
      </c>
      <c r="V338" s="63">
        <v>0.38</v>
      </c>
      <c r="W338" s="63">
        <v>1</v>
      </c>
      <c r="X338" s="63"/>
      <c r="Y338" s="63" t="s">
        <v>65</v>
      </c>
      <c r="Z338" s="63">
        <v>76</v>
      </c>
      <c r="AA338" s="63">
        <v>78</v>
      </c>
      <c r="AB338" s="63" t="s">
        <v>218</v>
      </c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</row>
    <row r="339" spans="1:38" x14ac:dyDescent="0.2">
      <c r="A339" s="100">
        <v>42171</v>
      </c>
      <c r="B339" s="63">
        <v>22</v>
      </c>
      <c r="C339" s="63">
        <v>0.99</v>
      </c>
      <c r="D339" s="63">
        <v>6.51</v>
      </c>
      <c r="E339" s="63">
        <v>15.6</v>
      </c>
      <c r="F339" s="63">
        <v>2.63</v>
      </c>
      <c r="G339" s="63">
        <v>0.32400000000000001</v>
      </c>
      <c r="H339" s="63"/>
      <c r="I339" s="34">
        <v>105</v>
      </c>
      <c r="J339" s="25">
        <f t="shared" si="24"/>
        <v>1.4707349999999999</v>
      </c>
      <c r="K339" s="34">
        <v>2.7949999999999999</v>
      </c>
      <c r="L339" s="25">
        <f t="shared" si="27"/>
        <v>8.6561150000000003E-2</v>
      </c>
      <c r="M339" s="63"/>
      <c r="N339" s="63">
        <v>4</v>
      </c>
      <c r="O339" s="63">
        <v>1</v>
      </c>
      <c r="P339" s="63">
        <v>2</v>
      </c>
      <c r="Q339" s="63">
        <v>2</v>
      </c>
      <c r="R339" s="63">
        <v>11</v>
      </c>
      <c r="S339" s="63">
        <v>2</v>
      </c>
      <c r="T339" s="63">
        <f t="shared" si="28"/>
        <v>27.777777777777779</v>
      </c>
      <c r="U339" s="63">
        <f t="shared" si="28"/>
        <v>28.888888888888889</v>
      </c>
      <c r="V339" s="63">
        <v>0.15</v>
      </c>
      <c r="W339" s="63">
        <v>1</v>
      </c>
      <c r="X339" s="63"/>
      <c r="Y339" s="63" t="s">
        <v>139</v>
      </c>
      <c r="Z339" s="63">
        <v>82</v>
      </c>
      <c r="AA339" s="63">
        <v>84</v>
      </c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</row>
    <row r="340" spans="1:38" x14ac:dyDescent="0.2">
      <c r="A340" s="100">
        <v>42185</v>
      </c>
      <c r="B340" s="63">
        <v>22</v>
      </c>
      <c r="C340" s="63">
        <v>0.17</v>
      </c>
      <c r="D340" s="63">
        <v>6.44</v>
      </c>
      <c r="E340" s="63">
        <v>12.1</v>
      </c>
      <c r="F340" s="63">
        <v>2.25</v>
      </c>
      <c r="G340" s="63">
        <v>0.16400000000000001</v>
      </c>
      <c r="H340" s="63"/>
      <c r="I340" s="43">
        <v>103</v>
      </c>
      <c r="J340" s="25">
        <f t="shared" si="24"/>
        <v>1.4427210000000001</v>
      </c>
      <c r="K340" s="43">
        <v>3.42</v>
      </c>
      <c r="L340" s="25">
        <f t="shared" si="27"/>
        <v>0.10591740000000001</v>
      </c>
      <c r="M340" s="63"/>
      <c r="N340" s="63">
        <v>2</v>
      </c>
      <c r="O340" s="63">
        <v>2</v>
      </c>
      <c r="P340" s="63">
        <v>2</v>
      </c>
      <c r="Q340" s="63">
        <v>2</v>
      </c>
      <c r="R340" s="63">
        <v>7</v>
      </c>
      <c r="S340" s="63">
        <v>1</v>
      </c>
      <c r="T340" s="63">
        <f t="shared" si="28"/>
        <v>25.555555555555557</v>
      </c>
      <c r="U340" s="63">
        <f t="shared" si="28"/>
        <v>26.666666666666668</v>
      </c>
      <c r="V340" s="65">
        <v>0.4</v>
      </c>
      <c r="W340" s="63">
        <v>1</v>
      </c>
      <c r="X340" s="63"/>
      <c r="Y340" s="63" t="s">
        <v>65</v>
      </c>
      <c r="Z340" s="63">
        <v>78</v>
      </c>
      <c r="AA340" s="63">
        <v>80</v>
      </c>
      <c r="AB340" s="63" t="s">
        <v>227</v>
      </c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</row>
    <row r="341" spans="1:38" x14ac:dyDescent="0.2">
      <c r="A341" s="100">
        <v>42199</v>
      </c>
      <c r="B341" s="63">
        <v>22</v>
      </c>
      <c r="C341" s="63">
        <v>0.67</v>
      </c>
      <c r="D341" s="63">
        <v>6.78</v>
      </c>
      <c r="E341" s="63">
        <v>10.7</v>
      </c>
      <c r="F341" s="63">
        <v>2.19</v>
      </c>
      <c r="G341" s="63">
        <v>0.221</v>
      </c>
      <c r="H341" s="63"/>
      <c r="I341" s="43">
        <v>93.8</v>
      </c>
      <c r="J341" s="25">
        <f t="shared" si="24"/>
        <v>1.3138565999999998</v>
      </c>
      <c r="K341" s="43">
        <v>3.12</v>
      </c>
      <c r="L341" s="25">
        <f t="shared" si="27"/>
        <v>9.6626400000000001E-2</v>
      </c>
      <c r="M341" s="63"/>
      <c r="N341" s="63">
        <v>2</v>
      </c>
      <c r="O341" s="63">
        <v>3</v>
      </c>
      <c r="P341" s="63">
        <v>1</v>
      </c>
      <c r="Q341" s="63">
        <v>1</v>
      </c>
      <c r="R341" s="62">
        <v>13</v>
      </c>
      <c r="S341" s="63">
        <v>4</v>
      </c>
      <c r="T341" s="63">
        <f t="shared" si="28"/>
        <v>23.333333333333332</v>
      </c>
      <c r="U341" s="63">
        <f t="shared" si="28"/>
        <v>27.777777777777779</v>
      </c>
      <c r="V341" s="65">
        <v>0.4</v>
      </c>
      <c r="W341" s="63">
        <v>1</v>
      </c>
      <c r="X341" s="63"/>
      <c r="Y341" s="63"/>
      <c r="Z341" s="63">
        <v>74</v>
      </c>
      <c r="AA341" s="63">
        <v>82</v>
      </c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</row>
    <row r="342" spans="1:38" x14ac:dyDescent="0.2">
      <c r="A342" s="100">
        <v>42213</v>
      </c>
      <c r="B342" s="63">
        <v>22</v>
      </c>
      <c r="C342" s="63"/>
      <c r="D342" s="63"/>
      <c r="E342" s="63"/>
      <c r="F342" s="63"/>
      <c r="G342" s="63"/>
      <c r="H342" s="63"/>
      <c r="I342" s="43"/>
      <c r="J342" s="25"/>
      <c r="K342" s="43"/>
      <c r="L342" s="25"/>
      <c r="M342" s="63"/>
      <c r="N342" s="63"/>
      <c r="O342" s="63"/>
      <c r="P342" s="63"/>
      <c r="Q342" s="63"/>
      <c r="R342" s="63"/>
      <c r="S342" s="63"/>
      <c r="T342" s="63" t="str">
        <f t="shared" si="28"/>
        <v xml:space="preserve"> </v>
      </c>
      <c r="U342" s="63" t="str">
        <f t="shared" si="28"/>
        <v xml:space="preserve"> </v>
      </c>
      <c r="V342" s="63"/>
      <c r="X342" s="63"/>
      <c r="Y342" s="63" t="s">
        <v>170</v>
      </c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</row>
    <row r="343" spans="1:38" x14ac:dyDescent="0.2">
      <c r="A343" s="100">
        <v>42227</v>
      </c>
      <c r="B343" s="63">
        <v>22</v>
      </c>
      <c r="C343" s="63">
        <v>2.41</v>
      </c>
      <c r="D343" s="63">
        <v>6.78</v>
      </c>
      <c r="E343" s="63">
        <v>11.2</v>
      </c>
      <c r="F343" s="63">
        <v>3.64</v>
      </c>
      <c r="G343" s="63">
        <v>0.27</v>
      </c>
      <c r="H343" s="63"/>
      <c r="I343" s="43">
        <v>78.5</v>
      </c>
      <c r="J343" s="25">
        <f t="shared" si="24"/>
        <v>1.0995495000000002</v>
      </c>
      <c r="K343" s="43">
        <v>2.58</v>
      </c>
      <c r="L343" s="25">
        <f t="shared" si="27"/>
        <v>7.990259999999999E-2</v>
      </c>
      <c r="M343" s="63"/>
      <c r="N343" s="63">
        <v>1</v>
      </c>
      <c r="O343" s="63">
        <v>3</v>
      </c>
      <c r="P343" s="63">
        <v>2</v>
      </c>
      <c r="Q343" s="63">
        <v>2</v>
      </c>
      <c r="R343" s="63">
        <v>13</v>
      </c>
      <c r="S343" s="63">
        <v>4</v>
      </c>
      <c r="T343" s="63">
        <f t="shared" si="28"/>
        <v>21.111111111111111</v>
      </c>
      <c r="U343" s="63">
        <f t="shared" si="28"/>
        <v>25.555555555555557</v>
      </c>
      <c r="V343" s="65">
        <v>0.5</v>
      </c>
      <c r="W343" s="63">
        <v>1</v>
      </c>
      <c r="X343" s="63"/>
      <c r="Y343" s="63" t="s">
        <v>65</v>
      </c>
      <c r="Z343" s="63">
        <v>70</v>
      </c>
      <c r="AA343" s="63">
        <v>78</v>
      </c>
      <c r="AB343" s="63" t="s">
        <v>247</v>
      </c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</row>
    <row r="344" spans="1:38" x14ac:dyDescent="0.2">
      <c r="A344" s="100">
        <v>42241</v>
      </c>
      <c r="B344" s="63">
        <v>22</v>
      </c>
      <c r="C344" s="63">
        <v>3.06</v>
      </c>
      <c r="D344" s="63">
        <v>6.76</v>
      </c>
      <c r="E344" s="70">
        <v>18</v>
      </c>
      <c r="F344" s="63">
        <v>3.42</v>
      </c>
      <c r="G344" s="63">
        <v>0.14099999999999999</v>
      </c>
      <c r="H344" s="63"/>
      <c r="I344" s="43">
        <v>49.8</v>
      </c>
      <c r="J344" s="25">
        <f t="shared" si="24"/>
        <v>0.69754859999999996</v>
      </c>
      <c r="K344" s="43">
        <v>2.2799999999999998</v>
      </c>
      <c r="L344" s="25">
        <f t="shared" si="27"/>
        <v>7.0611599999999997E-2</v>
      </c>
      <c r="M344" s="70"/>
      <c r="N344" s="63">
        <v>1</v>
      </c>
      <c r="O344" s="63">
        <v>1</v>
      </c>
      <c r="P344" s="63">
        <v>2</v>
      </c>
      <c r="Q344" s="63">
        <v>2</v>
      </c>
      <c r="R344" s="63">
        <v>11</v>
      </c>
      <c r="S344" s="63">
        <v>1</v>
      </c>
      <c r="T344" s="63">
        <f t="shared" si="28"/>
        <v>23.333333333333332</v>
      </c>
      <c r="U344" s="63">
        <f t="shared" si="28"/>
        <v>26.666666666666668</v>
      </c>
      <c r="V344" s="63">
        <v>0.52</v>
      </c>
      <c r="W344" s="63">
        <v>1</v>
      </c>
      <c r="X344" s="63"/>
      <c r="Y344" s="63"/>
      <c r="Z344" s="63">
        <v>74</v>
      </c>
      <c r="AA344" s="63">
        <v>80</v>
      </c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</row>
    <row r="345" spans="1:38" x14ac:dyDescent="0.2">
      <c r="A345" s="100">
        <v>42255</v>
      </c>
      <c r="B345" s="63">
        <v>22</v>
      </c>
      <c r="C345" s="63">
        <v>3.27</v>
      </c>
      <c r="D345" s="63">
        <v>6.97</v>
      </c>
      <c r="E345" s="63">
        <v>18.8</v>
      </c>
      <c r="F345" s="65">
        <v>3.5</v>
      </c>
      <c r="G345" s="63">
        <v>0.14699999999999999</v>
      </c>
      <c r="H345" s="63"/>
      <c r="I345" s="43">
        <v>56.3</v>
      </c>
      <c r="J345" s="25">
        <f t="shared" si="24"/>
        <v>0.78859409999999996</v>
      </c>
      <c r="K345" s="43">
        <v>2.25</v>
      </c>
      <c r="L345" s="25">
        <f t="shared" si="27"/>
        <v>6.9682500000000008E-2</v>
      </c>
      <c r="M345" s="63"/>
      <c r="N345" s="63">
        <v>3</v>
      </c>
      <c r="O345" s="63">
        <v>1</v>
      </c>
      <c r="P345" s="63">
        <v>1</v>
      </c>
      <c r="Q345" s="63">
        <v>1</v>
      </c>
      <c r="R345" s="63">
        <v>13</v>
      </c>
      <c r="S345" s="63">
        <v>1</v>
      </c>
      <c r="T345" s="63">
        <f t="shared" si="28"/>
        <v>23.333333333333332</v>
      </c>
      <c r="U345" s="63">
        <f t="shared" si="28"/>
        <v>26.666666666666668</v>
      </c>
      <c r="V345" s="65">
        <v>0.5</v>
      </c>
      <c r="W345" s="63">
        <v>1</v>
      </c>
      <c r="X345" s="63"/>
      <c r="Y345" s="63" t="s">
        <v>255</v>
      </c>
      <c r="Z345" s="63">
        <v>74</v>
      </c>
      <c r="AA345" s="63">
        <v>80</v>
      </c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</row>
    <row r="346" spans="1:38" x14ac:dyDescent="0.2">
      <c r="A346" s="100">
        <v>42269</v>
      </c>
      <c r="B346" s="63">
        <v>22</v>
      </c>
      <c r="C346" s="63">
        <v>6.27</v>
      </c>
      <c r="D346" s="63">
        <v>6.87</v>
      </c>
      <c r="E346" s="63">
        <v>14.7</v>
      </c>
      <c r="F346" s="63" t="s">
        <v>100</v>
      </c>
      <c r="G346" s="63">
        <v>0.17</v>
      </c>
      <c r="H346" s="63"/>
      <c r="I346" s="43">
        <v>47.7</v>
      </c>
      <c r="J346" s="25">
        <f t="shared" si="24"/>
        <v>0.66813390000000006</v>
      </c>
      <c r="K346" s="43">
        <v>1.97</v>
      </c>
      <c r="L346" s="25">
        <f t="shared" si="27"/>
        <v>6.10109E-2</v>
      </c>
      <c r="M346" s="63"/>
      <c r="N346" s="63">
        <v>1</v>
      </c>
      <c r="O346" s="63">
        <v>2</v>
      </c>
      <c r="P346" s="63">
        <v>3</v>
      </c>
      <c r="Q346" s="63">
        <v>3</v>
      </c>
      <c r="R346" s="63">
        <v>5</v>
      </c>
      <c r="S346" s="63">
        <v>1</v>
      </c>
      <c r="T346" s="63">
        <f t="shared" si="28"/>
        <v>20</v>
      </c>
      <c r="U346" s="63">
        <f t="shared" si="28"/>
        <v>22.777777777777779</v>
      </c>
      <c r="V346" s="65">
        <v>0.52</v>
      </c>
      <c r="W346" s="63">
        <v>1</v>
      </c>
      <c r="X346" s="63"/>
      <c r="Y346" s="63" t="s">
        <v>65</v>
      </c>
      <c r="Z346" s="63">
        <v>68</v>
      </c>
      <c r="AA346" s="63">
        <v>73</v>
      </c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</row>
    <row r="347" spans="1:38" x14ac:dyDescent="0.2">
      <c r="A347" s="100">
        <v>42283</v>
      </c>
      <c r="B347" s="63">
        <v>22</v>
      </c>
      <c r="C347" s="63">
        <v>4.88</v>
      </c>
      <c r="D347" s="63">
        <v>6.94</v>
      </c>
      <c r="E347" s="63">
        <v>6.3</v>
      </c>
      <c r="F347" s="63">
        <v>3.74</v>
      </c>
      <c r="G347" s="63">
        <v>0.123</v>
      </c>
      <c r="H347" s="63"/>
      <c r="I347" s="43">
        <v>70.400000000000006</v>
      </c>
      <c r="J347" s="25">
        <f t="shared" si="24"/>
        <v>0.98609279999999999</v>
      </c>
      <c r="K347" s="43">
        <v>1.77</v>
      </c>
      <c r="L347" s="25">
        <f t="shared" si="27"/>
        <v>5.4816899999999995E-2</v>
      </c>
      <c r="M347" s="63"/>
      <c r="N347" s="63">
        <v>1</v>
      </c>
      <c r="O347" s="63">
        <v>1</v>
      </c>
      <c r="P347" s="63">
        <v>2</v>
      </c>
      <c r="Q347" s="63">
        <v>2</v>
      </c>
      <c r="R347" s="63">
        <v>5</v>
      </c>
      <c r="S347" s="63">
        <v>2</v>
      </c>
      <c r="T347" s="63">
        <f t="shared" si="28"/>
        <v>13.333333333333334</v>
      </c>
      <c r="U347" s="63">
        <f t="shared" si="28"/>
        <v>16.666666666666668</v>
      </c>
      <c r="V347" s="65">
        <v>0.7</v>
      </c>
      <c r="W347" s="63">
        <v>1</v>
      </c>
      <c r="X347" s="63"/>
      <c r="Y347" s="63"/>
      <c r="Z347" s="63">
        <v>56</v>
      </c>
      <c r="AA347" s="63">
        <v>62</v>
      </c>
      <c r="AB347" s="63" t="s">
        <v>267</v>
      </c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</row>
    <row r="348" spans="1:38" x14ac:dyDescent="0.2">
      <c r="A348" s="100">
        <v>42297</v>
      </c>
      <c r="B348" s="63">
        <v>22</v>
      </c>
      <c r="C348" s="63">
        <v>8.33</v>
      </c>
      <c r="D348" s="63">
        <v>7.05</v>
      </c>
      <c r="E348" s="63">
        <v>6.6</v>
      </c>
      <c r="F348" s="63" t="s">
        <v>100</v>
      </c>
      <c r="G348" s="63">
        <v>0.26700000000000002</v>
      </c>
      <c r="H348" s="63"/>
      <c r="I348" s="43">
        <v>47.7</v>
      </c>
      <c r="J348" s="25">
        <f t="shared" si="24"/>
        <v>0.66813390000000006</v>
      </c>
      <c r="K348" s="43">
        <v>1.28</v>
      </c>
      <c r="L348" s="25">
        <f t="shared" si="27"/>
        <v>3.9641599999999999E-2</v>
      </c>
      <c r="M348" s="63"/>
      <c r="N348" s="63">
        <v>1</v>
      </c>
      <c r="O348" s="63">
        <v>1</v>
      </c>
      <c r="P348" s="63">
        <v>2</v>
      </c>
      <c r="Q348" s="63">
        <v>2</v>
      </c>
      <c r="R348" s="63">
        <v>11</v>
      </c>
      <c r="S348" s="63">
        <v>1</v>
      </c>
      <c r="T348" s="63">
        <f t="shared" si="28"/>
        <v>12.222222222222221</v>
      </c>
      <c r="U348" s="63">
        <f t="shared" si="28"/>
        <v>15.555555555555555</v>
      </c>
      <c r="V348" s="65">
        <v>0.7</v>
      </c>
      <c r="W348" s="63">
        <v>1</v>
      </c>
      <c r="X348" s="63"/>
      <c r="Y348" s="63"/>
      <c r="Z348" s="63">
        <v>54</v>
      </c>
      <c r="AA348" s="63">
        <v>60</v>
      </c>
      <c r="AB348" s="63" t="s">
        <v>279</v>
      </c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</row>
    <row r="349" spans="1:38" x14ac:dyDescent="0.2">
      <c r="A349" s="100">
        <v>42311</v>
      </c>
      <c r="B349" s="63">
        <v>22</v>
      </c>
      <c r="C349" s="63">
        <v>6.15</v>
      </c>
      <c r="D349" s="63">
        <v>6.74</v>
      </c>
      <c r="E349" s="63">
        <v>7.3</v>
      </c>
      <c r="F349" s="63" t="s">
        <v>100</v>
      </c>
      <c r="G349" s="63">
        <v>0.25</v>
      </c>
      <c r="H349" s="63"/>
      <c r="I349" s="43">
        <v>73.2</v>
      </c>
      <c r="J349" s="25">
        <f t="shared" si="24"/>
        <v>1.0253124</v>
      </c>
      <c r="K349" s="43">
        <v>1.46</v>
      </c>
      <c r="L349" s="25">
        <f t="shared" si="27"/>
        <v>4.5216200000000005E-2</v>
      </c>
      <c r="M349" s="63"/>
      <c r="N349" s="63">
        <v>1</v>
      </c>
      <c r="O349" s="63">
        <v>1</v>
      </c>
      <c r="P349" s="63">
        <v>2</v>
      </c>
      <c r="Q349" s="63">
        <v>2</v>
      </c>
      <c r="R349" s="63">
        <v>5</v>
      </c>
      <c r="S349" s="63">
        <v>1</v>
      </c>
      <c r="T349" s="63">
        <f t="shared" si="28"/>
        <v>13.888888888888889</v>
      </c>
      <c r="U349" s="63">
        <f t="shared" si="28"/>
        <v>15</v>
      </c>
      <c r="V349" s="65">
        <v>0.5</v>
      </c>
      <c r="W349" s="63" t="s">
        <v>21</v>
      </c>
      <c r="X349" s="63"/>
      <c r="Y349" s="63" t="s">
        <v>139</v>
      </c>
      <c r="Z349" s="63">
        <v>57</v>
      </c>
      <c r="AA349" s="63">
        <v>59</v>
      </c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</row>
    <row r="350" spans="1:38" x14ac:dyDescent="0.2">
      <c r="A350" s="63"/>
      <c r="B350" s="63"/>
      <c r="C350" s="63"/>
      <c r="D350" s="63"/>
      <c r="E350" s="63"/>
      <c r="F350" s="63"/>
      <c r="G350" s="63"/>
      <c r="H350" s="63"/>
      <c r="I350" s="43"/>
      <c r="J350" s="25"/>
      <c r="K350" s="43"/>
      <c r="L350" s="25"/>
      <c r="M350" s="63"/>
      <c r="N350" s="63"/>
      <c r="O350" s="63"/>
      <c r="P350" s="63"/>
      <c r="Q350" s="63"/>
      <c r="R350" s="63"/>
      <c r="S350" s="63"/>
      <c r="T350" s="63" t="str">
        <f t="shared" si="28"/>
        <v xml:space="preserve"> </v>
      </c>
      <c r="U350" s="63" t="str">
        <f t="shared" si="28"/>
        <v xml:space="preserve"> </v>
      </c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</row>
    <row r="351" spans="1:38" x14ac:dyDescent="0.2">
      <c r="A351" s="63"/>
      <c r="B351" s="63"/>
      <c r="C351" s="63"/>
      <c r="D351" s="63"/>
      <c r="E351" s="63"/>
      <c r="F351" s="63"/>
      <c r="G351" s="63"/>
      <c r="H351" s="63"/>
      <c r="I351" s="43"/>
      <c r="J351" s="25"/>
      <c r="K351" s="43"/>
      <c r="L351" s="25"/>
      <c r="M351" s="63"/>
      <c r="N351" s="63"/>
      <c r="O351" s="63"/>
      <c r="P351" s="63"/>
      <c r="Q351" s="63"/>
      <c r="R351" s="63"/>
      <c r="S351" s="63"/>
      <c r="T351" s="63" t="str">
        <f t="shared" si="28"/>
        <v xml:space="preserve"> </v>
      </c>
      <c r="U351" s="63" t="str">
        <f t="shared" si="28"/>
        <v xml:space="preserve"> </v>
      </c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</row>
    <row r="352" spans="1:38" x14ac:dyDescent="0.2">
      <c r="A352" s="63"/>
      <c r="B352" s="63"/>
      <c r="C352" s="63"/>
      <c r="D352" s="63"/>
      <c r="E352" s="63"/>
      <c r="F352" s="63"/>
      <c r="G352" s="63"/>
      <c r="H352" s="63"/>
      <c r="I352" s="43"/>
      <c r="J352" s="25"/>
      <c r="K352" s="43"/>
      <c r="L352" s="25"/>
      <c r="M352" s="63"/>
      <c r="N352" s="63"/>
      <c r="O352" s="63"/>
      <c r="P352" s="63"/>
      <c r="Q352" s="63"/>
      <c r="R352" s="63"/>
      <c r="S352" s="63"/>
      <c r="T352" s="63" t="str">
        <f t="shared" si="28"/>
        <v xml:space="preserve"> </v>
      </c>
      <c r="U352" s="63" t="str">
        <f t="shared" si="28"/>
        <v xml:space="preserve"> </v>
      </c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</row>
    <row r="353" spans="1:38" x14ac:dyDescent="0.2">
      <c r="A353" s="63"/>
      <c r="B353" s="63"/>
      <c r="C353" s="63"/>
      <c r="D353" s="63"/>
      <c r="E353" s="63"/>
      <c r="F353" s="63"/>
      <c r="G353" s="63"/>
      <c r="H353" s="63"/>
      <c r="I353" s="43"/>
      <c r="J353" s="25"/>
      <c r="K353" s="43"/>
      <c r="L353" s="25"/>
      <c r="M353" s="63"/>
      <c r="N353" s="63"/>
      <c r="O353" s="63"/>
      <c r="P353" s="63"/>
      <c r="Q353" s="63"/>
      <c r="R353" s="63"/>
      <c r="S353" s="63"/>
      <c r="T353" s="63" t="str">
        <f t="shared" si="28"/>
        <v xml:space="preserve"> </v>
      </c>
      <c r="U353" s="63" t="str">
        <f t="shared" si="28"/>
        <v xml:space="preserve"> </v>
      </c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</row>
    <row r="354" spans="1:38" x14ac:dyDescent="0.2">
      <c r="A354" s="100">
        <v>42073</v>
      </c>
      <c r="B354" s="63">
        <v>23</v>
      </c>
      <c r="C354" s="63">
        <v>0.94</v>
      </c>
      <c r="D354" s="63">
        <v>6.64</v>
      </c>
      <c r="E354" s="63">
        <v>13.7</v>
      </c>
      <c r="F354" s="63">
        <v>4.4000000000000004</v>
      </c>
      <c r="G354" s="63">
        <v>0.222</v>
      </c>
      <c r="H354" s="63"/>
      <c r="I354" s="35">
        <v>178</v>
      </c>
      <c r="J354" s="25">
        <f t="shared" si="24"/>
        <v>2.4932460000000001</v>
      </c>
      <c r="K354" s="34">
        <v>1.9</v>
      </c>
      <c r="L354" s="25">
        <f t="shared" si="27"/>
        <v>5.8842999999999999E-2</v>
      </c>
      <c r="M354" s="63"/>
      <c r="N354" s="63">
        <v>1</v>
      </c>
      <c r="O354" s="63">
        <v>2</v>
      </c>
      <c r="P354" s="63">
        <v>3</v>
      </c>
      <c r="Q354" s="63">
        <v>1</v>
      </c>
      <c r="R354" s="63">
        <v>10</v>
      </c>
      <c r="S354" s="63">
        <v>2</v>
      </c>
      <c r="T354" s="63">
        <f t="shared" si="28"/>
        <v>15</v>
      </c>
      <c r="U354" s="63">
        <f t="shared" si="28"/>
        <v>5</v>
      </c>
      <c r="V354" s="63">
        <v>0.45</v>
      </c>
      <c r="W354" s="63">
        <v>1</v>
      </c>
      <c r="X354" s="63" t="s">
        <v>150</v>
      </c>
      <c r="Y354" s="63" t="s">
        <v>137</v>
      </c>
      <c r="Z354" s="63">
        <v>59</v>
      </c>
      <c r="AA354" s="63">
        <v>41</v>
      </c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</row>
    <row r="355" spans="1:38" x14ac:dyDescent="0.2">
      <c r="A355" s="100">
        <v>42087</v>
      </c>
      <c r="B355" s="63">
        <v>23</v>
      </c>
      <c r="C355" s="63">
        <v>0.13</v>
      </c>
      <c r="D355" s="63">
        <v>6.61</v>
      </c>
      <c r="E355" s="63">
        <v>13.9</v>
      </c>
      <c r="F355" s="63">
        <v>2</v>
      </c>
      <c r="G355" s="63">
        <v>0.188</v>
      </c>
      <c r="H355" s="63"/>
      <c r="I355" s="34">
        <v>208</v>
      </c>
      <c r="J355" s="25">
        <f t="shared" si="24"/>
        <v>2.913456</v>
      </c>
      <c r="K355" s="34">
        <v>2.65</v>
      </c>
      <c r="L355" s="25">
        <f t="shared" si="27"/>
        <v>8.2070499999999991E-2</v>
      </c>
      <c r="M355" s="63"/>
      <c r="N355" s="63">
        <v>3</v>
      </c>
      <c r="O355" s="63">
        <v>2</v>
      </c>
      <c r="P355" s="63">
        <v>2</v>
      </c>
      <c r="Q355" s="63">
        <v>2</v>
      </c>
      <c r="R355" s="63">
        <v>12</v>
      </c>
      <c r="S355" s="63">
        <v>1</v>
      </c>
      <c r="T355" s="63">
        <f t="shared" si="28"/>
        <v>7.2222222222222223</v>
      </c>
      <c r="U355" s="63">
        <f t="shared" si="28"/>
        <v>9.4444444444444446</v>
      </c>
      <c r="V355" s="63">
        <v>0.4</v>
      </c>
      <c r="W355" s="63">
        <v>1</v>
      </c>
      <c r="X355" s="63"/>
      <c r="Y355" s="63"/>
      <c r="Z355" s="63">
        <v>45</v>
      </c>
      <c r="AA355" s="63">
        <v>49</v>
      </c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</row>
    <row r="356" spans="1:38" x14ac:dyDescent="0.2">
      <c r="A356" s="100">
        <v>42101</v>
      </c>
      <c r="B356" s="63">
        <v>23</v>
      </c>
      <c r="C356" s="63">
        <v>0.87</v>
      </c>
      <c r="D356" s="63">
        <v>6.72</v>
      </c>
      <c r="E356" s="63">
        <v>10.1</v>
      </c>
      <c r="F356" s="63">
        <v>3.04</v>
      </c>
      <c r="G356" s="63">
        <v>0.36299999999999999</v>
      </c>
      <c r="H356" s="63"/>
      <c r="I356" s="34">
        <v>148</v>
      </c>
      <c r="J356" s="25">
        <f t="shared" si="24"/>
        <v>2.0730360000000001</v>
      </c>
      <c r="K356" s="36">
        <v>2.4</v>
      </c>
      <c r="L356" s="25">
        <f t="shared" si="27"/>
        <v>7.4327999999999991E-2</v>
      </c>
      <c r="M356" s="63"/>
      <c r="N356" s="63">
        <v>4</v>
      </c>
      <c r="O356" s="63">
        <v>4</v>
      </c>
      <c r="P356" s="63">
        <v>2</v>
      </c>
      <c r="Q356" s="63">
        <v>2</v>
      </c>
      <c r="R356" s="63">
        <v>9</v>
      </c>
      <c r="S356" s="63">
        <v>3</v>
      </c>
      <c r="T356" s="63">
        <f t="shared" si="28"/>
        <v>17.222222222222221</v>
      </c>
      <c r="U356" s="63">
        <f t="shared" si="28"/>
        <v>16.111111111111111</v>
      </c>
      <c r="V356" s="63">
        <v>0.4</v>
      </c>
      <c r="W356" s="63">
        <v>1</v>
      </c>
      <c r="X356" s="63"/>
      <c r="Y356" s="63"/>
      <c r="Z356" s="63">
        <v>63</v>
      </c>
      <c r="AA356" s="63">
        <v>61</v>
      </c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</row>
    <row r="357" spans="1:38" x14ac:dyDescent="0.2">
      <c r="A357" s="100">
        <v>42115</v>
      </c>
      <c r="B357" s="63">
        <v>23</v>
      </c>
      <c r="C357" s="63">
        <v>0.02</v>
      </c>
      <c r="D357" s="63">
        <v>6.81</v>
      </c>
      <c r="E357" s="63">
        <v>9.1999999999999993</v>
      </c>
      <c r="F357" s="63">
        <v>7.98</v>
      </c>
      <c r="G357" s="63">
        <v>0.157</v>
      </c>
      <c r="H357" s="63"/>
      <c r="I357" s="34">
        <v>112</v>
      </c>
      <c r="J357" s="25">
        <f t="shared" si="24"/>
        <v>1.568784</v>
      </c>
      <c r="K357" s="34">
        <v>1.63</v>
      </c>
      <c r="L357" s="25">
        <f t="shared" si="27"/>
        <v>5.0481100000000001E-2</v>
      </c>
      <c r="M357" s="63"/>
      <c r="N357" s="63">
        <v>2</v>
      </c>
      <c r="O357" s="63">
        <v>2</v>
      </c>
      <c r="P357" s="63">
        <v>3</v>
      </c>
      <c r="Q357" s="63">
        <v>3</v>
      </c>
      <c r="R357" s="63">
        <v>12</v>
      </c>
      <c r="S357" s="63">
        <v>5</v>
      </c>
      <c r="T357" s="63">
        <f t="shared" si="28"/>
        <v>15</v>
      </c>
      <c r="U357" s="63">
        <f t="shared" si="28"/>
        <v>17.777777777777779</v>
      </c>
      <c r="V357" s="63">
        <v>0.36</v>
      </c>
      <c r="W357" s="63">
        <v>1</v>
      </c>
      <c r="X357" s="63"/>
      <c r="Y357" s="63"/>
      <c r="Z357" s="63">
        <v>59</v>
      </c>
      <c r="AA357" s="63">
        <v>64</v>
      </c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</row>
    <row r="358" spans="1:38" x14ac:dyDescent="0.2">
      <c r="A358" s="100">
        <v>42129</v>
      </c>
      <c r="B358" s="63">
        <v>23</v>
      </c>
      <c r="C358" s="63">
        <v>4.5</v>
      </c>
      <c r="D358" s="63">
        <v>6.78</v>
      </c>
      <c r="E358" s="63">
        <v>11.7</v>
      </c>
      <c r="F358" s="63">
        <v>9.58</v>
      </c>
      <c r="G358" s="69">
        <v>0.22</v>
      </c>
      <c r="H358" s="69"/>
      <c r="I358" s="35">
        <v>83.1</v>
      </c>
      <c r="J358" s="25">
        <f t="shared" si="24"/>
        <v>1.1639816999999999</v>
      </c>
      <c r="K358" s="36">
        <v>1.53</v>
      </c>
      <c r="L358" s="25">
        <f t="shared" si="27"/>
        <v>4.7384099999999998E-2</v>
      </c>
      <c r="M358" s="63"/>
      <c r="N358" s="63">
        <v>4</v>
      </c>
      <c r="O358" s="63">
        <v>1</v>
      </c>
      <c r="P358" s="63">
        <v>2</v>
      </c>
      <c r="Q358" s="63">
        <v>2</v>
      </c>
      <c r="R358" s="63">
        <v>6</v>
      </c>
      <c r="S358" s="63">
        <v>1</v>
      </c>
      <c r="T358" s="63">
        <f t="shared" si="28"/>
        <v>26.666666666666668</v>
      </c>
      <c r="U358" s="63">
        <f t="shared" si="28"/>
        <v>18.333333333333332</v>
      </c>
      <c r="V358" s="63">
        <v>0.4</v>
      </c>
      <c r="W358" s="63">
        <v>1</v>
      </c>
      <c r="X358" s="63"/>
      <c r="Y358" s="63"/>
      <c r="Z358" s="63">
        <v>80</v>
      </c>
      <c r="AA358" s="63">
        <v>65</v>
      </c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</row>
    <row r="359" spans="1:38" x14ac:dyDescent="0.2">
      <c r="A359" s="100">
        <v>42143</v>
      </c>
      <c r="B359" s="63">
        <v>23</v>
      </c>
      <c r="C359" s="63">
        <v>4.1399999999999997</v>
      </c>
      <c r="D359" s="63">
        <v>6.66</v>
      </c>
      <c r="E359" s="63">
        <v>11.1</v>
      </c>
      <c r="F359" s="63">
        <v>1.82</v>
      </c>
      <c r="G359" s="63">
        <v>0.26200000000000001</v>
      </c>
      <c r="H359" s="63"/>
      <c r="I359" s="34">
        <v>78.2</v>
      </c>
      <c r="J359" s="25">
        <f t="shared" si="24"/>
        <v>1.0953474000000001</v>
      </c>
      <c r="K359" s="36">
        <v>2.21</v>
      </c>
      <c r="L359" s="25">
        <f t="shared" si="27"/>
        <v>6.8443699999999996E-2</v>
      </c>
      <c r="M359" s="63"/>
      <c r="N359" s="63">
        <v>2</v>
      </c>
      <c r="O359" s="63">
        <v>2</v>
      </c>
      <c r="P359" s="63">
        <v>2</v>
      </c>
      <c r="Q359" s="63">
        <v>1</v>
      </c>
      <c r="R359" s="63">
        <v>12</v>
      </c>
      <c r="S359" s="63">
        <v>2</v>
      </c>
      <c r="T359" s="63">
        <f t="shared" si="28"/>
        <v>26.111111111111111</v>
      </c>
      <c r="U359" s="63">
        <f t="shared" si="28"/>
        <v>26.666666666666668</v>
      </c>
      <c r="V359" s="63">
        <v>0.42</v>
      </c>
      <c r="W359" s="63">
        <v>1</v>
      </c>
      <c r="X359" s="63"/>
      <c r="Y359" s="63"/>
      <c r="Z359" s="63">
        <v>79</v>
      </c>
      <c r="AA359" s="63">
        <v>80</v>
      </c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</row>
    <row r="360" spans="1:38" x14ac:dyDescent="0.2">
      <c r="A360" s="100">
        <v>42157</v>
      </c>
      <c r="B360" s="63">
        <v>23</v>
      </c>
      <c r="C360" s="63">
        <v>4.78</v>
      </c>
      <c r="D360" s="62">
        <v>6.37</v>
      </c>
      <c r="E360" s="63">
        <v>14.8</v>
      </c>
      <c r="F360" s="63">
        <v>3.73</v>
      </c>
      <c r="G360" s="63">
        <v>0.193</v>
      </c>
      <c r="H360" s="63"/>
      <c r="I360" s="34">
        <v>70.7</v>
      </c>
      <c r="J360" s="25">
        <f t="shared" si="24"/>
        <v>0.99029489999999998</v>
      </c>
      <c r="K360" s="34">
        <v>1.9450000000000001</v>
      </c>
      <c r="L360" s="25">
        <f t="shared" si="27"/>
        <v>6.0236649999999996E-2</v>
      </c>
      <c r="M360" s="63"/>
      <c r="N360" s="63">
        <v>4</v>
      </c>
      <c r="O360" s="63">
        <v>3</v>
      </c>
      <c r="P360" s="63">
        <v>2</v>
      </c>
      <c r="Q360" s="63">
        <v>2</v>
      </c>
      <c r="R360" s="63">
        <v>12</v>
      </c>
      <c r="S360" s="63">
        <v>5</v>
      </c>
      <c r="T360" s="63">
        <f t="shared" si="28"/>
        <v>18.888888888888889</v>
      </c>
      <c r="U360" s="63">
        <f t="shared" si="28"/>
        <v>20</v>
      </c>
      <c r="V360" s="65">
        <v>0.4</v>
      </c>
      <c r="W360" s="63">
        <v>1</v>
      </c>
      <c r="X360" s="63"/>
      <c r="Y360" s="63"/>
      <c r="Z360" s="63">
        <v>66</v>
      </c>
      <c r="AA360" s="63">
        <v>68</v>
      </c>
      <c r="AB360" s="63" t="s">
        <v>218</v>
      </c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</row>
    <row r="361" spans="1:38" x14ac:dyDescent="0.2">
      <c r="A361" s="100">
        <v>42171</v>
      </c>
      <c r="B361" s="63">
        <v>23</v>
      </c>
      <c r="C361" s="63">
        <v>1.89</v>
      </c>
      <c r="D361" s="63">
        <v>6.53</v>
      </c>
      <c r="E361" s="63">
        <v>16.100000000000001</v>
      </c>
      <c r="F361" s="63">
        <v>3.33</v>
      </c>
      <c r="G361" s="63">
        <v>0.17899999999999999</v>
      </c>
      <c r="H361" s="63"/>
      <c r="I361" s="34">
        <v>90.6</v>
      </c>
      <c r="J361" s="25">
        <f t="shared" si="24"/>
        <v>1.2690341999999999</v>
      </c>
      <c r="K361" s="34">
        <v>2.61</v>
      </c>
      <c r="L361" s="25">
        <f t="shared" si="27"/>
        <v>8.0831700000000006E-2</v>
      </c>
      <c r="M361" s="63"/>
      <c r="N361" s="63">
        <v>4</v>
      </c>
      <c r="O361" s="63">
        <v>1</v>
      </c>
      <c r="P361" s="63">
        <v>2</v>
      </c>
      <c r="Q361" s="63">
        <v>2</v>
      </c>
      <c r="R361" s="63">
        <v>11</v>
      </c>
      <c r="S361" s="63">
        <v>2</v>
      </c>
      <c r="T361" s="63">
        <f t="shared" si="28"/>
        <v>32.222222222222221</v>
      </c>
      <c r="U361" s="63">
        <f t="shared" si="28"/>
        <v>29.444444444444443</v>
      </c>
      <c r="V361" s="63">
        <v>0.17</v>
      </c>
      <c r="W361" s="63">
        <v>1</v>
      </c>
      <c r="X361" s="63"/>
      <c r="Y361" s="63" t="s">
        <v>139</v>
      </c>
      <c r="Z361" s="63">
        <v>90</v>
      </c>
      <c r="AA361" s="63">
        <v>85</v>
      </c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</row>
    <row r="362" spans="1:38" x14ac:dyDescent="0.2">
      <c r="A362" s="100">
        <v>42185</v>
      </c>
      <c r="B362" s="63">
        <v>23</v>
      </c>
      <c r="C362" s="63">
        <v>2.65</v>
      </c>
      <c r="D362" s="62">
        <v>6.56</v>
      </c>
      <c r="E362" s="63">
        <v>15.1</v>
      </c>
      <c r="F362" s="63">
        <v>4.6500000000000004</v>
      </c>
      <c r="G362" s="63">
        <v>0.184</v>
      </c>
      <c r="H362" s="63"/>
      <c r="I362" s="43">
        <v>36.9</v>
      </c>
      <c r="J362" s="25">
        <f t="shared" si="24"/>
        <v>0.51685829999999999</v>
      </c>
      <c r="K362" s="43">
        <v>2.92</v>
      </c>
      <c r="L362" s="25">
        <f t="shared" si="27"/>
        <v>9.043240000000001E-2</v>
      </c>
      <c r="M362" s="63"/>
      <c r="N362" s="63">
        <v>4</v>
      </c>
      <c r="O362" s="63">
        <v>1</v>
      </c>
      <c r="P362" s="63">
        <v>4</v>
      </c>
      <c r="Q362" s="63">
        <v>3</v>
      </c>
      <c r="R362" s="63">
        <v>8</v>
      </c>
      <c r="S362" s="63">
        <v>2</v>
      </c>
      <c r="T362" s="63">
        <f t="shared" si="28"/>
        <v>28.888888888888889</v>
      </c>
      <c r="U362" s="63">
        <f t="shared" si="28"/>
        <v>27.222222222222221</v>
      </c>
      <c r="V362" s="63">
        <v>0.18</v>
      </c>
      <c r="W362" s="63">
        <v>1</v>
      </c>
      <c r="X362" s="63"/>
      <c r="Y362" s="63" t="s">
        <v>137</v>
      </c>
      <c r="Z362" s="63">
        <v>84</v>
      </c>
      <c r="AA362" s="63">
        <v>81</v>
      </c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</row>
    <row r="363" spans="1:38" x14ac:dyDescent="0.2">
      <c r="A363" s="100">
        <v>42199</v>
      </c>
      <c r="B363" s="63">
        <v>23</v>
      </c>
      <c r="C363" s="63"/>
      <c r="D363" s="63"/>
      <c r="E363" s="63"/>
      <c r="F363" s="63"/>
      <c r="G363" s="63"/>
      <c r="H363" s="63"/>
      <c r="I363" s="43"/>
      <c r="J363" s="25"/>
      <c r="K363" s="43"/>
      <c r="L363" s="25"/>
      <c r="M363" s="63"/>
      <c r="N363" s="63"/>
      <c r="O363" s="63"/>
      <c r="P363" s="63"/>
      <c r="Q363" s="63"/>
      <c r="R363" s="63"/>
      <c r="S363" s="63"/>
      <c r="T363" s="63" t="str">
        <f t="shared" si="28"/>
        <v xml:space="preserve"> </v>
      </c>
      <c r="U363" s="63" t="str">
        <f t="shared" si="28"/>
        <v xml:space="preserve"> </v>
      </c>
      <c r="V363" s="65"/>
      <c r="W363" s="63"/>
      <c r="X363" s="63"/>
      <c r="Y363" s="63" t="s">
        <v>170</v>
      </c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</row>
    <row r="364" spans="1:38" x14ac:dyDescent="0.2">
      <c r="A364" s="100">
        <v>42213</v>
      </c>
      <c r="B364" s="63">
        <v>23</v>
      </c>
      <c r="C364" s="65">
        <v>4.7</v>
      </c>
      <c r="D364" s="63">
        <v>6.85</v>
      </c>
      <c r="E364" s="63">
        <v>18.100000000000001</v>
      </c>
      <c r="F364" s="63">
        <v>6.67</v>
      </c>
      <c r="G364" s="63">
        <v>0.217</v>
      </c>
      <c r="H364" s="63"/>
      <c r="I364" s="43"/>
      <c r="J364" s="25"/>
      <c r="K364" s="43"/>
      <c r="L364" s="25"/>
      <c r="M364" s="63"/>
      <c r="N364" s="63">
        <v>3</v>
      </c>
      <c r="O364" s="63">
        <v>2</v>
      </c>
      <c r="P364" s="63">
        <v>1</v>
      </c>
      <c r="Q364" s="63">
        <v>1</v>
      </c>
      <c r="R364" s="63">
        <v>13</v>
      </c>
      <c r="S364" s="63">
        <v>4</v>
      </c>
      <c r="T364" s="63">
        <f t="shared" si="28"/>
        <v>22.777777777777779</v>
      </c>
      <c r="U364" s="63">
        <f t="shared" si="28"/>
        <v>27.222222222222221</v>
      </c>
      <c r="V364" s="65">
        <v>0.5</v>
      </c>
      <c r="W364" s="63">
        <v>1</v>
      </c>
      <c r="X364" s="63"/>
      <c r="Y364" s="63" t="s">
        <v>137</v>
      </c>
      <c r="Z364" s="63">
        <v>73</v>
      </c>
      <c r="AA364" s="63">
        <v>81</v>
      </c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</row>
    <row r="365" spans="1:38" x14ac:dyDescent="0.2">
      <c r="A365" s="100">
        <v>42227</v>
      </c>
      <c r="B365" s="63">
        <v>23</v>
      </c>
      <c r="C365" s="63">
        <v>5.99</v>
      </c>
      <c r="D365" s="63">
        <v>6.62</v>
      </c>
      <c r="E365" s="63">
        <v>14.6</v>
      </c>
      <c r="F365" s="63" t="s">
        <v>100</v>
      </c>
      <c r="G365" s="63">
        <v>0.22700000000000001</v>
      </c>
      <c r="H365" s="63"/>
      <c r="I365" s="43">
        <v>48.1</v>
      </c>
      <c r="J365" s="25">
        <f t="shared" si="24"/>
        <v>0.67373670000000008</v>
      </c>
      <c r="K365" s="43">
        <v>2.08</v>
      </c>
      <c r="L365" s="25">
        <f t="shared" si="27"/>
        <v>6.4417599999999992E-2</v>
      </c>
      <c r="M365" s="63"/>
      <c r="N365" s="63">
        <v>2</v>
      </c>
      <c r="O365" s="63">
        <v>2</v>
      </c>
      <c r="P365" s="63">
        <v>2</v>
      </c>
      <c r="Q365" s="63">
        <v>2</v>
      </c>
      <c r="R365" s="63">
        <v>8</v>
      </c>
      <c r="S365" s="63">
        <v>4</v>
      </c>
      <c r="T365" s="63">
        <f t="shared" si="28"/>
        <v>25.555555555555557</v>
      </c>
      <c r="U365" s="63">
        <f t="shared" si="28"/>
        <v>26.111111111111111</v>
      </c>
      <c r="V365" s="63">
        <v>0.45</v>
      </c>
      <c r="W365" s="63">
        <v>1</v>
      </c>
      <c r="X365" s="63"/>
      <c r="Y365" s="63"/>
      <c r="Z365" s="63">
        <v>78</v>
      </c>
      <c r="AA365" s="63">
        <v>79</v>
      </c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</row>
    <row r="366" spans="1:38" x14ac:dyDescent="0.2">
      <c r="A366" s="100">
        <v>42241</v>
      </c>
      <c r="B366" s="63">
        <v>23</v>
      </c>
      <c r="C366" s="63"/>
      <c r="D366" s="63"/>
      <c r="E366" s="63"/>
      <c r="F366" s="63"/>
      <c r="G366" s="63"/>
      <c r="H366" s="63"/>
      <c r="I366" s="43"/>
      <c r="J366" s="25"/>
      <c r="K366" s="43"/>
      <c r="L366" s="25"/>
      <c r="M366" s="63"/>
      <c r="N366" s="63"/>
      <c r="O366" s="63"/>
      <c r="P366" s="63"/>
      <c r="Q366" s="63"/>
      <c r="R366" s="63"/>
      <c r="S366" s="63"/>
      <c r="T366" s="63" t="str">
        <f t="shared" si="28"/>
        <v xml:space="preserve"> </v>
      </c>
      <c r="U366" s="63" t="str">
        <f t="shared" si="28"/>
        <v xml:space="preserve"> </v>
      </c>
      <c r="V366" s="63"/>
      <c r="W366" s="63"/>
      <c r="X366" s="63"/>
      <c r="Y366" s="63" t="s">
        <v>170</v>
      </c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</row>
    <row r="367" spans="1:38" x14ac:dyDescent="0.2">
      <c r="A367" s="100">
        <v>42255</v>
      </c>
      <c r="B367" s="63">
        <v>23</v>
      </c>
      <c r="C367" s="63">
        <v>7.12</v>
      </c>
      <c r="D367" s="63">
        <v>6.95</v>
      </c>
      <c r="E367" s="63">
        <v>21.6</v>
      </c>
      <c r="F367" s="63" t="s">
        <v>100</v>
      </c>
      <c r="G367" s="69">
        <v>0.14000000000000001</v>
      </c>
      <c r="H367" s="69"/>
      <c r="I367" s="43">
        <v>49.6</v>
      </c>
      <c r="J367" s="25">
        <f t="shared" ref="J367:J371" si="29">(I367*14.007)*(0.001)</f>
        <v>0.69474720000000001</v>
      </c>
      <c r="K367" s="43">
        <v>2.34</v>
      </c>
      <c r="L367" s="25">
        <f t="shared" si="27"/>
        <v>7.2469799999999987E-2</v>
      </c>
      <c r="M367" s="63"/>
      <c r="N367" s="63">
        <v>1</v>
      </c>
      <c r="O367" s="63">
        <v>2</v>
      </c>
      <c r="P367" s="63">
        <v>3</v>
      </c>
      <c r="Q367" s="63">
        <v>3</v>
      </c>
      <c r="R367" s="63">
        <v>12</v>
      </c>
      <c r="S367" s="63">
        <v>1</v>
      </c>
      <c r="T367" s="63">
        <f t="shared" si="28"/>
        <v>27.777777777777779</v>
      </c>
      <c r="U367" s="63">
        <f t="shared" si="28"/>
        <v>28.888888888888889</v>
      </c>
      <c r="V367" s="65">
        <v>0.6</v>
      </c>
      <c r="W367" s="63">
        <v>1</v>
      </c>
      <c r="X367" s="63"/>
      <c r="Y367" s="63" t="s">
        <v>137</v>
      </c>
      <c r="Z367" s="63">
        <v>82</v>
      </c>
      <c r="AA367" s="63">
        <v>84</v>
      </c>
      <c r="AB367" s="63"/>
      <c r="AC367" s="71"/>
      <c r="AD367" s="63"/>
      <c r="AE367" s="63"/>
      <c r="AF367" s="63"/>
      <c r="AG367" s="63"/>
      <c r="AH367" s="63"/>
      <c r="AI367" s="63"/>
      <c r="AJ367" s="63"/>
      <c r="AK367" s="63"/>
      <c r="AL367" s="63"/>
    </row>
    <row r="368" spans="1:38" x14ac:dyDescent="0.2">
      <c r="A368" s="100">
        <v>42269</v>
      </c>
      <c r="B368" s="63">
        <v>23</v>
      </c>
      <c r="C368" s="63">
        <v>10.220000000000001</v>
      </c>
      <c r="D368" s="63">
        <v>7.16</v>
      </c>
      <c r="E368" s="63">
        <v>16.600000000000001</v>
      </c>
      <c r="F368" s="63" t="s">
        <v>100</v>
      </c>
      <c r="G368" s="63">
        <v>0.10299999999999999</v>
      </c>
      <c r="H368" s="63"/>
      <c r="I368" s="43">
        <v>40.9</v>
      </c>
      <c r="J368" s="25">
        <f t="shared" si="29"/>
        <v>0.57288630000000007</v>
      </c>
      <c r="K368" s="43">
        <v>2.0099999999999998</v>
      </c>
      <c r="L368" s="25">
        <f t="shared" si="27"/>
        <v>6.2249699999999991E-2</v>
      </c>
      <c r="M368" s="63"/>
      <c r="N368" s="63">
        <v>2</v>
      </c>
      <c r="O368" s="63">
        <v>2</v>
      </c>
      <c r="P368" s="63">
        <v>3</v>
      </c>
      <c r="Q368" s="63">
        <v>2</v>
      </c>
      <c r="R368" s="63">
        <v>6</v>
      </c>
      <c r="S368" s="63">
        <v>2</v>
      </c>
      <c r="T368" s="63">
        <f t="shared" si="28"/>
        <v>21.111111111111111</v>
      </c>
      <c r="U368" s="63">
        <f t="shared" si="28"/>
        <v>25</v>
      </c>
      <c r="V368" s="65">
        <v>0.55000000000000004</v>
      </c>
      <c r="W368" s="63">
        <v>1</v>
      </c>
      <c r="X368" s="63"/>
      <c r="Y368" s="63"/>
      <c r="Z368" s="63">
        <v>70</v>
      </c>
      <c r="AA368" s="63">
        <v>77</v>
      </c>
      <c r="AB368" s="63"/>
      <c r="AC368" s="71"/>
      <c r="AD368" s="63"/>
      <c r="AE368" s="63"/>
      <c r="AF368" s="63"/>
      <c r="AG368" s="63"/>
      <c r="AH368" s="63"/>
      <c r="AI368" s="63"/>
      <c r="AJ368" s="63"/>
      <c r="AK368" s="63"/>
      <c r="AL368" s="63"/>
    </row>
    <row r="369" spans="1:38" x14ac:dyDescent="0.2">
      <c r="A369" s="100">
        <v>42283</v>
      </c>
      <c r="B369" s="63">
        <v>23</v>
      </c>
      <c r="C369" s="63">
        <v>9.58</v>
      </c>
      <c r="D369" s="63">
        <v>7.03</v>
      </c>
      <c r="E369" s="63">
        <v>11.7</v>
      </c>
      <c r="F369" s="63" t="s">
        <v>100</v>
      </c>
      <c r="G369" s="63">
        <v>0.23300000000000001</v>
      </c>
      <c r="H369" s="63"/>
      <c r="I369" s="43">
        <v>46.4</v>
      </c>
      <c r="J369" s="25">
        <f t="shared" si="29"/>
        <v>0.64992479999999997</v>
      </c>
      <c r="K369" s="43">
        <v>1.655</v>
      </c>
      <c r="L369" s="25">
        <f t="shared" si="27"/>
        <v>5.1255349999999998E-2</v>
      </c>
      <c r="M369" s="63"/>
      <c r="N369" s="63">
        <v>2</v>
      </c>
      <c r="O369" s="63">
        <v>1</v>
      </c>
      <c r="P369" s="63">
        <v>2</v>
      </c>
      <c r="Q369" s="63">
        <v>2</v>
      </c>
      <c r="R369" s="63">
        <v>6</v>
      </c>
      <c r="S369" s="63">
        <v>2</v>
      </c>
      <c r="T369" s="63">
        <f t="shared" si="28"/>
        <v>22.222222222222221</v>
      </c>
      <c r="U369" s="63">
        <f t="shared" si="28"/>
        <v>18.333333333333332</v>
      </c>
      <c r="V369" s="65">
        <v>0.6</v>
      </c>
      <c r="W369" s="63">
        <v>1</v>
      </c>
      <c r="X369" s="63"/>
      <c r="Y369" s="63"/>
      <c r="Z369" s="63">
        <v>72</v>
      </c>
      <c r="AA369" s="63">
        <v>65</v>
      </c>
      <c r="AB369" s="63"/>
      <c r="AC369" s="68"/>
      <c r="AD369" s="63"/>
      <c r="AE369" s="63"/>
      <c r="AF369" s="63"/>
      <c r="AG369" s="63"/>
      <c r="AH369" s="63"/>
      <c r="AI369" s="63"/>
      <c r="AJ369" s="63"/>
      <c r="AK369" s="63"/>
      <c r="AL369" s="63"/>
    </row>
    <row r="370" spans="1:38" x14ac:dyDescent="0.2">
      <c r="A370" s="100">
        <v>42297</v>
      </c>
      <c r="B370" s="63">
        <v>23</v>
      </c>
      <c r="C370" s="63">
        <v>11.89</v>
      </c>
      <c r="D370" s="63">
        <v>7.17</v>
      </c>
      <c r="E370" s="63">
        <v>7.3</v>
      </c>
      <c r="F370" s="63" t="s">
        <v>100</v>
      </c>
      <c r="G370" s="63">
        <v>0.155</v>
      </c>
      <c r="H370" s="63"/>
      <c r="I370" s="43">
        <v>36.1</v>
      </c>
      <c r="J370" s="25">
        <f t="shared" si="29"/>
        <v>0.50565269999999995</v>
      </c>
      <c r="K370" s="43">
        <v>1.1499999999999999</v>
      </c>
      <c r="L370" s="25">
        <f t="shared" si="27"/>
        <v>3.5615500000000001E-2</v>
      </c>
      <c r="M370" s="63"/>
      <c r="N370" s="62">
        <v>4</v>
      </c>
      <c r="O370" s="62">
        <v>1</v>
      </c>
      <c r="P370" s="62">
        <v>3</v>
      </c>
      <c r="Q370" s="62">
        <v>3</v>
      </c>
      <c r="R370" s="63">
        <v>10</v>
      </c>
      <c r="S370" s="62">
        <v>1</v>
      </c>
      <c r="T370" s="63">
        <f t="shared" si="28"/>
        <v>14.444444444444445</v>
      </c>
      <c r="U370" s="63">
        <f t="shared" si="28"/>
        <v>16.666666666666668</v>
      </c>
      <c r="V370" s="65">
        <v>0.7</v>
      </c>
      <c r="W370" s="63">
        <v>1</v>
      </c>
      <c r="X370" s="63"/>
      <c r="Y370" s="63"/>
      <c r="Z370" s="63">
        <v>58</v>
      </c>
      <c r="AA370" s="63">
        <v>62</v>
      </c>
      <c r="AB370" s="63"/>
      <c r="AC370" s="71"/>
      <c r="AD370" s="63"/>
      <c r="AE370" s="63"/>
      <c r="AF370" s="63"/>
      <c r="AG370" s="63"/>
      <c r="AH370" s="63"/>
      <c r="AI370" s="63"/>
      <c r="AJ370" s="63"/>
      <c r="AK370" s="63"/>
      <c r="AL370" s="63"/>
    </row>
    <row r="371" spans="1:38" x14ac:dyDescent="0.2">
      <c r="A371" s="100">
        <v>42311</v>
      </c>
      <c r="B371" s="63">
        <v>23</v>
      </c>
      <c r="C371" s="63">
        <v>9.3000000000000007</v>
      </c>
      <c r="D371" s="63">
        <v>6.86</v>
      </c>
      <c r="E371" s="63">
        <v>12.3</v>
      </c>
      <c r="F371" s="63" t="s">
        <v>100</v>
      </c>
      <c r="G371" s="63">
        <v>6.7000000000000004E-2</v>
      </c>
      <c r="H371" s="63"/>
      <c r="I371" s="43">
        <v>53.7</v>
      </c>
      <c r="J371" s="25">
        <f t="shared" si="29"/>
        <v>0.75217590000000012</v>
      </c>
      <c r="K371" s="43">
        <v>1.64</v>
      </c>
      <c r="L371" s="25">
        <f t="shared" si="27"/>
        <v>5.0790799999999997E-2</v>
      </c>
      <c r="M371" s="63"/>
      <c r="N371" s="63">
        <v>3</v>
      </c>
      <c r="O371" s="63">
        <v>1</v>
      </c>
      <c r="P371" s="63">
        <v>1</v>
      </c>
      <c r="Q371" s="63">
        <v>1</v>
      </c>
      <c r="R371" s="63">
        <v>9</v>
      </c>
      <c r="S371" s="63">
        <v>1</v>
      </c>
      <c r="T371" s="63">
        <f t="shared" si="28"/>
        <v>22.222222222222221</v>
      </c>
      <c r="U371" s="63">
        <f t="shared" si="28"/>
        <v>17.222222222222221</v>
      </c>
      <c r="V371" s="65">
        <v>0.42</v>
      </c>
      <c r="W371" s="63">
        <v>1</v>
      </c>
      <c r="X371" s="63"/>
      <c r="Y371" s="63"/>
      <c r="Z371" s="63">
        <v>72</v>
      </c>
      <c r="AA371" s="63">
        <v>63</v>
      </c>
      <c r="AB371" s="63"/>
      <c r="AC371" s="71"/>
      <c r="AD371" s="63"/>
      <c r="AE371" s="63"/>
      <c r="AF371" s="63"/>
      <c r="AG371" s="63"/>
      <c r="AH371" s="63"/>
      <c r="AI371" s="63"/>
      <c r="AJ371" s="63"/>
      <c r="AK371" s="63"/>
      <c r="AL371" s="63"/>
    </row>
    <row r="372" spans="1:38" x14ac:dyDescent="0.2">
      <c r="A372" s="63"/>
      <c r="B372" s="63"/>
      <c r="C372" s="63"/>
      <c r="D372" s="63"/>
      <c r="E372" s="63"/>
      <c r="F372" s="63"/>
      <c r="G372" s="63"/>
      <c r="H372" s="63"/>
      <c r="I372" s="43"/>
      <c r="J372" s="25"/>
      <c r="K372" s="43"/>
      <c r="L372" s="25"/>
      <c r="M372" s="63"/>
      <c r="N372" s="63"/>
      <c r="O372" s="63"/>
      <c r="P372" s="63"/>
      <c r="Q372" s="63"/>
      <c r="R372" s="63"/>
      <c r="S372" s="63"/>
      <c r="T372" s="63" t="str">
        <f t="shared" si="28"/>
        <v xml:space="preserve"> </v>
      </c>
      <c r="U372" s="63" t="str">
        <f t="shared" si="28"/>
        <v xml:space="preserve"> </v>
      </c>
      <c r="V372" s="63"/>
      <c r="W372" s="63"/>
      <c r="X372" s="63"/>
      <c r="Y372" s="63"/>
      <c r="Z372" s="63"/>
      <c r="AA372" s="63"/>
      <c r="AB372" s="63"/>
      <c r="AC372" s="71"/>
      <c r="AD372" s="63"/>
      <c r="AE372" s="63"/>
      <c r="AF372" s="63"/>
      <c r="AG372" s="63"/>
      <c r="AH372" s="63"/>
      <c r="AI372" s="63"/>
      <c r="AJ372" s="63"/>
      <c r="AK372" s="63"/>
      <c r="AL372" s="63"/>
    </row>
    <row r="373" spans="1:38" x14ac:dyDescent="0.2">
      <c r="A373" s="63"/>
      <c r="B373" s="63"/>
      <c r="C373" s="63"/>
      <c r="D373" s="63"/>
      <c r="E373" s="63"/>
      <c r="F373" s="63"/>
      <c r="G373" s="63"/>
      <c r="H373" s="63"/>
      <c r="I373" s="34"/>
      <c r="J373" s="25"/>
      <c r="K373" s="36"/>
      <c r="L373" s="25"/>
      <c r="M373" s="63"/>
      <c r="N373" s="63"/>
      <c r="O373" s="63"/>
      <c r="P373" s="63"/>
      <c r="Q373" s="63"/>
      <c r="R373" s="63"/>
      <c r="S373" s="63"/>
      <c r="T373" s="63" t="str">
        <f t="shared" si="28"/>
        <v xml:space="preserve"> </v>
      </c>
      <c r="U373" s="63" t="str">
        <f t="shared" si="28"/>
        <v xml:space="preserve"> </v>
      </c>
      <c r="V373" s="63"/>
      <c r="W373" s="63"/>
      <c r="X373" s="63"/>
      <c r="Y373" s="63"/>
      <c r="Z373" s="63"/>
      <c r="AA373" s="63"/>
      <c r="AB373" s="63"/>
      <c r="AC373" s="71"/>
      <c r="AD373" s="63"/>
      <c r="AE373" s="63"/>
      <c r="AF373" s="63"/>
      <c r="AG373" s="63"/>
      <c r="AH373" s="63"/>
      <c r="AI373" s="63"/>
      <c r="AJ373" s="63"/>
      <c r="AK373" s="63"/>
      <c r="AL373" s="63"/>
    </row>
    <row r="374" spans="1:38" x14ac:dyDescent="0.2">
      <c r="A374" s="63"/>
      <c r="B374" s="63"/>
      <c r="C374" s="63"/>
      <c r="D374" s="63"/>
      <c r="E374" s="63"/>
      <c r="F374" s="63"/>
      <c r="G374" s="63"/>
      <c r="H374" s="63"/>
      <c r="I374" s="34"/>
      <c r="J374" s="25"/>
      <c r="K374" s="36"/>
      <c r="L374" s="25"/>
      <c r="M374" s="63"/>
      <c r="N374" s="63"/>
      <c r="O374" s="63"/>
      <c r="P374" s="63"/>
      <c r="Q374" s="63"/>
      <c r="R374" s="63"/>
      <c r="S374" s="63"/>
      <c r="T374" s="63" t="str">
        <f t="shared" si="28"/>
        <v xml:space="preserve"> </v>
      </c>
      <c r="U374" s="63" t="str">
        <f t="shared" si="28"/>
        <v xml:space="preserve"> </v>
      </c>
      <c r="V374" s="63"/>
      <c r="W374" s="63"/>
      <c r="X374" s="63"/>
      <c r="Y374" s="63"/>
      <c r="Z374" s="63"/>
      <c r="AA374" s="63"/>
      <c r="AB374" s="63"/>
      <c r="AC374" s="71"/>
      <c r="AD374" s="63"/>
      <c r="AE374" s="63"/>
      <c r="AF374" s="63"/>
      <c r="AG374" s="63"/>
      <c r="AH374" s="63"/>
      <c r="AI374" s="63"/>
      <c r="AJ374" s="63"/>
      <c r="AK374" s="63"/>
      <c r="AL374" s="63"/>
    </row>
    <row r="375" spans="1:38" x14ac:dyDescent="0.2">
      <c r="A375" s="63"/>
      <c r="B375" s="63"/>
      <c r="C375" s="63"/>
      <c r="D375" s="63"/>
      <c r="E375" s="63"/>
      <c r="F375" s="63"/>
      <c r="G375" s="63"/>
      <c r="H375" s="63"/>
      <c r="I375" s="34"/>
      <c r="J375" s="25"/>
      <c r="K375" s="36"/>
      <c r="L375" s="25"/>
      <c r="M375" s="63"/>
      <c r="N375" s="63"/>
      <c r="O375" s="63"/>
      <c r="P375" s="63"/>
      <c r="Q375" s="63"/>
      <c r="R375" s="63"/>
      <c r="S375" s="63"/>
      <c r="T375" s="63" t="str">
        <f t="shared" si="28"/>
        <v xml:space="preserve"> </v>
      </c>
      <c r="U375" s="63" t="str">
        <f t="shared" si="28"/>
        <v xml:space="preserve"> </v>
      </c>
      <c r="V375" s="63"/>
      <c r="W375" s="63"/>
      <c r="Y375" s="63"/>
      <c r="Z375" s="63"/>
      <c r="AA375" s="63"/>
      <c r="AB375" s="63"/>
      <c r="AC375" s="71"/>
      <c r="AD375" s="63"/>
      <c r="AE375" s="63"/>
      <c r="AF375" s="63"/>
      <c r="AG375" s="63"/>
      <c r="AH375" s="63"/>
      <c r="AI375" s="63"/>
      <c r="AJ375" s="63"/>
      <c r="AK375" s="63"/>
      <c r="AL375" s="63"/>
    </row>
    <row r="376" spans="1:38" x14ac:dyDescent="0.2">
      <c r="A376" s="100">
        <v>42073</v>
      </c>
      <c r="B376" s="63">
        <v>24</v>
      </c>
      <c r="C376" s="63"/>
      <c r="D376" s="63"/>
      <c r="E376" s="63"/>
      <c r="F376" s="63"/>
      <c r="G376" s="63"/>
      <c r="H376" s="63"/>
      <c r="I376" s="34"/>
      <c r="J376" s="25"/>
      <c r="K376" s="36"/>
      <c r="L376" s="25"/>
      <c r="M376" s="63"/>
      <c r="N376" s="63"/>
      <c r="O376" s="63"/>
      <c r="P376" s="63"/>
      <c r="Q376" s="63"/>
      <c r="R376" s="63"/>
      <c r="S376" s="63"/>
      <c r="T376" s="63" t="str">
        <f t="shared" si="28"/>
        <v xml:space="preserve"> </v>
      </c>
      <c r="U376" s="63" t="str">
        <f t="shared" si="28"/>
        <v xml:space="preserve"> </v>
      </c>
      <c r="V376" s="63"/>
      <c r="W376" s="63"/>
      <c r="X376" s="63" t="s">
        <v>68</v>
      </c>
      <c r="Y376" s="63" t="s">
        <v>169</v>
      </c>
      <c r="Z376" s="63"/>
      <c r="AA376" s="63"/>
      <c r="AB376" s="63"/>
      <c r="AC376" s="71"/>
      <c r="AD376" s="63"/>
      <c r="AE376" s="63"/>
      <c r="AF376" s="63"/>
      <c r="AG376" s="63"/>
      <c r="AH376" s="63"/>
      <c r="AI376" s="63"/>
      <c r="AJ376" s="63"/>
      <c r="AK376" s="63"/>
      <c r="AL376" s="63"/>
    </row>
    <row r="377" spans="1:38" x14ac:dyDescent="0.2">
      <c r="A377" s="100">
        <v>42087</v>
      </c>
      <c r="B377" s="63">
        <v>24</v>
      </c>
      <c r="C377" s="63">
        <v>3.88</v>
      </c>
      <c r="D377" s="63">
        <v>6.47</v>
      </c>
      <c r="E377" s="63">
        <v>17.899999999999999</v>
      </c>
      <c r="F377" s="63">
        <v>5.71</v>
      </c>
      <c r="G377" s="63">
        <v>0.10299999999999999</v>
      </c>
      <c r="H377" s="63"/>
      <c r="I377" s="34">
        <v>111</v>
      </c>
      <c r="J377" s="25">
        <f t="shared" si="24"/>
        <v>1.5547770000000001</v>
      </c>
      <c r="K377" s="34">
        <v>1.35</v>
      </c>
      <c r="L377" s="25">
        <f t="shared" si="27"/>
        <v>4.1809499999999999E-2</v>
      </c>
      <c r="M377" s="63"/>
      <c r="N377" s="63">
        <v>2</v>
      </c>
      <c r="O377" s="63">
        <v>3</v>
      </c>
      <c r="P377" s="63">
        <v>3</v>
      </c>
      <c r="Q377" s="63">
        <v>2</v>
      </c>
      <c r="R377" s="63">
        <v>6</v>
      </c>
      <c r="S377" s="63">
        <v>1</v>
      </c>
      <c r="T377" s="63">
        <f t="shared" si="28"/>
        <v>3.8888888888888888</v>
      </c>
      <c r="U377" s="63">
        <f t="shared" si="28"/>
        <v>7.7777777777777777</v>
      </c>
      <c r="V377" s="65">
        <v>0.4</v>
      </c>
      <c r="W377" s="63">
        <v>1</v>
      </c>
      <c r="X377" s="63"/>
      <c r="Y377" s="63" t="s">
        <v>178</v>
      </c>
      <c r="Z377" s="63">
        <v>39</v>
      </c>
      <c r="AA377" s="63">
        <v>46</v>
      </c>
      <c r="AB377" s="63"/>
      <c r="AC377" s="71"/>
      <c r="AD377" s="63"/>
      <c r="AE377" s="63"/>
      <c r="AF377" s="63"/>
      <c r="AG377" s="63"/>
      <c r="AH377" s="63"/>
      <c r="AI377" s="63"/>
      <c r="AJ377" s="63"/>
      <c r="AK377" s="63"/>
      <c r="AL377" s="63"/>
    </row>
    <row r="378" spans="1:38" x14ac:dyDescent="0.2">
      <c r="A378" s="100">
        <v>42101</v>
      </c>
      <c r="B378" s="63">
        <v>24</v>
      </c>
      <c r="C378" s="63">
        <v>4.3899999999999997</v>
      </c>
      <c r="D378" s="63">
        <v>6.86</v>
      </c>
      <c r="E378" s="63">
        <v>5.3</v>
      </c>
      <c r="F378" s="63">
        <v>6.49</v>
      </c>
      <c r="G378" s="69">
        <v>0.37</v>
      </c>
      <c r="H378" s="69"/>
      <c r="I378" s="34">
        <v>89.2</v>
      </c>
      <c r="J378" s="25">
        <f t="shared" si="24"/>
        <v>1.2494244000000001</v>
      </c>
      <c r="K378" s="34">
        <v>1.59</v>
      </c>
      <c r="L378" s="25">
        <f t="shared" si="27"/>
        <v>4.9242300000000003E-2</v>
      </c>
      <c r="M378" s="63"/>
      <c r="N378" s="63">
        <v>3</v>
      </c>
      <c r="O378" s="63">
        <v>4</v>
      </c>
      <c r="P378" s="63">
        <v>2</v>
      </c>
      <c r="Q378" s="63">
        <v>2</v>
      </c>
      <c r="R378" s="63">
        <v>9</v>
      </c>
      <c r="S378" s="63">
        <v>3</v>
      </c>
      <c r="T378" s="63">
        <f t="shared" si="28"/>
        <v>16.111111111111111</v>
      </c>
      <c r="U378" s="63">
        <f t="shared" si="28"/>
        <v>14.444444444444445</v>
      </c>
      <c r="V378" s="65">
        <v>0.4</v>
      </c>
      <c r="W378" s="63">
        <v>1</v>
      </c>
      <c r="X378" s="63"/>
      <c r="Y378" s="63"/>
      <c r="Z378" s="63">
        <v>61</v>
      </c>
      <c r="AA378" s="63">
        <v>58</v>
      </c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</row>
    <row r="379" spans="1:38" x14ac:dyDescent="0.2">
      <c r="A379" s="100">
        <v>42115</v>
      </c>
      <c r="B379" s="63">
        <v>24</v>
      </c>
      <c r="C379" s="63">
        <v>6.15</v>
      </c>
      <c r="D379" s="63">
        <v>7.06</v>
      </c>
      <c r="E379" s="70">
        <v>13</v>
      </c>
      <c r="F379" s="63" t="s">
        <v>100</v>
      </c>
      <c r="G379" s="63">
        <v>0.20200000000000001</v>
      </c>
      <c r="H379" s="63"/>
      <c r="I379" s="43">
        <v>62.4</v>
      </c>
      <c r="J379" s="25">
        <f t="shared" si="24"/>
        <v>0.87403679999999995</v>
      </c>
      <c r="K379" s="43">
        <v>1.29</v>
      </c>
      <c r="L379" s="25">
        <f t="shared" si="27"/>
        <v>3.9951299999999995E-2</v>
      </c>
      <c r="M379" s="70"/>
      <c r="N379" s="63">
        <v>2</v>
      </c>
      <c r="O379" s="63">
        <v>3</v>
      </c>
      <c r="P379" s="63">
        <v>4</v>
      </c>
      <c r="Q379" s="63">
        <v>4</v>
      </c>
      <c r="R379" s="63">
        <v>5</v>
      </c>
      <c r="S379" s="63">
        <v>5</v>
      </c>
      <c r="T379" s="63">
        <f t="shared" si="28"/>
        <v>16.111111111111111</v>
      </c>
      <c r="U379" s="63">
        <f t="shared" si="28"/>
        <v>17.777777777777779</v>
      </c>
      <c r="V379" s="65">
        <v>0.4</v>
      </c>
      <c r="W379" s="63">
        <v>1</v>
      </c>
      <c r="X379" s="63"/>
      <c r="Y379" s="63"/>
      <c r="Z379" s="63">
        <v>61</v>
      </c>
      <c r="AA379" s="63">
        <v>64</v>
      </c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</row>
    <row r="380" spans="1:38" x14ac:dyDescent="0.2">
      <c r="A380" s="100">
        <v>42129</v>
      </c>
      <c r="B380" s="63">
        <v>24</v>
      </c>
      <c r="C380" s="63">
        <v>11.11</v>
      </c>
      <c r="D380" s="65">
        <v>7</v>
      </c>
      <c r="E380" s="63">
        <v>7.7</v>
      </c>
      <c r="F380" s="63" t="s">
        <v>100</v>
      </c>
      <c r="G380" s="63">
        <v>0.108</v>
      </c>
      <c r="H380" s="63"/>
      <c r="I380" s="40">
        <v>48.2</v>
      </c>
      <c r="J380" s="25">
        <f t="shared" si="24"/>
        <v>0.67513740000000011</v>
      </c>
      <c r="K380" s="36">
        <v>0.89500000000000002</v>
      </c>
      <c r="L380" s="25">
        <f t="shared" si="27"/>
        <v>2.7718149999999997E-2</v>
      </c>
      <c r="M380" s="63"/>
      <c r="N380" s="63">
        <v>3</v>
      </c>
      <c r="O380" s="63">
        <v>1</v>
      </c>
      <c r="P380" s="63">
        <v>2</v>
      </c>
      <c r="Q380" s="63">
        <v>2</v>
      </c>
      <c r="R380" s="63">
        <v>12</v>
      </c>
      <c r="S380" s="63">
        <v>1</v>
      </c>
      <c r="T380" s="63">
        <f t="shared" si="28"/>
        <v>24.444444444444443</v>
      </c>
      <c r="U380" s="63">
        <f t="shared" si="28"/>
        <v>18.888888888888889</v>
      </c>
      <c r="V380" s="65">
        <v>0.7</v>
      </c>
      <c r="W380" s="63" t="s">
        <v>21</v>
      </c>
      <c r="X380" s="63"/>
      <c r="Y380" s="63"/>
      <c r="Z380" s="63">
        <v>76</v>
      </c>
      <c r="AA380" s="63">
        <v>66</v>
      </c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</row>
    <row r="381" spans="1:38" x14ac:dyDescent="0.2">
      <c r="A381" s="100">
        <v>42143</v>
      </c>
      <c r="B381" s="63">
        <v>24</v>
      </c>
      <c r="C381" s="63">
        <v>11.14</v>
      </c>
      <c r="D381" s="63">
        <v>6.82</v>
      </c>
      <c r="E381" s="63">
        <v>6.8</v>
      </c>
      <c r="F381" s="63" t="s">
        <v>100</v>
      </c>
      <c r="G381" s="63">
        <v>0.33800000000000002</v>
      </c>
      <c r="H381" s="63"/>
      <c r="I381" s="37">
        <v>44.3</v>
      </c>
      <c r="J381" s="25">
        <f t="shared" si="24"/>
        <v>0.62051009999999995</v>
      </c>
      <c r="K381" s="34">
        <v>1.1599999999999999</v>
      </c>
      <c r="L381" s="25">
        <f t="shared" si="27"/>
        <v>3.5925199999999997E-2</v>
      </c>
      <c r="M381" s="63"/>
      <c r="N381" s="63">
        <v>3</v>
      </c>
      <c r="O381" s="63">
        <v>3</v>
      </c>
      <c r="P381" s="63">
        <v>2</v>
      </c>
      <c r="Q381" s="63">
        <v>2</v>
      </c>
      <c r="R381" s="63">
        <v>12</v>
      </c>
      <c r="S381" s="63">
        <v>3</v>
      </c>
      <c r="T381" s="63">
        <f t="shared" si="28"/>
        <v>23.888888888888889</v>
      </c>
      <c r="U381" s="63">
        <f t="shared" si="28"/>
        <v>24.444444444444443</v>
      </c>
      <c r="V381" s="65">
        <v>0.7</v>
      </c>
      <c r="W381" s="63">
        <v>1</v>
      </c>
      <c r="X381" s="63"/>
      <c r="Y381" s="63"/>
      <c r="Z381" s="63">
        <v>75</v>
      </c>
      <c r="AA381" s="63">
        <v>76</v>
      </c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</row>
    <row r="382" spans="1:38" x14ac:dyDescent="0.2">
      <c r="A382" s="100">
        <v>42157</v>
      </c>
      <c r="B382" s="63">
        <v>24</v>
      </c>
      <c r="C382" s="63">
        <v>10.63</v>
      </c>
      <c r="D382" s="65">
        <v>6.8</v>
      </c>
      <c r="E382" s="70">
        <v>8</v>
      </c>
      <c r="F382" s="63" t="s">
        <v>100</v>
      </c>
      <c r="G382" s="63">
        <v>0.22700000000000001</v>
      </c>
      <c r="H382" s="63"/>
      <c r="I382" s="34">
        <v>39.799999999999997</v>
      </c>
      <c r="J382" s="25">
        <f t="shared" si="24"/>
        <v>0.55747859999999994</v>
      </c>
      <c r="K382" s="34">
        <v>1.2869999999999999</v>
      </c>
      <c r="L382" s="25">
        <f t="shared" si="27"/>
        <v>3.9858389999999994E-2</v>
      </c>
      <c r="M382" s="70"/>
      <c r="N382" s="63">
        <v>3</v>
      </c>
      <c r="O382" s="63">
        <v>3</v>
      </c>
      <c r="P382" s="63">
        <v>2</v>
      </c>
      <c r="Q382" s="63">
        <v>2</v>
      </c>
      <c r="R382" s="63">
        <v>6</v>
      </c>
      <c r="S382" s="63">
        <v>4</v>
      </c>
      <c r="T382" s="63">
        <f t="shared" si="28"/>
        <v>24.444444444444443</v>
      </c>
      <c r="U382" s="63">
        <f t="shared" si="28"/>
        <v>26.666666666666668</v>
      </c>
      <c r="V382" s="63">
        <v>0.65</v>
      </c>
      <c r="W382" s="63">
        <v>1</v>
      </c>
      <c r="X382" s="63"/>
      <c r="Y382" s="63"/>
      <c r="Z382" s="63">
        <v>76</v>
      </c>
      <c r="AA382" s="63">
        <v>80</v>
      </c>
      <c r="AB382" s="63" t="s">
        <v>218</v>
      </c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</row>
    <row r="383" spans="1:38" x14ac:dyDescent="0.2">
      <c r="A383" s="100">
        <v>42171</v>
      </c>
      <c r="B383" s="63">
        <v>24</v>
      </c>
      <c r="C383" s="63">
        <v>10.33</v>
      </c>
      <c r="D383" s="63">
        <v>6.64</v>
      </c>
      <c r="E383" s="63">
        <v>11.5</v>
      </c>
      <c r="F383" s="63" t="s">
        <v>100</v>
      </c>
      <c r="G383" s="63">
        <v>0.16800000000000001</v>
      </c>
      <c r="H383" s="63"/>
      <c r="I383" s="34">
        <v>37.200000000000003</v>
      </c>
      <c r="J383" s="25">
        <f t="shared" si="24"/>
        <v>0.52106040000000009</v>
      </c>
      <c r="K383" s="34">
        <v>1.46</v>
      </c>
      <c r="L383" s="25">
        <f t="shared" si="27"/>
        <v>4.5216200000000005E-2</v>
      </c>
      <c r="M383" s="63"/>
      <c r="N383" s="63">
        <v>3</v>
      </c>
      <c r="O383" s="63">
        <v>2</v>
      </c>
      <c r="P383" s="63">
        <v>2</v>
      </c>
      <c r="Q383" s="63">
        <v>2</v>
      </c>
      <c r="R383" s="63">
        <v>11</v>
      </c>
      <c r="S383" s="63">
        <v>4</v>
      </c>
      <c r="T383" s="63">
        <f t="shared" si="28"/>
        <v>28.888888888888889</v>
      </c>
      <c r="U383" s="63">
        <f t="shared" si="28"/>
        <v>28.888888888888889</v>
      </c>
      <c r="V383" s="63">
        <v>0.65</v>
      </c>
      <c r="W383" s="63">
        <v>1</v>
      </c>
      <c r="X383" s="63"/>
      <c r="Y383" s="63"/>
      <c r="Z383" s="63">
        <v>84</v>
      </c>
      <c r="AA383" s="63">
        <v>84</v>
      </c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</row>
    <row r="384" spans="1:38" x14ac:dyDescent="0.2">
      <c r="A384" s="100">
        <v>42185</v>
      </c>
      <c r="B384" s="63">
        <v>24</v>
      </c>
      <c r="C384" s="63">
        <v>7.36</v>
      </c>
      <c r="D384" s="63">
        <v>6.69</v>
      </c>
      <c r="E384" s="63">
        <v>19.2</v>
      </c>
      <c r="F384" s="63" t="s">
        <v>100</v>
      </c>
      <c r="G384" s="63">
        <v>4.2999999999999997E-2</v>
      </c>
      <c r="H384" s="63"/>
      <c r="I384" s="43">
        <v>22.9</v>
      </c>
      <c r="J384" s="25">
        <f t="shared" si="24"/>
        <v>0.3207603</v>
      </c>
      <c r="K384" s="43">
        <v>1.97</v>
      </c>
      <c r="L384" s="25">
        <f t="shared" si="27"/>
        <v>6.10109E-2</v>
      </c>
      <c r="M384" s="63"/>
      <c r="N384" s="63">
        <v>3</v>
      </c>
      <c r="O384" s="63">
        <v>2</v>
      </c>
      <c r="P384" s="63">
        <v>2</v>
      </c>
      <c r="Q384" s="63">
        <v>2</v>
      </c>
      <c r="R384" s="63">
        <v>7</v>
      </c>
      <c r="S384" s="63">
        <v>1</v>
      </c>
      <c r="T384" s="63">
        <f t="shared" si="28"/>
        <v>26.111111111111111</v>
      </c>
      <c r="U384" s="63">
        <f t="shared" si="28"/>
        <v>26.666666666666668</v>
      </c>
      <c r="V384" s="63">
        <v>0.65</v>
      </c>
      <c r="W384" s="63">
        <v>1</v>
      </c>
      <c r="X384" s="63"/>
      <c r="Y384" s="63"/>
      <c r="Z384" s="63">
        <v>79</v>
      </c>
      <c r="AA384" s="63">
        <v>80</v>
      </c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</row>
    <row r="385" spans="1:38" x14ac:dyDescent="0.2">
      <c r="A385" s="100">
        <v>42199</v>
      </c>
      <c r="B385" s="63">
        <v>24</v>
      </c>
      <c r="C385" s="65">
        <v>8.9</v>
      </c>
      <c r="D385" s="63">
        <v>6.81</v>
      </c>
      <c r="E385" s="63">
        <v>12.6</v>
      </c>
      <c r="F385" s="63" t="s">
        <v>100</v>
      </c>
      <c r="G385" s="63">
        <v>0.128</v>
      </c>
      <c r="H385" s="63"/>
      <c r="I385" s="43">
        <v>39.799999999999997</v>
      </c>
      <c r="J385" s="25">
        <f t="shared" si="24"/>
        <v>0.55747859999999994</v>
      </c>
      <c r="K385" s="43">
        <v>1.93</v>
      </c>
      <c r="L385" s="25">
        <f t="shared" si="27"/>
        <v>5.9772099999999995E-2</v>
      </c>
      <c r="M385" s="63"/>
      <c r="N385" s="63">
        <v>3</v>
      </c>
      <c r="O385" s="63">
        <v>3</v>
      </c>
      <c r="P385" s="63">
        <v>2</v>
      </c>
      <c r="Q385" s="63">
        <v>2</v>
      </c>
      <c r="R385" s="63">
        <v>12</v>
      </c>
      <c r="S385" s="63">
        <v>3</v>
      </c>
      <c r="T385" s="63">
        <f t="shared" si="28"/>
        <v>26.666666666666668</v>
      </c>
      <c r="U385" s="63">
        <f t="shared" si="28"/>
        <v>27.222222222222221</v>
      </c>
      <c r="V385" s="65">
        <v>0.7</v>
      </c>
      <c r="W385" s="63">
        <v>1</v>
      </c>
      <c r="X385" s="63"/>
      <c r="Y385" s="63" t="s">
        <v>232</v>
      </c>
      <c r="Z385" s="63">
        <v>80</v>
      </c>
      <c r="AA385" s="63">
        <v>81</v>
      </c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</row>
    <row r="386" spans="1:38" x14ac:dyDescent="0.2">
      <c r="A386" s="100">
        <v>42213</v>
      </c>
      <c r="B386" s="63">
        <v>24</v>
      </c>
      <c r="C386" s="63">
        <v>9.4600000000000009</v>
      </c>
      <c r="D386" s="63">
        <v>7.1</v>
      </c>
      <c r="E386" s="63">
        <v>13.8</v>
      </c>
      <c r="F386" s="63" t="s">
        <v>100</v>
      </c>
      <c r="G386" s="63">
        <v>0.14699999999999999</v>
      </c>
      <c r="H386" s="63"/>
      <c r="I386" s="43">
        <v>33.799999999999997</v>
      </c>
      <c r="J386" s="25">
        <f t="shared" si="24"/>
        <v>0.47343659999999993</v>
      </c>
      <c r="K386" s="43">
        <v>1.84</v>
      </c>
      <c r="L386" s="25">
        <f t="shared" si="27"/>
        <v>5.6984800000000002E-2</v>
      </c>
      <c r="M386" s="63"/>
      <c r="N386" s="63">
        <v>3</v>
      </c>
      <c r="O386" s="63">
        <v>1</v>
      </c>
      <c r="P386" s="63">
        <v>1</v>
      </c>
      <c r="Q386" s="63">
        <v>1</v>
      </c>
      <c r="R386" s="63">
        <v>13</v>
      </c>
      <c r="S386" s="63">
        <v>3</v>
      </c>
      <c r="T386" s="63">
        <f t="shared" si="28"/>
        <v>28.888888888888889</v>
      </c>
      <c r="U386" s="63">
        <f t="shared" si="28"/>
        <v>28.888888888888889</v>
      </c>
      <c r="V386" s="65">
        <v>0.8</v>
      </c>
      <c r="W386" s="63">
        <v>1</v>
      </c>
      <c r="X386" s="63"/>
      <c r="Y386" s="63"/>
      <c r="Z386" s="63">
        <v>84</v>
      </c>
      <c r="AA386" s="63">
        <v>84</v>
      </c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</row>
    <row r="387" spans="1:38" x14ac:dyDescent="0.2">
      <c r="A387" s="100">
        <v>42227</v>
      </c>
      <c r="B387" s="63">
        <v>24</v>
      </c>
      <c r="C387" s="63">
        <v>11.57</v>
      </c>
      <c r="D387" s="63">
        <v>6.98</v>
      </c>
      <c r="E387" s="63">
        <v>12.6</v>
      </c>
      <c r="F387" s="63" t="s">
        <v>100</v>
      </c>
      <c r="G387" s="63">
        <v>0.13400000000000001</v>
      </c>
      <c r="H387" s="63"/>
      <c r="I387" s="43">
        <v>37</v>
      </c>
      <c r="J387" s="25">
        <f t="shared" si="24"/>
        <v>0.51825900000000003</v>
      </c>
      <c r="K387" s="43">
        <v>2.16</v>
      </c>
      <c r="L387" s="25">
        <f t="shared" si="27"/>
        <v>6.6895200000000002E-2</v>
      </c>
      <c r="M387" s="63"/>
      <c r="N387" s="63">
        <v>3</v>
      </c>
      <c r="O387" s="63">
        <v>4</v>
      </c>
      <c r="P387" s="63">
        <v>3</v>
      </c>
      <c r="Q387" s="63">
        <v>2</v>
      </c>
      <c r="R387" s="63">
        <v>9</v>
      </c>
      <c r="S387" s="63">
        <v>3</v>
      </c>
      <c r="T387" s="63">
        <f t="shared" si="28"/>
        <v>24.444444444444443</v>
      </c>
      <c r="U387" s="63">
        <f t="shared" si="28"/>
        <v>25.555555555555557</v>
      </c>
      <c r="V387" s="65">
        <v>0.8</v>
      </c>
      <c r="W387" s="63">
        <v>1</v>
      </c>
      <c r="X387" s="63"/>
      <c r="Y387" s="63"/>
      <c r="Z387" s="63">
        <v>76</v>
      </c>
      <c r="AA387" s="63">
        <v>78</v>
      </c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</row>
    <row r="388" spans="1:38" x14ac:dyDescent="0.2">
      <c r="A388" s="100">
        <v>42241</v>
      </c>
      <c r="B388" s="63">
        <v>24</v>
      </c>
      <c r="C388" s="63">
        <v>11.47</v>
      </c>
      <c r="D388" s="63">
        <v>7.2</v>
      </c>
      <c r="E388" s="63">
        <v>10.3</v>
      </c>
      <c r="F388" s="63" t="s">
        <v>100</v>
      </c>
      <c r="G388" s="63">
        <v>0.183</v>
      </c>
      <c r="H388" s="63"/>
      <c r="I388" s="43">
        <v>34.200000000000003</v>
      </c>
      <c r="J388" s="25">
        <f t="shared" si="24"/>
        <v>0.4790394</v>
      </c>
      <c r="K388" s="43">
        <v>1.99</v>
      </c>
      <c r="L388" s="25">
        <f t="shared" si="27"/>
        <v>6.1630299999999999E-2</v>
      </c>
      <c r="M388" s="63"/>
      <c r="N388" s="63">
        <v>1</v>
      </c>
      <c r="O388" s="63">
        <v>2</v>
      </c>
      <c r="P388" s="63">
        <v>3</v>
      </c>
      <c r="Q388" s="63">
        <v>2</v>
      </c>
      <c r="R388" s="63">
        <v>5</v>
      </c>
      <c r="S388" s="63">
        <v>1</v>
      </c>
      <c r="T388" s="63">
        <f t="shared" ref="T388:U451" si="30">IF(Z388&gt;0,(Z388-32)*5/9," ")</f>
        <v>26.666666666666668</v>
      </c>
      <c r="U388" s="63">
        <f t="shared" si="30"/>
        <v>26.666666666666668</v>
      </c>
      <c r="V388" s="63">
        <v>0.75</v>
      </c>
      <c r="W388" s="63">
        <v>1</v>
      </c>
      <c r="X388" s="63"/>
      <c r="Y388" s="63"/>
      <c r="Z388" s="63">
        <v>80</v>
      </c>
      <c r="AA388" s="63">
        <v>80</v>
      </c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</row>
    <row r="389" spans="1:38" x14ac:dyDescent="0.2">
      <c r="A389" s="100">
        <v>42255</v>
      </c>
      <c r="B389" s="63">
        <v>24</v>
      </c>
      <c r="C389" s="63">
        <v>12.5</v>
      </c>
      <c r="D389" s="63">
        <v>7.07</v>
      </c>
      <c r="E389" s="63">
        <v>11.5</v>
      </c>
      <c r="F389" s="63" t="s">
        <v>100</v>
      </c>
      <c r="G389" s="63">
        <v>0.123</v>
      </c>
      <c r="H389" s="63"/>
      <c r="I389" s="43">
        <v>36</v>
      </c>
      <c r="J389" s="25">
        <f t="shared" si="24"/>
        <v>0.50425200000000003</v>
      </c>
      <c r="K389" s="43">
        <v>1.92</v>
      </c>
      <c r="L389" s="25">
        <f t="shared" si="27"/>
        <v>5.9462399999999999E-2</v>
      </c>
      <c r="M389" s="63"/>
      <c r="N389" s="63">
        <v>4</v>
      </c>
      <c r="O389" s="63">
        <v>2</v>
      </c>
      <c r="P389" s="63">
        <v>2</v>
      </c>
      <c r="Q389" s="63">
        <v>2</v>
      </c>
      <c r="R389" s="63">
        <v>11</v>
      </c>
      <c r="S389" s="63">
        <v>1</v>
      </c>
      <c r="T389" s="63">
        <f t="shared" si="30"/>
        <v>28.333333333333332</v>
      </c>
      <c r="U389" s="63">
        <f t="shared" si="30"/>
        <v>27.777777777777779</v>
      </c>
      <c r="V389" s="63">
        <v>0.65</v>
      </c>
      <c r="W389" s="63">
        <v>1</v>
      </c>
      <c r="X389" s="63"/>
      <c r="Y389" s="63"/>
      <c r="Z389" s="63">
        <v>83</v>
      </c>
      <c r="AA389" s="63">
        <v>82</v>
      </c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</row>
    <row r="390" spans="1:38" x14ac:dyDescent="0.2">
      <c r="A390" s="100">
        <v>42269</v>
      </c>
      <c r="B390" s="63">
        <v>24</v>
      </c>
      <c r="C390" s="63">
        <v>14.15</v>
      </c>
      <c r="D390" s="63">
        <v>7.21</v>
      </c>
      <c r="E390" s="63">
        <v>10.6</v>
      </c>
      <c r="F390" s="63" t="s">
        <v>100</v>
      </c>
      <c r="G390" s="63">
        <v>0.109</v>
      </c>
      <c r="H390" s="63"/>
      <c r="I390" s="43">
        <v>32.299999999999997</v>
      </c>
      <c r="J390" s="25">
        <f t="shared" si="24"/>
        <v>0.4524261</v>
      </c>
      <c r="K390" s="43">
        <v>1.67</v>
      </c>
      <c r="L390" s="25">
        <f t="shared" si="27"/>
        <v>5.1719899999999999E-2</v>
      </c>
      <c r="M390" s="63"/>
      <c r="N390" s="63">
        <v>1</v>
      </c>
      <c r="O390" s="63">
        <v>3</v>
      </c>
      <c r="P390" s="63">
        <v>4</v>
      </c>
      <c r="Q390" s="63">
        <v>4</v>
      </c>
      <c r="R390" s="63">
        <v>6</v>
      </c>
      <c r="S390" s="63">
        <v>1</v>
      </c>
      <c r="T390" s="63">
        <f t="shared" si="30"/>
        <v>21.111111111111111</v>
      </c>
      <c r="U390" s="63">
        <f t="shared" si="30"/>
        <v>23.333333333333332</v>
      </c>
      <c r="V390" s="65">
        <v>0.8</v>
      </c>
      <c r="W390" s="63">
        <v>1</v>
      </c>
      <c r="X390" s="63"/>
      <c r="Y390" s="63"/>
      <c r="Z390" s="63">
        <v>70</v>
      </c>
      <c r="AA390" s="63">
        <v>74</v>
      </c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</row>
    <row r="391" spans="1:38" x14ac:dyDescent="0.2">
      <c r="A391" s="100">
        <v>42283</v>
      </c>
      <c r="B391" s="63">
        <v>24</v>
      </c>
      <c r="C391" s="63">
        <v>15.08</v>
      </c>
      <c r="D391" s="63">
        <v>7.17</v>
      </c>
      <c r="E391" s="63">
        <v>6.2</v>
      </c>
      <c r="F391" s="63" t="s">
        <v>100</v>
      </c>
      <c r="G391" s="63">
        <v>0.215</v>
      </c>
      <c r="H391" s="63"/>
      <c r="I391" s="43">
        <v>31.8</v>
      </c>
      <c r="J391" s="25">
        <f t="shared" si="24"/>
        <v>0.4454226</v>
      </c>
      <c r="K391" s="43">
        <v>1.52</v>
      </c>
      <c r="L391" s="25">
        <f t="shared" si="27"/>
        <v>4.7074399999999995E-2</v>
      </c>
      <c r="M391" s="63"/>
      <c r="N391" s="63">
        <v>1</v>
      </c>
      <c r="O391" s="63">
        <v>1</v>
      </c>
      <c r="P391" s="63">
        <v>13</v>
      </c>
      <c r="Q391" s="63">
        <v>2</v>
      </c>
      <c r="R391" s="63">
        <v>6</v>
      </c>
      <c r="S391" s="63">
        <v>1</v>
      </c>
      <c r="T391" s="63">
        <f t="shared" si="30"/>
        <v>16.111111111111111</v>
      </c>
      <c r="U391" s="63">
        <f t="shared" si="30"/>
        <v>17.777777777777779</v>
      </c>
      <c r="V391" s="65">
        <v>0.8</v>
      </c>
      <c r="W391" s="63">
        <v>1</v>
      </c>
      <c r="X391" s="63"/>
      <c r="Y391" s="63"/>
      <c r="Z391" s="63">
        <v>61</v>
      </c>
      <c r="AA391" s="63">
        <v>64</v>
      </c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</row>
    <row r="392" spans="1:38" x14ac:dyDescent="0.2">
      <c r="A392" s="100">
        <v>42297</v>
      </c>
      <c r="B392" s="63">
        <v>24</v>
      </c>
      <c r="C392" s="63">
        <v>17.27</v>
      </c>
      <c r="D392" s="63">
        <v>7.38</v>
      </c>
      <c r="E392" s="63">
        <v>2.8</v>
      </c>
      <c r="F392" s="63" t="s">
        <v>100</v>
      </c>
      <c r="G392" s="63">
        <v>0.104</v>
      </c>
      <c r="H392" s="63"/>
      <c r="I392" s="43">
        <v>26.2</v>
      </c>
      <c r="J392" s="25">
        <f t="shared" si="24"/>
        <v>0.36698339999999996</v>
      </c>
      <c r="K392" s="43">
        <v>0.95</v>
      </c>
      <c r="L392" s="25">
        <f t="shared" si="27"/>
        <v>2.94215E-2</v>
      </c>
      <c r="M392" s="63"/>
      <c r="N392" s="63">
        <v>1</v>
      </c>
      <c r="O392" s="63">
        <v>1</v>
      </c>
      <c r="P392" s="63">
        <v>2</v>
      </c>
      <c r="Q392" s="63">
        <v>2</v>
      </c>
      <c r="R392" s="63">
        <v>11</v>
      </c>
      <c r="S392" s="63">
        <v>1</v>
      </c>
      <c r="T392" s="63">
        <f t="shared" si="30"/>
        <v>13.888888888888889</v>
      </c>
      <c r="U392" s="63">
        <f t="shared" si="30"/>
        <v>14.444444444444445</v>
      </c>
      <c r="V392" s="65">
        <v>1.3</v>
      </c>
      <c r="W392" s="63">
        <v>1</v>
      </c>
      <c r="X392" s="63"/>
      <c r="Y392" s="63"/>
      <c r="Z392" s="63">
        <v>57</v>
      </c>
      <c r="AA392" s="63">
        <v>58</v>
      </c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</row>
    <row r="393" spans="1:38" x14ac:dyDescent="0.2">
      <c r="A393" s="100">
        <v>42311</v>
      </c>
      <c r="B393" s="63">
        <v>24</v>
      </c>
      <c r="C393" s="63">
        <v>17.170000000000002</v>
      </c>
      <c r="D393" s="63">
        <v>7.05</v>
      </c>
      <c r="E393" s="63">
        <v>4.5999999999999996</v>
      </c>
      <c r="F393" s="63" t="s">
        <v>100</v>
      </c>
      <c r="G393" s="63">
        <v>0.14699999999999999</v>
      </c>
      <c r="H393" s="63"/>
      <c r="I393" s="43">
        <v>29.6</v>
      </c>
      <c r="J393" s="25">
        <f t="shared" si="24"/>
        <v>0.41460720000000006</v>
      </c>
      <c r="K393" s="43">
        <v>1.095</v>
      </c>
      <c r="L393" s="25">
        <f t="shared" si="27"/>
        <v>3.3912149999999995E-2</v>
      </c>
      <c r="M393" s="63"/>
      <c r="N393" s="63">
        <v>2</v>
      </c>
      <c r="O393" s="63">
        <v>1</v>
      </c>
      <c r="P393" s="63">
        <v>2</v>
      </c>
      <c r="Q393" s="63">
        <v>2</v>
      </c>
      <c r="R393" s="63">
        <v>6</v>
      </c>
      <c r="S393" s="63">
        <v>1</v>
      </c>
      <c r="T393" s="63">
        <f t="shared" si="30"/>
        <v>18.333333333333332</v>
      </c>
      <c r="U393" s="63">
        <f t="shared" si="30"/>
        <v>15.555555555555555</v>
      </c>
      <c r="V393" s="65">
        <v>1</v>
      </c>
      <c r="W393" s="63">
        <v>1</v>
      </c>
      <c r="X393" s="63"/>
      <c r="Y393" s="63"/>
      <c r="Z393" s="63">
        <v>65</v>
      </c>
      <c r="AA393" s="63">
        <v>60</v>
      </c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</row>
    <row r="394" spans="1:38" x14ac:dyDescent="0.2">
      <c r="A394" s="63"/>
      <c r="B394" s="63"/>
      <c r="C394" s="63"/>
      <c r="D394" s="63"/>
      <c r="E394" s="63"/>
      <c r="F394" s="63"/>
      <c r="G394" s="63"/>
      <c r="H394" s="63"/>
      <c r="I394" s="43"/>
      <c r="J394" s="25"/>
      <c r="K394" s="43"/>
      <c r="L394" s="25"/>
      <c r="M394" s="63"/>
      <c r="N394" s="63"/>
      <c r="O394" s="63"/>
      <c r="P394" s="63"/>
      <c r="Q394" s="63"/>
      <c r="R394" s="63"/>
      <c r="S394" s="63"/>
      <c r="T394" s="63" t="str">
        <f t="shared" si="30"/>
        <v xml:space="preserve"> </v>
      </c>
      <c r="U394" s="63" t="str">
        <f t="shared" si="30"/>
        <v xml:space="preserve"> </v>
      </c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</row>
    <row r="395" spans="1:38" x14ac:dyDescent="0.2">
      <c r="A395" s="63"/>
      <c r="B395" s="63"/>
      <c r="C395" s="63"/>
      <c r="D395" s="63"/>
      <c r="E395" s="63"/>
      <c r="F395" s="63"/>
      <c r="G395" s="63"/>
      <c r="H395" s="63"/>
      <c r="I395" s="43"/>
      <c r="J395" s="25"/>
      <c r="K395" s="43"/>
      <c r="L395" s="25"/>
      <c r="M395" s="63"/>
      <c r="N395" s="63"/>
      <c r="O395" s="63"/>
      <c r="P395" s="63"/>
      <c r="Q395" s="63"/>
      <c r="R395" s="63"/>
      <c r="S395" s="63"/>
      <c r="T395" s="63" t="str">
        <f t="shared" si="30"/>
        <v xml:space="preserve"> </v>
      </c>
      <c r="U395" s="63" t="str">
        <f t="shared" si="30"/>
        <v xml:space="preserve"> </v>
      </c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</row>
    <row r="396" spans="1:38" x14ac:dyDescent="0.2">
      <c r="A396" s="63"/>
      <c r="B396" s="63"/>
      <c r="C396" s="63"/>
      <c r="D396" s="63"/>
      <c r="E396" s="63"/>
      <c r="F396" s="63"/>
      <c r="G396" s="63"/>
      <c r="H396" s="63"/>
      <c r="I396" s="43"/>
      <c r="J396" s="25"/>
      <c r="K396" s="43"/>
      <c r="L396" s="25"/>
      <c r="M396" s="63"/>
      <c r="N396" s="63"/>
      <c r="O396" s="63"/>
      <c r="P396" s="63"/>
      <c r="Q396" s="63"/>
      <c r="R396" s="63"/>
      <c r="S396" s="63"/>
      <c r="T396" s="63" t="str">
        <f t="shared" si="30"/>
        <v xml:space="preserve"> </v>
      </c>
      <c r="U396" s="63" t="str">
        <f t="shared" si="30"/>
        <v xml:space="preserve"> </v>
      </c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</row>
    <row r="397" spans="1:38" x14ac:dyDescent="0.2">
      <c r="A397" s="63"/>
      <c r="B397" s="63"/>
      <c r="C397" s="63"/>
      <c r="D397" s="63"/>
      <c r="E397" s="63"/>
      <c r="F397" s="63"/>
      <c r="G397" s="63"/>
      <c r="H397" s="63"/>
      <c r="I397" s="43"/>
      <c r="J397" s="25"/>
      <c r="K397" s="43"/>
      <c r="L397" s="25"/>
      <c r="M397" s="63"/>
      <c r="N397" s="63"/>
      <c r="O397" s="63"/>
      <c r="P397" s="63"/>
      <c r="Q397" s="63"/>
      <c r="R397" s="63"/>
      <c r="S397" s="63"/>
      <c r="T397" s="63" t="str">
        <f t="shared" si="30"/>
        <v xml:space="preserve"> </v>
      </c>
      <c r="U397" s="63" t="str">
        <f t="shared" si="30"/>
        <v xml:space="preserve"> </v>
      </c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</row>
    <row r="398" spans="1:38" x14ac:dyDescent="0.2">
      <c r="A398" s="100">
        <v>42073</v>
      </c>
      <c r="B398" s="63">
        <v>25</v>
      </c>
      <c r="C398" s="63">
        <v>0.72</v>
      </c>
      <c r="D398" s="63">
        <v>6.41</v>
      </c>
      <c r="E398" s="70">
        <v>10.199999999999999</v>
      </c>
      <c r="F398" s="63">
        <v>2.0299999999999998</v>
      </c>
      <c r="G398" s="63">
        <v>0.40400000000000003</v>
      </c>
      <c r="H398" s="63"/>
      <c r="I398" s="37">
        <v>71.599999999999994</v>
      </c>
      <c r="J398" s="25">
        <f t="shared" ref="J398:J478" si="31">(I398*14.007)*(0.001)</f>
        <v>1.0029011999999999</v>
      </c>
      <c r="K398" s="36">
        <v>4.32</v>
      </c>
      <c r="L398" s="25">
        <f t="shared" si="27"/>
        <v>0.1337904</v>
      </c>
      <c r="M398" s="70"/>
      <c r="N398" s="63">
        <v>3</v>
      </c>
      <c r="O398" s="63">
        <v>3</v>
      </c>
      <c r="P398" s="63">
        <v>1</v>
      </c>
      <c r="Q398" s="63">
        <v>1</v>
      </c>
      <c r="R398" s="63">
        <v>13</v>
      </c>
      <c r="S398" s="63">
        <v>2</v>
      </c>
      <c r="T398" s="63">
        <f t="shared" si="30"/>
        <v>12.777777777777779</v>
      </c>
      <c r="U398" s="63">
        <f t="shared" si="30"/>
        <v>4.4444444444444446</v>
      </c>
      <c r="V398" s="63">
        <v>0.45</v>
      </c>
      <c r="W398" s="63">
        <v>1</v>
      </c>
      <c r="X398" s="63" t="s">
        <v>70</v>
      </c>
      <c r="Y398" s="63" t="s">
        <v>138</v>
      </c>
      <c r="Z398" s="63">
        <v>55</v>
      </c>
      <c r="AA398" s="63">
        <v>40</v>
      </c>
      <c r="AB398" s="70"/>
      <c r="AC398" s="63"/>
      <c r="AD398" s="63"/>
      <c r="AE398" s="63"/>
      <c r="AF398" s="63"/>
      <c r="AG398" s="70"/>
      <c r="AH398" s="63"/>
      <c r="AI398" s="63"/>
      <c r="AJ398" s="63"/>
      <c r="AK398" s="63"/>
      <c r="AL398" s="63"/>
    </row>
    <row r="399" spans="1:38" x14ac:dyDescent="0.2">
      <c r="A399" s="100">
        <v>42087</v>
      </c>
      <c r="B399" s="63">
        <v>25</v>
      </c>
      <c r="C399" s="63">
        <v>0.76</v>
      </c>
      <c r="D399" s="63">
        <v>6.82</v>
      </c>
      <c r="E399" s="63">
        <v>10.3</v>
      </c>
      <c r="F399" s="67">
        <v>1.7</v>
      </c>
      <c r="G399" s="63">
        <v>0.307</v>
      </c>
      <c r="H399" s="63"/>
      <c r="I399" s="34">
        <v>77.3</v>
      </c>
      <c r="J399" s="25">
        <f t="shared" si="31"/>
        <v>1.0827411</v>
      </c>
      <c r="K399" s="36">
        <v>3.19</v>
      </c>
      <c r="L399" s="25">
        <f t="shared" si="27"/>
        <v>9.8794300000000002E-2</v>
      </c>
      <c r="M399" s="63"/>
      <c r="N399" s="63">
        <v>3</v>
      </c>
      <c r="O399" s="72">
        <v>3</v>
      </c>
      <c r="P399" s="63">
        <v>1</v>
      </c>
      <c r="Q399" s="63">
        <v>1</v>
      </c>
      <c r="R399" s="63">
        <v>13</v>
      </c>
      <c r="S399" s="63">
        <v>1</v>
      </c>
      <c r="T399" s="63">
        <f t="shared" si="30"/>
        <v>5.5555555555555554</v>
      </c>
      <c r="U399" s="63">
        <f t="shared" si="30"/>
        <v>7.7777777777777777</v>
      </c>
      <c r="V399" s="63">
        <v>0.45</v>
      </c>
      <c r="W399" s="63">
        <v>1</v>
      </c>
      <c r="X399" s="63"/>
      <c r="Y399" s="63"/>
      <c r="Z399" s="63">
        <v>42</v>
      </c>
      <c r="AA399" s="63">
        <v>46</v>
      </c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</row>
    <row r="400" spans="1:38" x14ac:dyDescent="0.2">
      <c r="A400" s="100">
        <v>42101</v>
      </c>
      <c r="B400" s="63">
        <v>25</v>
      </c>
      <c r="C400" s="63">
        <v>1.03</v>
      </c>
      <c r="D400" s="63">
        <v>6.83</v>
      </c>
      <c r="E400" s="63">
        <v>17.7</v>
      </c>
      <c r="F400" s="63">
        <v>2.37</v>
      </c>
      <c r="G400" s="63">
        <v>0.38100000000000001</v>
      </c>
      <c r="H400" s="63"/>
      <c r="I400" s="34">
        <v>74.599999999999994</v>
      </c>
      <c r="J400" s="25">
        <f t="shared" si="31"/>
        <v>1.0449222</v>
      </c>
      <c r="K400" s="36">
        <v>3.15</v>
      </c>
      <c r="L400" s="25">
        <f t="shared" si="27"/>
        <v>9.7555500000000003E-2</v>
      </c>
      <c r="M400" s="63"/>
      <c r="N400" s="63">
        <v>1</v>
      </c>
      <c r="O400" s="63">
        <v>4</v>
      </c>
      <c r="P400" s="63">
        <v>3</v>
      </c>
      <c r="Q400" s="63">
        <v>2</v>
      </c>
      <c r="R400" s="63" t="s">
        <v>21</v>
      </c>
      <c r="S400" s="63">
        <v>2</v>
      </c>
      <c r="T400" s="63">
        <f t="shared" si="30"/>
        <v>15</v>
      </c>
      <c r="U400" s="63">
        <f t="shared" si="30"/>
        <v>15.555555555555555</v>
      </c>
      <c r="V400" s="65">
        <v>0.2</v>
      </c>
      <c r="W400" s="63">
        <v>1</v>
      </c>
      <c r="X400" s="63"/>
      <c r="Y400" s="63" t="s">
        <v>157</v>
      </c>
      <c r="Z400" s="63">
        <v>59</v>
      </c>
      <c r="AA400" s="63">
        <v>60</v>
      </c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</row>
    <row r="401" spans="1:38" x14ac:dyDescent="0.2">
      <c r="A401" s="100">
        <v>42115</v>
      </c>
      <c r="B401" s="63">
        <v>25</v>
      </c>
      <c r="C401" s="63">
        <v>1.1399999999999999</v>
      </c>
      <c r="D401" s="63">
        <v>6.98</v>
      </c>
      <c r="E401" s="63">
        <v>16.2</v>
      </c>
      <c r="F401" s="63">
        <v>3.83</v>
      </c>
      <c r="G401" s="63">
        <v>0.26200000000000001</v>
      </c>
      <c r="H401" s="63"/>
      <c r="I401" s="37">
        <v>80</v>
      </c>
      <c r="J401" s="25">
        <f t="shared" si="31"/>
        <v>1.12056</v>
      </c>
      <c r="K401" s="34">
        <v>3.95</v>
      </c>
      <c r="L401" s="25">
        <f t="shared" si="27"/>
        <v>0.12233150000000001</v>
      </c>
      <c r="M401" s="63"/>
      <c r="N401" s="63">
        <v>3</v>
      </c>
      <c r="O401" s="63">
        <v>1</v>
      </c>
      <c r="P401" s="63">
        <v>3</v>
      </c>
      <c r="Q401" s="63">
        <v>2</v>
      </c>
      <c r="R401" s="63">
        <v>10</v>
      </c>
      <c r="S401" s="63">
        <v>5</v>
      </c>
      <c r="T401" s="63">
        <f t="shared" si="30"/>
        <v>18.888888888888889</v>
      </c>
      <c r="U401" s="63">
        <f t="shared" si="30"/>
        <v>18.888888888888889</v>
      </c>
      <c r="V401" s="65">
        <v>0.3</v>
      </c>
      <c r="W401" s="63">
        <v>1</v>
      </c>
      <c r="X401" s="63"/>
      <c r="Y401" s="63" t="s">
        <v>196</v>
      </c>
      <c r="Z401" s="63">
        <v>66</v>
      </c>
      <c r="AA401" s="63">
        <v>66</v>
      </c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</row>
    <row r="402" spans="1:38" x14ac:dyDescent="0.2">
      <c r="A402" s="100">
        <v>42129</v>
      </c>
      <c r="B402" s="63">
        <v>25</v>
      </c>
      <c r="C402" s="63">
        <v>4.22</v>
      </c>
      <c r="D402" s="63">
        <v>6.78</v>
      </c>
      <c r="E402" s="63">
        <v>21.5</v>
      </c>
      <c r="F402" s="63">
        <v>8.48</v>
      </c>
      <c r="G402" s="63">
        <v>0.109</v>
      </c>
      <c r="H402" s="63"/>
      <c r="I402" s="34">
        <v>60.9</v>
      </c>
      <c r="J402" s="25">
        <f t="shared" si="31"/>
        <v>0.85302630000000002</v>
      </c>
      <c r="K402" s="34">
        <v>2.4700000000000002</v>
      </c>
      <c r="L402" s="25">
        <f t="shared" si="27"/>
        <v>7.6495900000000006E-2</v>
      </c>
      <c r="M402" s="63"/>
      <c r="N402" s="63">
        <v>3</v>
      </c>
      <c r="O402" s="63">
        <v>1</v>
      </c>
      <c r="P402" s="63">
        <v>3</v>
      </c>
      <c r="Q402" s="63">
        <v>2</v>
      </c>
      <c r="R402" s="63">
        <v>10</v>
      </c>
      <c r="S402" s="63">
        <v>1</v>
      </c>
      <c r="T402" s="63">
        <f t="shared" si="30"/>
        <v>23.888888888888889</v>
      </c>
      <c r="U402" s="63">
        <f t="shared" si="30"/>
        <v>20</v>
      </c>
      <c r="V402" s="63">
        <v>0.45</v>
      </c>
      <c r="W402" s="63">
        <v>1</v>
      </c>
      <c r="X402" s="63"/>
      <c r="Y402" s="63" t="s">
        <v>138</v>
      </c>
      <c r="Z402" s="63">
        <v>75</v>
      </c>
      <c r="AA402" s="63">
        <v>68</v>
      </c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</row>
    <row r="403" spans="1:38" x14ac:dyDescent="0.2">
      <c r="A403" s="100">
        <v>42143</v>
      </c>
      <c r="B403" s="63">
        <v>25</v>
      </c>
      <c r="C403" s="63">
        <v>5.35</v>
      </c>
      <c r="D403" s="63">
        <v>6.69</v>
      </c>
      <c r="E403" s="63">
        <v>31.1</v>
      </c>
      <c r="F403" s="63" t="s">
        <v>100</v>
      </c>
      <c r="G403" s="63">
        <v>0.16900000000000001</v>
      </c>
      <c r="H403" s="63"/>
      <c r="I403" s="34">
        <v>68.3</v>
      </c>
      <c r="J403" s="25">
        <f t="shared" si="31"/>
        <v>0.95667809999999998</v>
      </c>
      <c r="K403" s="34">
        <v>3.5</v>
      </c>
      <c r="L403" s="25">
        <f t="shared" si="27"/>
        <v>0.10839499999999999</v>
      </c>
      <c r="M403" s="63"/>
      <c r="N403" s="63">
        <v>3</v>
      </c>
      <c r="O403" s="63">
        <v>2</v>
      </c>
      <c r="P403" s="63">
        <v>2</v>
      </c>
      <c r="Q403" s="63">
        <v>1</v>
      </c>
      <c r="R403" s="63">
        <v>5</v>
      </c>
      <c r="S403" s="63">
        <v>4</v>
      </c>
      <c r="T403" s="63">
        <f t="shared" si="30"/>
        <v>25</v>
      </c>
      <c r="U403" s="63">
        <f t="shared" si="30"/>
        <v>24.444444444444443</v>
      </c>
      <c r="V403" s="63">
        <v>0.55000000000000004</v>
      </c>
      <c r="W403" s="63">
        <v>1</v>
      </c>
      <c r="X403" s="63"/>
      <c r="Y403" s="63"/>
      <c r="Z403" s="63">
        <v>77</v>
      </c>
      <c r="AA403" s="63">
        <v>76</v>
      </c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</row>
    <row r="404" spans="1:38" x14ac:dyDescent="0.2">
      <c r="A404" s="100">
        <v>42157</v>
      </c>
      <c r="B404" s="63">
        <v>25</v>
      </c>
      <c r="C404" s="63">
        <v>6.93</v>
      </c>
      <c r="D404" s="62">
        <v>6.43</v>
      </c>
      <c r="E404" s="63">
        <v>35.700000000000003</v>
      </c>
      <c r="F404" s="63" t="s">
        <v>100</v>
      </c>
      <c r="G404" s="63">
        <v>0.158</v>
      </c>
      <c r="H404" s="63"/>
      <c r="I404" s="34">
        <v>59.4</v>
      </c>
      <c r="J404" s="25">
        <f t="shared" si="31"/>
        <v>0.83201580000000008</v>
      </c>
      <c r="K404" s="34">
        <v>2.88</v>
      </c>
      <c r="L404" s="25">
        <f t="shared" si="27"/>
        <v>8.9193599999999998E-2</v>
      </c>
      <c r="M404" s="63"/>
      <c r="N404" s="63">
        <v>4</v>
      </c>
      <c r="O404" s="63">
        <v>3</v>
      </c>
      <c r="P404" s="63">
        <v>1</v>
      </c>
      <c r="Q404" s="63">
        <v>1</v>
      </c>
      <c r="R404" s="63">
        <v>13</v>
      </c>
      <c r="S404" s="63">
        <v>6</v>
      </c>
      <c r="T404" s="63">
        <f t="shared" si="30"/>
        <v>18.888888888888889</v>
      </c>
      <c r="U404" s="63" t="e">
        <f t="shared" si="30"/>
        <v>#VALUE!</v>
      </c>
      <c r="V404" s="63">
        <v>0.45</v>
      </c>
      <c r="W404" s="63" t="s">
        <v>21</v>
      </c>
      <c r="X404" s="63"/>
      <c r="Y404" s="63" t="s">
        <v>213</v>
      </c>
      <c r="Z404" s="63">
        <v>66</v>
      </c>
      <c r="AA404" s="63" t="s">
        <v>21</v>
      </c>
      <c r="AB404" s="63" t="s">
        <v>218</v>
      </c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</row>
    <row r="405" spans="1:38" x14ac:dyDescent="0.2">
      <c r="A405" s="100">
        <v>42171</v>
      </c>
      <c r="B405" s="63">
        <v>25</v>
      </c>
      <c r="C405" s="63">
        <v>6.96</v>
      </c>
      <c r="D405" s="63">
        <v>6.48</v>
      </c>
      <c r="E405" s="63">
        <v>13.4</v>
      </c>
      <c r="F405" s="63" t="s">
        <v>100</v>
      </c>
      <c r="G405" s="63">
        <v>0.251</v>
      </c>
      <c r="H405" s="63"/>
      <c r="I405" s="34">
        <v>53.1</v>
      </c>
      <c r="J405" s="25">
        <f t="shared" si="31"/>
        <v>0.74377170000000004</v>
      </c>
      <c r="K405" s="34">
        <v>2.68</v>
      </c>
      <c r="L405" s="25">
        <f t="shared" ref="L405:L478" si="32">(K405*30.97)*(0.001)</f>
        <v>8.2999600000000007E-2</v>
      </c>
      <c r="M405" s="63"/>
      <c r="N405" s="63">
        <v>4</v>
      </c>
      <c r="O405" s="63">
        <v>1</v>
      </c>
      <c r="P405" s="63">
        <v>2</v>
      </c>
      <c r="Q405" s="63">
        <v>2</v>
      </c>
      <c r="R405" s="63">
        <v>10</v>
      </c>
      <c r="S405" s="63">
        <v>4</v>
      </c>
      <c r="T405" s="63">
        <f t="shared" si="30"/>
        <v>32.222222222222221</v>
      </c>
      <c r="U405" s="63">
        <f t="shared" si="30"/>
        <v>29.444444444444443</v>
      </c>
      <c r="V405" s="63">
        <v>0.8</v>
      </c>
      <c r="W405" s="63">
        <v>1</v>
      </c>
      <c r="X405" s="63"/>
      <c r="Y405" s="63" t="s">
        <v>138</v>
      </c>
      <c r="Z405" s="63">
        <v>90</v>
      </c>
      <c r="AA405" s="63">
        <v>85</v>
      </c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</row>
    <row r="406" spans="1:38" x14ac:dyDescent="0.2">
      <c r="A406" s="100">
        <v>42185</v>
      </c>
      <c r="B406" s="63">
        <v>25</v>
      </c>
      <c r="C406" s="63">
        <v>1.79</v>
      </c>
      <c r="D406" s="63">
        <v>6.47</v>
      </c>
      <c r="E406" s="63">
        <v>17.100000000000001</v>
      </c>
      <c r="F406" s="63">
        <v>3.49</v>
      </c>
      <c r="G406" s="63">
        <v>0.53200000000000003</v>
      </c>
      <c r="H406" s="63"/>
      <c r="I406" s="43">
        <v>86.05</v>
      </c>
      <c r="J406" s="25">
        <f t="shared" si="31"/>
        <v>1.20530235</v>
      </c>
      <c r="K406" s="43">
        <v>3.77</v>
      </c>
      <c r="L406" s="25">
        <f t="shared" si="32"/>
        <v>0.11675690000000001</v>
      </c>
      <c r="M406" s="63"/>
      <c r="N406" s="63">
        <v>4</v>
      </c>
      <c r="O406" s="63">
        <v>1</v>
      </c>
      <c r="P406" s="63">
        <v>3</v>
      </c>
      <c r="Q406" s="63">
        <v>2</v>
      </c>
      <c r="R406" s="63">
        <v>9</v>
      </c>
      <c r="S406" s="63">
        <v>1</v>
      </c>
      <c r="T406" s="63">
        <f t="shared" si="30"/>
        <v>25.555555555555557</v>
      </c>
      <c r="U406" s="63">
        <f t="shared" si="30"/>
        <v>24.444444444444443</v>
      </c>
      <c r="V406" s="63">
        <v>0.45</v>
      </c>
      <c r="W406" s="63" t="s">
        <v>21</v>
      </c>
      <c r="X406" s="63"/>
      <c r="Y406" s="63"/>
      <c r="Z406" s="63">
        <v>78</v>
      </c>
      <c r="AA406" s="63">
        <v>76</v>
      </c>
      <c r="AB406" s="63" t="s">
        <v>224</v>
      </c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</row>
    <row r="407" spans="1:38" x14ac:dyDescent="0.2">
      <c r="A407" s="100">
        <v>42199</v>
      </c>
      <c r="B407" s="63">
        <v>25</v>
      </c>
      <c r="C407" s="63">
        <v>5.64</v>
      </c>
      <c r="D407" s="63">
        <v>6.51</v>
      </c>
      <c r="E407" s="63">
        <v>14.9</v>
      </c>
      <c r="F407" s="63" t="s">
        <v>100</v>
      </c>
      <c r="G407" s="63">
        <v>7.5999999999999998E-2</v>
      </c>
      <c r="H407" s="63"/>
      <c r="I407" s="43">
        <v>45.4</v>
      </c>
      <c r="J407" s="25">
        <f t="shared" si="31"/>
        <v>0.63591779999999998</v>
      </c>
      <c r="K407" s="43">
        <v>2.46</v>
      </c>
      <c r="L407" s="25">
        <f t="shared" si="32"/>
        <v>7.6186199999999996E-2</v>
      </c>
      <c r="M407" s="63"/>
      <c r="N407" s="63">
        <v>4</v>
      </c>
      <c r="O407" s="63">
        <v>3</v>
      </c>
      <c r="P407" s="63">
        <v>3</v>
      </c>
      <c r="Q407" s="63">
        <v>2</v>
      </c>
      <c r="R407" s="63">
        <v>9</v>
      </c>
      <c r="S407" s="63">
        <v>4</v>
      </c>
      <c r="T407" s="63">
        <f t="shared" si="30"/>
        <v>26.111111111111111</v>
      </c>
      <c r="U407" s="63">
        <f t="shared" si="30"/>
        <v>24.444444444444443</v>
      </c>
      <c r="V407" s="63">
        <v>0.65</v>
      </c>
      <c r="W407" s="63" t="s">
        <v>21</v>
      </c>
      <c r="X407" s="63"/>
      <c r="Y407" s="63"/>
      <c r="Z407" s="63">
        <v>79</v>
      </c>
      <c r="AA407" s="63">
        <v>76</v>
      </c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</row>
    <row r="408" spans="1:38" x14ac:dyDescent="0.2">
      <c r="A408" s="100">
        <v>42213</v>
      </c>
      <c r="B408" s="63">
        <v>25</v>
      </c>
      <c r="C408" s="63">
        <v>7.94</v>
      </c>
      <c r="D408" s="63">
        <v>6.8</v>
      </c>
      <c r="E408" s="63">
        <v>15.3</v>
      </c>
      <c r="F408" s="63" t="s">
        <v>100</v>
      </c>
      <c r="G408" s="63">
        <v>0.13900000000000001</v>
      </c>
      <c r="H408" s="63"/>
      <c r="I408" s="43">
        <v>44.8</v>
      </c>
      <c r="J408" s="25">
        <f t="shared" si="31"/>
        <v>0.6275136</v>
      </c>
      <c r="K408" s="43">
        <v>2.27</v>
      </c>
      <c r="L408" s="25">
        <f t="shared" si="32"/>
        <v>7.0301900000000001E-2</v>
      </c>
      <c r="M408" s="63"/>
      <c r="N408" s="63">
        <v>1</v>
      </c>
      <c r="O408" s="63">
        <v>2</v>
      </c>
      <c r="P408" s="63">
        <v>2</v>
      </c>
      <c r="Q408" s="63">
        <v>2</v>
      </c>
      <c r="R408" s="63">
        <v>8</v>
      </c>
      <c r="S408" s="63">
        <v>2</v>
      </c>
      <c r="T408" s="63">
        <f t="shared" si="30"/>
        <v>28.333333333333332</v>
      </c>
      <c r="U408" s="63">
        <f t="shared" si="30"/>
        <v>27.777777777777779</v>
      </c>
      <c r="V408" s="63">
        <v>0.95</v>
      </c>
      <c r="W408" s="63" t="s">
        <v>21</v>
      </c>
      <c r="X408" s="63"/>
      <c r="Y408" s="63"/>
      <c r="Z408" s="63">
        <v>83</v>
      </c>
      <c r="AA408" s="63">
        <v>82</v>
      </c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</row>
    <row r="409" spans="1:38" x14ac:dyDescent="0.2">
      <c r="A409" s="100">
        <v>42227</v>
      </c>
      <c r="B409" s="63">
        <v>25</v>
      </c>
      <c r="C409" s="63">
        <v>9.4499999999999993</v>
      </c>
      <c r="D409" s="63">
        <v>6.76</v>
      </c>
      <c r="E409" s="63">
        <v>13.2</v>
      </c>
      <c r="F409" s="63" t="s">
        <v>100</v>
      </c>
      <c r="G409" s="63">
        <v>0.158</v>
      </c>
      <c r="H409" s="63"/>
      <c r="I409" s="43">
        <v>41.1</v>
      </c>
      <c r="J409" s="25">
        <f t="shared" si="31"/>
        <v>0.57568769999999991</v>
      </c>
      <c r="K409" s="43">
        <v>2.13</v>
      </c>
      <c r="L409" s="25">
        <f t="shared" si="32"/>
        <v>6.59661E-2</v>
      </c>
      <c r="M409" s="63"/>
      <c r="N409" s="63">
        <v>1</v>
      </c>
      <c r="O409" s="63">
        <v>2</v>
      </c>
      <c r="P409" s="63">
        <v>3</v>
      </c>
      <c r="Q409" s="63">
        <v>2</v>
      </c>
      <c r="R409" s="63">
        <v>9</v>
      </c>
      <c r="S409" s="63">
        <v>4</v>
      </c>
      <c r="T409" s="63">
        <f t="shared" si="30"/>
        <v>23.333333333333332</v>
      </c>
      <c r="U409" s="63">
        <f t="shared" si="30"/>
        <v>28.888888888888889</v>
      </c>
      <c r="V409" s="65">
        <v>0.8</v>
      </c>
      <c r="W409" s="63" t="s">
        <v>21</v>
      </c>
      <c r="X409" s="63"/>
      <c r="Y409" s="63"/>
      <c r="Z409" s="63">
        <v>74</v>
      </c>
      <c r="AA409" s="63">
        <v>84</v>
      </c>
      <c r="AB409" s="63" t="s">
        <v>242</v>
      </c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</row>
    <row r="410" spans="1:38" x14ac:dyDescent="0.2">
      <c r="A410" s="100">
        <v>42241</v>
      </c>
      <c r="B410" s="63">
        <v>25</v>
      </c>
      <c r="C410" s="63">
        <v>8.66</v>
      </c>
      <c r="D410" s="63">
        <v>6.87</v>
      </c>
      <c r="E410" s="63">
        <v>11.5</v>
      </c>
      <c r="F410" s="63" t="s">
        <v>100</v>
      </c>
      <c r="G410" s="63">
        <v>8.2000000000000003E-2</v>
      </c>
      <c r="H410" s="63"/>
      <c r="I410" s="43">
        <v>43.3</v>
      </c>
      <c r="J410" s="25">
        <f t="shared" si="31"/>
        <v>0.60650309999999996</v>
      </c>
      <c r="K410" s="43">
        <v>2.4300000000000002</v>
      </c>
      <c r="L410" s="25">
        <f t="shared" si="32"/>
        <v>7.5257100000000007E-2</v>
      </c>
      <c r="M410" s="63"/>
      <c r="N410" s="63">
        <v>1</v>
      </c>
      <c r="O410" s="63">
        <v>3</v>
      </c>
      <c r="P410" s="63">
        <v>3</v>
      </c>
      <c r="Q410" s="63">
        <v>2</v>
      </c>
      <c r="R410" s="63">
        <v>5</v>
      </c>
      <c r="S410" s="63">
        <v>1</v>
      </c>
      <c r="T410" s="63">
        <f t="shared" si="30"/>
        <v>25.555555555555557</v>
      </c>
      <c r="U410" s="63">
        <f t="shared" si="30"/>
        <v>24.444444444444443</v>
      </c>
      <c r="V410" s="63">
        <v>0.85</v>
      </c>
      <c r="W410" s="63" t="s">
        <v>21</v>
      </c>
      <c r="X410" s="63"/>
      <c r="Y410" s="63"/>
      <c r="Z410" s="63">
        <v>78</v>
      </c>
      <c r="AA410" s="63">
        <v>76</v>
      </c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</row>
    <row r="411" spans="1:38" x14ac:dyDescent="0.2">
      <c r="A411" s="100">
        <v>42255</v>
      </c>
      <c r="B411" s="63">
        <v>25</v>
      </c>
      <c r="C411" s="63">
        <v>10.83</v>
      </c>
      <c r="D411" s="63">
        <v>6.86</v>
      </c>
      <c r="E411" s="63">
        <v>12.6</v>
      </c>
      <c r="F411" s="63" t="s">
        <v>100</v>
      </c>
      <c r="G411" s="63">
        <v>0.14299999999999999</v>
      </c>
      <c r="H411" s="63"/>
      <c r="I411" s="43">
        <v>43.5</v>
      </c>
      <c r="J411" s="25">
        <f t="shared" si="31"/>
        <v>0.60930450000000003</v>
      </c>
      <c r="K411" s="43">
        <v>2.35</v>
      </c>
      <c r="L411" s="25">
        <f t="shared" si="32"/>
        <v>7.2779499999999997E-2</v>
      </c>
      <c r="M411" s="63"/>
      <c r="N411" s="63">
        <v>1</v>
      </c>
      <c r="O411" s="63">
        <v>2</v>
      </c>
      <c r="P411" s="63">
        <v>2</v>
      </c>
      <c r="Q411" s="63">
        <v>1</v>
      </c>
      <c r="R411" s="63">
        <v>9</v>
      </c>
      <c r="S411" s="63">
        <v>1</v>
      </c>
      <c r="T411" s="63">
        <f t="shared" si="30"/>
        <v>26.666666666666668</v>
      </c>
      <c r="U411" s="63">
        <f t="shared" si="30"/>
        <v>25</v>
      </c>
      <c r="V411" s="63">
        <v>0.75</v>
      </c>
      <c r="W411" s="63" t="s">
        <v>21</v>
      </c>
      <c r="X411" s="63"/>
      <c r="Y411" s="63"/>
      <c r="Z411" s="63">
        <v>80</v>
      </c>
      <c r="AA411" s="63">
        <v>77</v>
      </c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</row>
    <row r="412" spans="1:38" x14ac:dyDescent="0.2">
      <c r="A412" s="100">
        <v>42269</v>
      </c>
      <c r="B412" s="63">
        <v>25</v>
      </c>
      <c r="C412" s="63">
        <v>10.96</v>
      </c>
      <c r="D412" s="63">
        <v>6.84</v>
      </c>
      <c r="E412" s="63">
        <v>14.8</v>
      </c>
      <c r="F412" s="63" t="s">
        <v>100</v>
      </c>
      <c r="G412" s="63">
        <v>0.17699999999999999</v>
      </c>
      <c r="H412" s="63"/>
      <c r="I412" s="43">
        <v>44.25</v>
      </c>
      <c r="J412" s="25">
        <f t="shared" si="31"/>
        <v>0.61980975000000005</v>
      </c>
      <c r="K412" s="43">
        <v>2.4900000000000002</v>
      </c>
      <c r="L412" s="25">
        <f t="shared" si="32"/>
        <v>7.7115300000000012E-2</v>
      </c>
      <c r="M412" s="63"/>
      <c r="N412" s="63">
        <v>1</v>
      </c>
      <c r="O412" s="63">
        <v>2</v>
      </c>
      <c r="P412" s="63">
        <v>3</v>
      </c>
      <c r="Q412" s="63">
        <v>2</v>
      </c>
      <c r="R412" s="63">
        <v>1</v>
      </c>
      <c r="S412" s="63">
        <v>1</v>
      </c>
      <c r="T412" s="63">
        <f t="shared" si="30"/>
        <v>21.666666666666668</v>
      </c>
      <c r="U412" s="63">
        <f t="shared" si="30"/>
        <v>20</v>
      </c>
      <c r="V412" s="65">
        <v>0.8</v>
      </c>
      <c r="W412" s="63" t="s">
        <v>21</v>
      </c>
      <c r="X412" s="63"/>
      <c r="Y412" s="63"/>
      <c r="Z412" s="63">
        <v>71</v>
      </c>
      <c r="AA412" s="63">
        <v>68</v>
      </c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</row>
    <row r="413" spans="1:38" x14ac:dyDescent="0.2">
      <c r="A413" s="100">
        <v>42283</v>
      </c>
      <c r="B413" s="63">
        <v>25</v>
      </c>
      <c r="C413" s="63">
        <v>13.47</v>
      </c>
      <c r="D413" s="63">
        <v>6.93</v>
      </c>
      <c r="E413" s="63">
        <v>7.7</v>
      </c>
      <c r="F413" s="63" t="s">
        <v>100</v>
      </c>
      <c r="G413" s="63">
        <v>0.29499999999999998</v>
      </c>
      <c r="H413" s="63"/>
      <c r="I413" s="43">
        <v>31.7</v>
      </c>
      <c r="J413" s="25">
        <f t="shared" si="31"/>
        <v>0.44402189999999997</v>
      </c>
      <c r="K413" s="43">
        <v>1.43</v>
      </c>
      <c r="L413" s="25">
        <f t="shared" si="32"/>
        <v>4.4287099999999996E-2</v>
      </c>
      <c r="M413" s="63"/>
      <c r="N413" s="63">
        <v>1</v>
      </c>
      <c r="O413" s="63">
        <v>2</v>
      </c>
      <c r="P413" s="63">
        <v>2</v>
      </c>
      <c r="Q413" s="63">
        <v>2</v>
      </c>
      <c r="R413" s="63">
        <v>3</v>
      </c>
      <c r="S413" s="63">
        <v>2</v>
      </c>
      <c r="T413" s="63">
        <f t="shared" si="30"/>
        <v>17.777777777777779</v>
      </c>
      <c r="U413" s="63">
        <f t="shared" si="30"/>
        <v>15.555555555555555</v>
      </c>
      <c r="V413" s="65">
        <v>0.95</v>
      </c>
      <c r="W413" s="63" t="s">
        <v>21</v>
      </c>
      <c r="X413" s="63"/>
      <c r="Y413" s="63"/>
      <c r="Z413" s="63">
        <v>64</v>
      </c>
      <c r="AA413" s="63">
        <v>60</v>
      </c>
      <c r="AB413" s="63" t="s">
        <v>268</v>
      </c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</row>
    <row r="414" spans="1:38" x14ac:dyDescent="0.2">
      <c r="A414" s="100">
        <v>42297</v>
      </c>
      <c r="B414" s="63">
        <v>25</v>
      </c>
      <c r="C414" s="63">
        <v>12.64</v>
      </c>
      <c r="D414" s="63">
        <v>7.18</v>
      </c>
      <c r="E414" s="63">
        <v>5.3</v>
      </c>
      <c r="F414" s="63" t="s">
        <v>100</v>
      </c>
      <c r="G414" s="63">
        <v>0.27600000000000002</v>
      </c>
      <c r="H414" s="63"/>
      <c r="I414" s="43">
        <v>34.799999999999997</v>
      </c>
      <c r="J414" s="25">
        <f t="shared" si="31"/>
        <v>0.48744359999999998</v>
      </c>
      <c r="K414" s="43">
        <v>1.46</v>
      </c>
      <c r="L414" s="25">
        <f t="shared" si="32"/>
        <v>4.5216200000000005E-2</v>
      </c>
      <c r="M414" s="63"/>
      <c r="N414" s="63">
        <v>2</v>
      </c>
      <c r="O414" s="63">
        <v>1</v>
      </c>
      <c r="P414" s="63">
        <v>3</v>
      </c>
      <c r="Q414" s="63">
        <v>2</v>
      </c>
      <c r="R414" s="63">
        <v>9</v>
      </c>
      <c r="S414" s="63">
        <v>1</v>
      </c>
      <c r="T414" s="63">
        <f t="shared" si="30"/>
        <v>12.222222222222221</v>
      </c>
      <c r="U414" s="63">
        <f t="shared" si="30"/>
        <v>10</v>
      </c>
      <c r="V414" s="65">
        <v>1.5</v>
      </c>
      <c r="W414" s="62" t="s">
        <v>21</v>
      </c>
      <c r="X414" s="63"/>
      <c r="Y414" s="63"/>
      <c r="Z414" s="63">
        <v>54</v>
      </c>
      <c r="AA414" s="63">
        <v>50</v>
      </c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</row>
    <row r="415" spans="1:38" x14ac:dyDescent="0.2">
      <c r="A415" s="100">
        <v>42311</v>
      </c>
      <c r="B415" s="63">
        <v>25</v>
      </c>
      <c r="C415" s="63">
        <v>12.95</v>
      </c>
      <c r="D415" s="63">
        <v>6.8</v>
      </c>
      <c r="E415" s="63">
        <v>6.7</v>
      </c>
      <c r="F415" s="63" t="s">
        <v>100</v>
      </c>
      <c r="G415" s="63">
        <v>0.21</v>
      </c>
      <c r="H415" s="63"/>
      <c r="I415" s="43">
        <v>33</v>
      </c>
      <c r="J415" s="25">
        <f t="shared" si="31"/>
        <v>0.462231</v>
      </c>
      <c r="K415" s="43">
        <v>1.52</v>
      </c>
      <c r="L415" s="25">
        <f t="shared" si="32"/>
        <v>4.7074399999999995E-2</v>
      </c>
      <c r="M415" s="63"/>
      <c r="N415" s="63">
        <v>2</v>
      </c>
      <c r="O415" s="63">
        <v>1</v>
      </c>
      <c r="P415" s="63">
        <v>1</v>
      </c>
      <c r="Q415" s="63">
        <v>1</v>
      </c>
      <c r="R415" s="63">
        <v>13</v>
      </c>
      <c r="S415" s="63">
        <v>2</v>
      </c>
      <c r="T415" s="63">
        <f t="shared" si="30"/>
        <v>21.111111111111111</v>
      </c>
      <c r="U415" s="63">
        <f t="shared" si="30"/>
        <v>11.111111111111111</v>
      </c>
      <c r="V415" s="65">
        <v>1.8</v>
      </c>
      <c r="W415" s="63" t="s">
        <v>301</v>
      </c>
      <c r="X415" s="63"/>
      <c r="Y415" s="63"/>
      <c r="Z415" s="63">
        <v>70</v>
      </c>
      <c r="AA415" s="63">
        <v>52</v>
      </c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</row>
    <row r="416" spans="1:38" x14ac:dyDescent="0.2">
      <c r="A416" s="63"/>
      <c r="B416" s="63"/>
      <c r="C416" s="63"/>
      <c r="D416" s="63"/>
      <c r="E416" s="63"/>
      <c r="F416" s="63"/>
      <c r="G416" s="63"/>
      <c r="H416" s="63"/>
      <c r="I416" s="43"/>
      <c r="J416" s="25"/>
      <c r="K416" s="43"/>
      <c r="L416" s="25"/>
      <c r="M416" s="63"/>
      <c r="N416" s="63"/>
      <c r="O416" s="63"/>
      <c r="P416" s="63"/>
      <c r="Q416" s="63"/>
      <c r="R416" s="63"/>
      <c r="S416" s="63"/>
      <c r="T416" s="63" t="str">
        <f t="shared" si="30"/>
        <v xml:space="preserve"> </v>
      </c>
      <c r="U416" s="63" t="str">
        <f t="shared" si="30"/>
        <v xml:space="preserve"> </v>
      </c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</row>
    <row r="417" spans="1:38" x14ac:dyDescent="0.2">
      <c r="A417" s="63"/>
      <c r="B417" s="63"/>
      <c r="C417" s="63"/>
      <c r="D417" s="63"/>
      <c r="E417" s="63"/>
      <c r="F417" s="63"/>
      <c r="G417" s="63"/>
      <c r="H417" s="63"/>
      <c r="I417" s="43"/>
      <c r="J417" s="25"/>
      <c r="K417" s="43"/>
      <c r="L417" s="25"/>
      <c r="M417" s="63"/>
      <c r="N417" s="63"/>
      <c r="O417" s="63"/>
      <c r="P417" s="63"/>
      <c r="Q417" s="63"/>
      <c r="R417" s="63"/>
      <c r="S417" s="63"/>
      <c r="T417" s="63" t="str">
        <f t="shared" si="30"/>
        <v xml:space="preserve"> </v>
      </c>
      <c r="U417" s="63" t="str">
        <f t="shared" si="30"/>
        <v xml:space="preserve"> </v>
      </c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</row>
    <row r="418" spans="1:38" x14ac:dyDescent="0.2">
      <c r="A418" s="63"/>
      <c r="B418" s="63"/>
      <c r="C418" s="63"/>
      <c r="D418" s="63"/>
      <c r="E418" s="63"/>
      <c r="F418" s="63"/>
      <c r="G418" s="63"/>
      <c r="H418" s="63"/>
      <c r="I418" s="43"/>
      <c r="J418" s="25"/>
      <c r="K418" s="43"/>
      <c r="L418" s="25"/>
      <c r="M418" s="63"/>
      <c r="N418" s="63"/>
      <c r="O418" s="63"/>
      <c r="P418" s="63"/>
      <c r="Q418" s="63"/>
      <c r="R418" s="63"/>
      <c r="S418" s="63"/>
      <c r="T418" s="63" t="str">
        <f t="shared" si="30"/>
        <v xml:space="preserve"> </v>
      </c>
      <c r="U418" s="63" t="str">
        <f t="shared" si="30"/>
        <v xml:space="preserve"> </v>
      </c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</row>
    <row r="419" spans="1:38" x14ac:dyDescent="0.2">
      <c r="A419" s="63"/>
      <c r="B419" s="63"/>
      <c r="C419" s="63"/>
      <c r="D419" s="63"/>
      <c r="E419" s="63"/>
      <c r="F419" s="63"/>
      <c r="G419" s="63"/>
      <c r="H419" s="63"/>
      <c r="I419" s="43"/>
      <c r="J419" s="25"/>
      <c r="K419" s="43"/>
      <c r="L419" s="25"/>
      <c r="M419" s="63"/>
      <c r="N419" s="63"/>
      <c r="O419" s="63"/>
      <c r="P419" s="63"/>
      <c r="Q419" s="63"/>
      <c r="R419" s="63"/>
      <c r="S419" s="63"/>
      <c r="T419" s="63" t="str">
        <f t="shared" si="30"/>
        <v xml:space="preserve"> </v>
      </c>
      <c r="U419" s="63" t="str">
        <f t="shared" si="30"/>
        <v xml:space="preserve"> </v>
      </c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</row>
    <row r="420" spans="1:38" x14ac:dyDescent="0.2">
      <c r="A420" s="100">
        <v>42073</v>
      </c>
      <c r="B420" s="63">
        <v>26</v>
      </c>
      <c r="C420" s="63">
        <v>0.13</v>
      </c>
      <c r="D420" s="63">
        <v>6.6</v>
      </c>
      <c r="E420" s="63">
        <v>8.1</v>
      </c>
      <c r="F420" s="63">
        <v>3.83</v>
      </c>
      <c r="G420" s="63">
        <v>0.188</v>
      </c>
      <c r="H420" s="63"/>
      <c r="I420" s="43">
        <v>255</v>
      </c>
      <c r="J420" s="25">
        <f t="shared" si="31"/>
        <v>3.5717849999999998</v>
      </c>
      <c r="K420" s="43">
        <v>1.94</v>
      </c>
      <c r="L420" s="25">
        <f t="shared" si="32"/>
        <v>6.0081799999999998E-2</v>
      </c>
      <c r="M420" s="63"/>
      <c r="N420" s="63">
        <v>2</v>
      </c>
      <c r="O420" s="63">
        <v>2</v>
      </c>
      <c r="P420" s="63">
        <v>2</v>
      </c>
      <c r="Q420" s="63">
        <v>2</v>
      </c>
      <c r="R420" s="63">
        <v>8</v>
      </c>
      <c r="S420" s="63">
        <v>1</v>
      </c>
      <c r="T420" s="63">
        <f t="shared" si="30"/>
        <v>5.5555555555555554</v>
      </c>
      <c r="U420" s="63">
        <f t="shared" si="30"/>
        <v>4.4444444444444446</v>
      </c>
      <c r="V420" s="63">
        <v>0.4</v>
      </c>
      <c r="W420" s="63">
        <v>1</v>
      </c>
      <c r="X420" s="63" t="s">
        <v>72</v>
      </c>
      <c r="Y420" s="63" t="s">
        <v>155</v>
      </c>
      <c r="Z420" s="63">
        <v>42</v>
      </c>
      <c r="AA420" s="63">
        <v>40</v>
      </c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</row>
    <row r="421" spans="1:38" x14ac:dyDescent="0.2">
      <c r="A421" s="100">
        <v>42087</v>
      </c>
      <c r="B421" s="63">
        <v>26</v>
      </c>
      <c r="C421" s="63"/>
      <c r="D421" s="63"/>
      <c r="E421" s="63"/>
      <c r="F421" s="63"/>
      <c r="G421" s="63"/>
      <c r="H421" s="63"/>
      <c r="I421" s="43"/>
      <c r="J421" s="25"/>
      <c r="K421" s="43"/>
      <c r="L421" s="25"/>
      <c r="M421" s="63"/>
      <c r="N421" s="63"/>
      <c r="O421" s="63"/>
      <c r="P421" s="63"/>
      <c r="Q421" s="63"/>
      <c r="R421" s="63"/>
      <c r="S421" s="63"/>
      <c r="T421" s="63" t="str">
        <f t="shared" si="30"/>
        <v xml:space="preserve"> </v>
      </c>
      <c r="U421" s="63" t="str">
        <f t="shared" si="30"/>
        <v xml:space="preserve"> </v>
      </c>
      <c r="V421" s="63"/>
      <c r="W421" s="63"/>
      <c r="X421" s="63"/>
      <c r="Y421" s="63" t="s">
        <v>170</v>
      </c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</row>
    <row r="422" spans="1:38" x14ac:dyDescent="0.2">
      <c r="A422" s="100">
        <v>42101</v>
      </c>
      <c r="B422" s="63">
        <v>26</v>
      </c>
      <c r="C422" s="63">
        <v>7.0000000000000007E-2</v>
      </c>
      <c r="D422" s="63">
        <v>7.14</v>
      </c>
      <c r="E422" s="63">
        <v>8.3000000000000007</v>
      </c>
      <c r="F422" s="63">
        <v>2.37</v>
      </c>
      <c r="G422" s="63">
        <v>0.33100000000000002</v>
      </c>
      <c r="H422" s="63"/>
      <c r="I422" s="43">
        <v>249</v>
      </c>
      <c r="J422" s="25">
        <f t="shared" si="31"/>
        <v>3.487743</v>
      </c>
      <c r="K422" s="43">
        <v>2.06</v>
      </c>
      <c r="L422" s="25">
        <f t="shared" si="32"/>
        <v>6.3798199999999999E-2</v>
      </c>
      <c r="M422" s="63"/>
      <c r="N422" s="63">
        <v>2</v>
      </c>
      <c r="O422" s="63">
        <v>4</v>
      </c>
      <c r="P422" s="63">
        <v>3</v>
      </c>
      <c r="Q422" s="63">
        <v>3</v>
      </c>
      <c r="R422" s="63">
        <v>10</v>
      </c>
      <c r="S422" s="63">
        <v>3</v>
      </c>
      <c r="T422" s="63">
        <f t="shared" si="30"/>
        <v>17.777777777777779</v>
      </c>
      <c r="U422" s="63">
        <f t="shared" si="30"/>
        <v>13.333333333333334</v>
      </c>
      <c r="V422" s="63">
        <v>0.3</v>
      </c>
      <c r="W422" s="63">
        <v>1</v>
      </c>
      <c r="X422" s="63"/>
      <c r="Y422" s="62" t="s">
        <v>155</v>
      </c>
      <c r="Z422" s="63">
        <v>64</v>
      </c>
      <c r="AA422" s="63">
        <v>56</v>
      </c>
      <c r="AB422" s="63"/>
      <c r="AC422" s="63"/>
      <c r="AD422" s="63"/>
      <c r="AE422" s="63"/>
      <c r="AG422" s="63"/>
      <c r="AH422" s="63"/>
      <c r="AJ422" s="63"/>
      <c r="AK422" s="63"/>
      <c r="AL422" s="63"/>
    </row>
    <row r="423" spans="1:38" x14ac:dyDescent="0.2">
      <c r="A423" s="100">
        <v>42115</v>
      </c>
      <c r="B423" s="63">
        <v>26</v>
      </c>
      <c r="C423" s="63">
        <v>0.12</v>
      </c>
      <c r="D423" s="63">
        <v>7.38</v>
      </c>
      <c r="E423" s="63">
        <v>36.299999999999997</v>
      </c>
      <c r="F423" s="63">
        <v>3.75</v>
      </c>
      <c r="G423" s="69">
        <v>0.39400000000000002</v>
      </c>
      <c r="H423" s="69"/>
      <c r="I423" s="43">
        <v>241.5</v>
      </c>
      <c r="J423" s="25">
        <f t="shared" si="31"/>
        <v>3.3826904999999998</v>
      </c>
      <c r="K423" s="43">
        <v>4.3899999999999997</v>
      </c>
      <c r="L423" s="25">
        <f t="shared" si="32"/>
        <v>0.13595829999999998</v>
      </c>
      <c r="M423" s="63"/>
      <c r="N423" s="63">
        <v>3</v>
      </c>
      <c r="O423" s="63">
        <v>2</v>
      </c>
      <c r="P423" s="63">
        <v>4</v>
      </c>
      <c r="Q423" s="63">
        <v>3</v>
      </c>
      <c r="R423" s="63">
        <v>12</v>
      </c>
      <c r="S423" s="63">
        <v>5</v>
      </c>
      <c r="T423" s="63">
        <f t="shared" si="30"/>
        <v>17.777777777777779</v>
      </c>
      <c r="U423" s="63">
        <f t="shared" si="30"/>
        <v>18.333333333333332</v>
      </c>
      <c r="V423" s="63"/>
      <c r="W423" s="63" t="s">
        <v>21</v>
      </c>
      <c r="X423" s="63"/>
      <c r="Y423" s="63" t="s">
        <v>197</v>
      </c>
      <c r="Z423" s="63">
        <v>64</v>
      </c>
      <c r="AA423" s="63">
        <v>65</v>
      </c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</row>
    <row r="424" spans="1:38" x14ac:dyDescent="0.2">
      <c r="A424" s="100">
        <v>42129</v>
      </c>
      <c r="B424" s="63">
        <v>26</v>
      </c>
      <c r="C424" s="63">
        <v>0.21</v>
      </c>
      <c r="D424" s="63">
        <v>7.35</v>
      </c>
      <c r="E424" s="63">
        <v>15.2</v>
      </c>
      <c r="F424" s="63">
        <v>4.53</v>
      </c>
      <c r="G424" s="63">
        <v>9.9000000000000005E-2</v>
      </c>
      <c r="H424" s="63"/>
      <c r="I424" s="43">
        <v>146</v>
      </c>
      <c r="J424" s="25">
        <f t="shared" si="31"/>
        <v>2.0450219999999999</v>
      </c>
      <c r="K424" s="43">
        <v>2.1800000000000002</v>
      </c>
      <c r="L424" s="25">
        <f t="shared" si="32"/>
        <v>6.7514600000000008E-2</v>
      </c>
      <c r="M424" s="63"/>
      <c r="N424" s="63">
        <v>2</v>
      </c>
      <c r="O424" s="63">
        <v>1</v>
      </c>
      <c r="P424" s="63">
        <v>3</v>
      </c>
      <c r="Q424" s="63">
        <v>2</v>
      </c>
      <c r="R424" s="63">
        <v>10</v>
      </c>
      <c r="S424" s="63">
        <v>1</v>
      </c>
      <c r="T424" s="63">
        <f t="shared" si="30"/>
        <v>19.444444444444443</v>
      </c>
      <c r="U424" s="63">
        <f t="shared" si="30"/>
        <v>17.777777777777779</v>
      </c>
      <c r="V424" s="63">
        <v>0.35</v>
      </c>
      <c r="W424" s="63">
        <v>1</v>
      </c>
      <c r="X424" s="63"/>
      <c r="Y424" s="63" t="s">
        <v>155</v>
      </c>
      <c r="Z424" s="63">
        <v>67</v>
      </c>
      <c r="AA424" s="63">
        <v>64</v>
      </c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</row>
    <row r="425" spans="1:38" x14ac:dyDescent="0.2">
      <c r="A425" s="100">
        <v>42143</v>
      </c>
      <c r="B425" s="63">
        <v>26</v>
      </c>
      <c r="C425" s="63">
        <v>0.23</v>
      </c>
      <c r="D425" s="63">
        <v>7.36</v>
      </c>
      <c r="E425" s="63">
        <v>30.8</v>
      </c>
      <c r="F425" s="63">
        <v>1.75</v>
      </c>
      <c r="G425" s="69">
        <v>0.19</v>
      </c>
      <c r="H425" s="69"/>
      <c r="I425" s="43">
        <v>159</v>
      </c>
      <c r="J425" s="25">
        <f t="shared" si="31"/>
        <v>2.2271129999999997</v>
      </c>
      <c r="K425" s="43">
        <v>4.38</v>
      </c>
      <c r="L425" s="25">
        <f t="shared" si="32"/>
        <v>0.13564859999999998</v>
      </c>
      <c r="M425" s="63"/>
      <c r="N425" s="63">
        <v>3</v>
      </c>
      <c r="O425" s="63">
        <v>2</v>
      </c>
      <c r="P425" s="63">
        <v>3</v>
      </c>
      <c r="Q425" s="63">
        <v>1</v>
      </c>
      <c r="R425" s="63">
        <v>8</v>
      </c>
      <c r="S425" s="63">
        <v>4</v>
      </c>
      <c r="T425" s="63">
        <f t="shared" si="30"/>
        <v>25</v>
      </c>
      <c r="U425" s="63">
        <f t="shared" si="30"/>
        <v>18.333333333333332</v>
      </c>
      <c r="V425" s="63"/>
      <c r="W425" s="63">
        <v>2</v>
      </c>
      <c r="X425" s="63"/>
      <c r="Y425" s="63" t="s">
        <v>210</v>
      </c>
      <c r="Z425" s="63">
        <v>77</v>
      </c>
      <c r="AA425" s="63">
        <v>65</v>
      </c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</row>
    <row r="426" spans="1:38" x14ac:dyDescent="0.2">
      <c r="A426" s="100">
        <v>42157</v>
      </c>
      <c r="B426" s="63">
        <v>26</v>
      </c>
      <c r="C426" s="63">
        <v>0.38</v>
      </c>
      <c r="D426" s="63">
        <v>6.99</v>
      </c>
      <c r="E426" s="63">
        <v>11.6</v>
      </c>
      <c r="F426" s="63">
        <v>0.96099999999999997</v>
      </c>
      <c r="G426" s="63">
        <v>0.14599999999999999</v>
      </c>
      <c r="H426" s="63"/>
      <c r="I426" s="43">
        <v>133</v>
      </c>
      <c r="J426" s="25">
        <f t="shared" si="31"/>
        <v>1.8629310000000001</v>
      </c>
      <c r="K426" s="43">
        <v>2.3199999999999998</v>
      </c>
      <c r="L426" s="25">
        <f t="shared" si="32"/>
        <v>7.1850399999999995E-2</v>
      </c>
      <c r="M426" s="63"/>
      <c r="N426" s="63">
        <v>2</v>
      </c>
      <c r="O426" s="63">
        <v>2</v>
      </c>
      <c r="P426" s="63">
        <v>1</v>
      </c>
      <c r="Q426" s="63">
        <v>2</v>
      </c>
      <c r="R426" s="63">
        <v>8</v>
      </c>
      <c r="S426" s="63">
        <v>5</v>
      </c>
      <c r="T426" s="63">
        <f t="shared" si="30"/>
        <v>19.444444444444443</v>
      </c>
      <c r="U426" s="63">
        <f t="shared" si="30"/>
        <v>23.888888888888889</v>
      </c>
      <c r="V426" s="63">
        <v>0.35</v>
      </c>
      <c r="W426" s="63">
        <v>1</v>
      </c>
      <c r="X426" s="63"/>
      <c r="Y426" s="63" t="s">
        <v>155</v>
      </c>
      <c r="Z426" s="63">
        <v>67</v>
      </c>
      <c r="AA426" s="63">
        <v>75</v>
      </c>
      <c r="AB426" s="63" t="s">
        <v>218</v>
      </c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</row>
    <row r="427" spans="1:38" x14ac:dyDescent="0.2">
      <c r="A427" s="100">
        <v>42171</v>
      </c>
      <c r="B427" s="63">
        <v>26</v>
      </c>
      <c r="C427" s="65">
        <v>0.2</v>
      </c>
      <c r="D427" s="63">
        <v>7.99</v>
      </c>
      <c r="E427" s="63">
        <v>42.1</v>
      </c>
      <c r="F427" s="63">
        <v>2.09</v>
      </c>
      <c r="G427" s="63">
        <v>9.8000000000000004E-2</v>
      </c>
      <c r="H427" s="63"/>
      <c r="I427" s="43">
        <v>137</v>
      </c>
      <c r="J427" s="25">
        <f t="shared" si="31"/>
        <v>1.9189590000000001</v>
      </c>
      <c r="K427" s="43">
        <v>4.51</v>
      </c>
      <c r="L427" s="25">
        <f t="shared" si="32"/>
        <v>0.13967470000000001</v>
      </c>
      <c r="M427" s="63"/>
      <c r="N427" s="63">
        <v>4</v>
      </c>
      <c r="O427" s="63">
        <v>2</v>
      </c>
      <c r="P427" s="63">
        <v>2</v>
      </c>
      <c r="Q427" s="63">
        <v>2</v>
      </c>
      <c r="R427" s="63">
        <v>10</v>
      </c>
      <c r="S427" s="63">
        <v>3</v>
      </c>
      <c r="T427" s="63">
        <f t="shared" si="30"/>
        <v>32.222222222222221</v>
      </c>
      <c r="U427" s="63">
        <f t="shared" si="30"/>
        <v>28.333333333333332</v>
      </c>
      <c r="V427" s="63">
        <v>0.43</v>
      </c>
      <c r="W427" s="63">
        <v>1</v>
      </c>
      <c r="X427" s="63"/>
      <c r="Y427" s="63" t="s">
        <v>210</v>
      </c>
      <c r="Z427" s="63">
        <v>90</v>
      </c>
      <c r="AA427" s="63">
        <v>83</v>
      </c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</row>
    <row r="428" spans="1:38" x14ac:dyDescent="0.2">
      <c r="A428" s="100">
        <v>42185</v>
      </c>
      <c r="B428" s="63">
        <v>26</v>
      </c>
      <c r="C428" s="63">
        <v>0.11</v>
      </c>
      <c r="D428" s="63">
        <v>7.03</v>
      </c>
      <c r="E428" s="63">
        <v>15.3</v>
      </c>
      <c r="F428" s="63">
        <v>1.92</v>
      </c>
      <c r="G428" s="63">
        <v>0.16500000000000001</v>
      </c>
      <c r="H428" s="63"/>
      <c r="I428" s="43">
        <v>137</v>
      </c>
      <c r="J428" s="25">
        <f t="shared" si="31"/>
        <v>1.9189590000000001</v>
      </c>
      <c r="K428" s="43">
        <v>4.04</v>
      </c>
      <c r="L428" s="25">
        <f t="shared" si="32"/>
        <v>0.1251188</v>
      </c>
      <c r="M428" s="63"/>
      <c r="N428" s="63">
        <v>3</v>
      </c>
      <c r="O428" s="63">
        <v>1</v>
      </c>
      <c r="P428" s="63">
        <v>3</v>
      </c>
      <c r="Q428" s="63">
        <v>2</v>
      </c>
      <c r="R428" s="63">
        <v>8</v>
      </c>
      <c r="S428" s="63">
        <v>5</v>
      </c>
      <c r="T428" s="63">
        <f t="shared" si="30"/>
        <v>23.888888888888889</v>
      </c>
      <c r="U428" s="63">
        <f t="shared" si="30"/>
        <v>25</v>
      </c>
      <c r="V428" s="63">
        <v>0.35</v>
      </c>
      <c r="W428" s="63">
        <v>1</v>
      </c>
      <c r="X428" s="63"/>
      <c r="Y428" s="63" t="s">
        <v>155</v>
      </c>
      <c r="Z428" s="63">
        <v>75</v>
      </c>
      <c r="AA428" s="63">
        <v>77</v>
      </c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</row>
    <row r="429" spans="1:38" x14ac:dyDescent="0.2">
      <c r="A429" s="100">
        <v>42199</v>
      </c>
      <c r="B429" s="63">
        <v>26</v>
      </c>
      <c r="C429" s="63">
        <v>0.28000000000000003</v>
      </c>
      <c r="D429" s="63">
        <v>8.09</v>
      </c>
      <c r="E429" s="63">
        <v>26.5</v>
      </c>
      <c r="F429" s="63">
        <v>2.1</v>
      </c>
      <c r="G429" s="63">
        <v>0.27100000000000002</v>
      </c>
      <c r="H429" s="63"/>
      <c r="I429" s="43">
        <v>195</v>
      </c>
      <c r="J429" s="25">
        <f t="shared" si="31"/>
        <v>2.7313649999999998</v>
      </c>
      <c r="K429" s="43">
        <v>5.56</v>
      </c>
      <c r="L429" s="25">
        <f t="shared" si="32"/>
        <v>0.17219319999999999</v>
      </c>
      <c r="M429" s="63"/>
      <c r="N429" s="63">
        <v>3</v>
      </c>
      <c r="O429" s="63">
        <v>3</v>
      </c>
      <c r="P429" s="63">
        <v>1</v>
      </c>
      <c r="Q429" s="63">
        <v>1</v>
      </c>
      <c r="R429" s="63">
        <v>13</v>
      </c>
      <c r="S429" s="63">
        <v>3</v>
      </c>
      <c r="T429" s="63">
        <f t="shared" si="30"/>
        <v>26.111111111111111</v>
      </c>
      <c r="U429" s="63">
        <f t="shared" si="30"/>
        <v>27.222222222222221</v>
      </c>
      <c r="V429" s="63">
        <v>0.52</v>
      </c>
      <c r="W429" s="63" t="s">
        <v>21</v>
      </c>
      <c r="X429" s="63"/>
      <c r="Y429" s="63" t="s">
        <v>171</v>
      </c>
      <c r="Z429" s="63">
        <v>79</v>
      </c>
      <c r="AA429" s="63">
        <v>81</v>
      </c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</row>
    <row r="430" spans="1:38" x14ac:dyDescent="0.2">
      <c r="A430" s="100">
        <v>42213</v>
      </c>
      <c r="B430" s="63">
        <v>26</v>
      </c>
      <c r="C430" s="63">
        <v>0.22</v>
      </c>
      <c r="D430" s="63">
        <v>8.06</v>
      </c>
      <c r="E430" s="63">
        <v>15.6</v>
      </c>
      <c r="F430" s="63">
        <v>2.52</v>
      </c>
      <c r="G430" s="63">
        <v>0.186</v>
      </c>
      <c r="H430" s="63"/>
      <c r="I430" s="43">
        <v>195</v>
      </c>
      <c r="J430" s="25">
        <f t="shared" si="31"/>
        <v>2.7313649999999998</v>
      </c>
      <c r="K430" s="43">
        <v>5.24</v>
      </c>
      <c r="L430" s="25">
        <f t="shared" si="32"/>
        <v>0.1622828</v>
      </c>
      <c r="M430" s="63"/>
      <c r="N430" s="63">
        <v>3</v>
      </c>
      <c r="O430" s="63">
        <v>1</v>
      </c>
      <c r="P430" s="63">
        <v>1</v>
      </c>
      <c r="Q430" s="63">
        <v>2</v>
      </c>
      <c r="R430" s="63">
        <v>13</v>
      </c>
      <c r="S430" s="63">
        <v>4</v>
      </c>
      <c r="T430" s="63">
        <f t="shared" si="30"/>
        <v>28.888888888888889</v>
      </c>
      <c r="U430" s="63">
        <f t="shared" si="30"/>
        <v>27.222222222222221</v>
      </c>
      <c r="V430" s="65">
        <v>0.3</v>
      </c>
      <c r="W430" s="63" t="s">
        <v>21</v>
      </c>
      <c r="X430" s="63"/>
      <c r="Y430" s="63"/>
      <c r="Z430" s="63">
        <v>84</v>
      </c>
      <c r="AA430" s="63">
        <v>81</v>
      </c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</row>
    <row r="431" spans="1:38" x14ac:dyDescent="0.2">
      <c r="A431" s="100">
        <v>42227</v>
      </c>
      <c r="B431" s="63">
        <v>26</v>
      </c>
      <c r="C431" s="63"/>
      <c r="D431" s="63"/>
      <c r="E431" s="63"/>
      <c r="F431" s="63"/>
      <c r="G431" s="63"/>
      <c r="H431" s="63"/>
      <c r="I431" s="43"/>
      <c r="J431" s="25"/>
      <c r="K431" s="43"/>
      <c r="L431" s="25"/>
      <c r="M431" s="63"/>
      <c r="N431" s="63"/>
      <c r="O431" s="63"/>
      <c r="P431" s="63"/>
      <c r="Q431" s="63"/>
      <c r="R431" s="63"/>
      <c r="S431" s="63"/>
      <c r="T431" s="63" t="str">
        <f t="shared" si="30"/>
        <v xml:space="preserve"> </v>
      </c>
      <c r="U431" s="63" t="str">
        <f t="shared" si="30"/>
        <v xml:space="preserve"> </v>
      </c>
      <c r="V431" s="63"/>
      <c r="W431" s="63"/>
      <c r="X431" s="63"/>
      <c r="Y431" s="63" t="s">
        <v>170</v>
      </c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</row>
    <row r="432" spans="1:38" x14ac:dyDescent="0.2">
      <c r="A432" s="100">
        <v>42241</v>
      </c>
      <c r="B432" s="63">
        <v>26</v>
      </c>
      <c r="C432" s="63">
        <v>0.22</v>
      </c>
      <c r="D432" s="63">
        <v>8.23</v>
      </c>
      <c r="E432" s="63">
        <v>29.1</v>
      </c>
      <c r="F432" s="63">
        <v>0.63</v>
      </c>
      <c r="G432" s="63">
        <v>3.2000000000000001E-2</v>
      </c>
      <c r="H432" s="63"/>
      <c r="I432" s="43">
        <v>91.4</v>
      </c>
      <c r="J432" s="25">
        <f t="shared" si="31"/>
        <v>1.2802398000000001</v>
      </c>
      <c r="K432" s="43">
        <v>2.14</v>
      </c>
      <c r="L432" s="25">
        <f t="shared" si="32"/>
        <v>6.627580000000001E-2</v>
      </c>
      <c r="M432" s="63"/>
      <c r="N432" s="63">
        <v>4</v>
      </c>
      <c r="O432" s="63">
        <v>1</v>
      </c>
      <c r="P432" s="63">
        <v>1</v>
      </c>
      <c r="Q432" s="63">
        <v>1</v>
      </c>
      <c r="R432" s="63">
        <v>13</v>
      </c>
      <c r="S432" s="63">
        <v>1</v>
      </c>
      <c r="T432" s="63">
        <f t="shared" si="30"/>
        <v>24.444444444444443</v>
      </c>
      <c r="U432" s="63">
        <f t="shared" si="30"/>
        <v>25.555555555555557</v>
      </c>
      <c r="V432" s="63">
        <v>0.45</v>
      </c>
      <c r="W432" s="63" t="s">
        <v>21</v>
      </c>
      <c r="X432" s="63"/>
      <c r="Y432" s="63" t="s">
        <v>155</v>
      </c>
      <c r="Z432" s="63">
        <v>76</v>
      </c>
      <c r="AA432" s="63">
        <v>78</v>
      </c>
      <c r="AB432" s="63" t="s">
        <v>250</v>
      </c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</row>
    <row r="433" spans="1:38" x14ac:dyDescent="0.2">
      <c r="A433" s="100">
        <v>42255</v>
      </c>
      <c r="B433" s="63">
        <v>26</v>
      </c>
      <c r="C433" s="63">
        <v>0.63</v>
      </c>
      <c r="D433" s="63">
        <v>7.82</v>
      </c>
      <c r="E433" s="63">
        <v>17.8</v>
      </c>
      <c r="F433" s="69">
        <v>0.89</v>
      </c>
      <c r="G433" s="63">
        <v>0.114</v>
      </c>
      <c r="H433" s="63"/>
      <c r="I433" s="43">
        <v>78.7</v>
      </c>
      <c r="J433" s="25">
        <f t="shared" si="31"/>
        <v>1.1023509</v>
      </c>
      <c r="K433" s="43">
        <v>2.35</v>
      </c>
      <c r="L433" s="25">
        <f t="shared" si="32"/>
        <v>7.2779499999999997E-2</v>
      </c>
      <c r="M433" s="63"/>
      <c r="N433" s="63">
        <v>4</v>
      </c>
      <c r="O433" s="63">
        <v>1</v>
      </c>
      <c r="P433" s="63">
        <v>2</v>
      </c>
      <c r="Q433" s="63">
        <v>2</v>
      </c>
      <c r="R433" s="63">
        <v>9</v>
      </c>
      <c r="S433" s="63">
        <v>1</v>
      </c>
      <c r="T433" s="63">
        <f t="shared" si="30"/>
        <v>30.555555555555557</v>
      </c>
      <c r="U433" s="63">
        <f t="shared" si="30"/>
        <v>26.666666666666668</v>
      </c>
      <c r="V433" s="63">
        <v>0.55000000000000004</v>
      </c>
      <c r="W433" s="63">
        <v>1</v>
      </c>
      <c r="X433" s="63"/>
      <c r="Y433" s="63" t="s">
        <v>210</v>
      </c>
      <c r="Z433" s="63">
        <v>87</v>
      </c>
      <c r="AA433" s="63">
        <v>80</v>
      </c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</row>
    <row r="434" spans="1:38" x14ac:dyDescent="0.2">
      <c r="A434" s="100">
        <v>42269</v>
      </c>
      <c r="B434" s="63">
        <v>26</v>
      </c>
      <c r="C434" s="63">
        <v>1.2</v>
      </c>
      <c r="D434" s="63">
        <v>7.11</v>
      </c>
      <c r="E434" s="63">
        <v>12</v>
      </c>
      <c r="F434" s="63">
        <v>1.61</v>
      </c>
      <c r="G434" s="63">
        <v>0.157</v>
      </c>
      <c r="H434" s="63"/>
      <c r="I434" s="43">
        <v>81.2</v>
      </c>
      <c r="J434" s="25">
        <f t="shared" si="31"/>
        <v>1.1373684000000002</v>
      </c>
      <c r="K434" s="43">
        <v>2</v>
      </c>
      <c r="L434" s="25">
        <f t="shared" si="32"/>
        <v>6.1940000000000002E-2</v>
      </c>
      <c r="M434" s="63"/>
      <c r="N434" s="63">
        <v>4</v>
      </c>
      <c r="O434" s="63">
        <v>2</v>
      </c>
      <c r="P434" s="63">
        <v>3</v>
      </c>
      <c r="Q434" s="63">
        <v>2</v>
      </c>
      <c r="R434" s="63">
        <v>6</v>
      </c>
      <c r="S434" s="63">
        <v>1</v>
      </c>
      <c r="T434" s="63">
        <f t="shared" si="30"/>
        <v>20</v>
      </c>
      <c r="U434" s="63">
        <f t="shared" si="30"/>
        <v>21.111111111111111</v>
      </c>
      <c r="V434" s="63">
        <v>0.55000000000000004</v>
      </c>
      <c r="W434" s="63" t="s">
        <v>21</v>
      </c>
      <c r="X434" s="63"/>
      <c r="Y434" s="63" t="s">
        <v>155</v>
      </c>
      <c r="Z434" s="63">
        <v>68</v>
      </c>
      <c r="AA434" s="63">
        <v>70</v>
      </c>
      <c r="AB434" s="63" t="s">
        <v>262</v>
      </c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</row>
    <row r="435" spans="1:38" x14ac:dyDescent="0.2">
      <c r="A435" s="100">
        <v>42283</v>
      </c>
      <c r="B435" s="63">
        <v>26</v>
      </c>
      <c r="C435" s="63">
        <v>1.9</v>
      </c>
      <c r="D435" s="63">
        <v>7.24</v>
      </c>
      <c r="E435" s="63">
        <v>11.7</v>
      </c>
      <c r="F435" s="63">
        <v>2.44</v>
      </c>
      <c r="G435" s="63">
        <v>0.17599999999999999</v>
      </c>
      <c r="H435" s="63"/>
      <c r="I435" s="43">
        <v>102</v>
      </c>
      <c r="J435" s="25">
        <f t="shared" si="31"/>
        <v>1.428714</v>
      </c>
      <c r="K435" s="43">
        <v>1.76</v>
      </c>
      <c r="L435" s="25">
        <f t="shared" si="32"/>
        <v>5.4507199999999999E-2</v>
      </c>
      <c r="M435" s="63"/>
      <c r="N435" s="63">
        <v>1</v>
      </c>
      <c r="O435" s="63">
        <v>1</v>
      </c>
      <c r="P435" s="63">
        <v>2</v>
      </c>
      <c r="Q435" s="63">
        <v>1</v>
      </c>
      <c r="R435" s="63">
        <v>6</v>
      </c>
      <c r="S435" s="63">
        <v>2</v>
      </c>
      <c r="T435" s="63">
        <f t="shared" si="30"/>
        <v>18.333333333333332</v>
      </c>
      <c r="U435" s="63">
        <f t="shared" si="30"/>
        <v>16.111111111111111</v>
      </c>
      <c r="V435" s="63">
        <v>0.65</v>
      </c>
      <c r="W435" s="63" t="s">
        <v>21</v>
      </c>
      <c r="X435" s="63"/>
      <c r="Y435" s="63" t="s">
        <v>210</v>
      </c>
      <c r="Z435" s="63">
        <v>65</v>
      </c>
      <c r="AA435" s="63">
        <v>61</v>
      </c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</row>
    <row r="436" spans="1:38" x14ac:dyDescent="0.2">
      <c r="A436" s="100">
        <v>42297</v>
      </c>
      <c r="B436" s="63">
        <v>26</v>
      </c>
      <c r="C436" s="63">
        <v>1.65</v>
      </c>
      <c r="D436" s="65">
        <v>7.7</v>
      </c>
      <c r="E436" s="63">
        <v>15.1</v>
      </c>
      <c r="F436" s="63">
        <v>3.65</v>
      </c>
      <c r="G436" s="63">
        <v>2.024</v>
      </c>
      <c r="H436" s="63"/>
      <c r="I436" s="43">
        <v>105</v>
      </c>
      <c r="J436" s="25">
        <f>(I436*14.007)*(0.001)</f>
        <v>1.4707349999999999</v>
      </c>
      <c r="K436" s="43">
        <v>1.57</v>
      </c>
      <c r="L436" s="25">
        <f t="shared" si="32"/>
        <v>4.8622900000000004E-2</v>
      </c>
      <c r="M436" s="63"/>
      <c r="N436" s="63">
        <v>1</v>
      </c>
      <c r="O436" s="63">
        <v>1</v>
      </c>
      <c r="P436" s="63">
        <v>3</v>
      </c>
      <c r="Q436" s="63">
        <v>2</v>
      </c>
      <c r="R436" s="63">
        <v>10</v>
      </c>
      <c r="S436" s="63">
        <v>1</v>
      </c>
      <c r="T436" s="63" t="e">
        <f t="shared" si="30"/>
        <v>#VALUE!</v>
      </c>
      <c r="U436" s="63">
        <f t="shared" si="30"/>
        <v>13.333333333333334</v>
      </c>
      <c r="V436" s="65">
        <v>0.5</v>
      </c>
      <c r="W436" s="63">
        <v>1</v>
      </c>
      <c r="X436" s="63"/>
      <c r="Y436" s="62" t="s">
        <v>155</v>
      </c>
      <c r="Z436" s="63" t="s">
        <v>21</v>
      </c>
      <c r="AA436" s="63">
        <v>56</v>
      </c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</row>
    <row r="437" spans="1:38" x14ac:dyDescent="0.2">
      <c r="A437" s="100">
        <v>42311</v>
      </c>
      <c r="B437" s="63">
        <v>26</v>
      </c>
      <c r="C437" s="63">
        <v>1.67</v>
      </c>
      <c r="D437" s="63">
        <v>7.06</v>
      </c>
      <c r="E437" s="63">
        <v>14.5</v>
      </c>
      <c r="F437" s="63">
        <v>5.93</v>
      </c>
      <c r="G437" s="63">
        <v>0.16700000000000001</v>
      </c>
      <c r="H437" s="63"/>
      <c r="I437" s="43">
        <v>137</v>
      </c>
      <c r="J437" s="25">
        <f>(I437*14.007)*(0.001)</f>
        <v>1.9189590000000001</v>
      </c>
      <c r="K437" s="43">
        <v>1.58</v>
      </c>
      <c r="L437" s="25">
        <f t="shared" si="32"/>
        <v>4.89326E-2</v>
      </c>
      <c r="M437" s="63"/>
      <c r="N437" s="63">
        <v>2</v>
      </c>
      <c r="O437" s="63">
        <v>1</v>
      </c>
      <c r="P437" s="63">
        <v>2</v>
      </c>
      <c r="Q437" s="63">
        <v>1</v>
      </c>
      <c r="R437" s="63">
        <v>7</v>
      </c>
      <c r="S437" s="63">
        <v>1</v>
      </c>
      <c r="T437" s="63">
        <f t="shared" si="30"/>
        <v>8.8888888888888893</v>
      </c>
      <c r="U437" s="63">
        <f t="shared" si="30"/>
        <v>5.5555555555555554</v>
      </c>
      <c r="V437" s="65">
        <v>0.5</v>
      </c>
      <c r="W437" s="63" t="s">
        <v>21</v>
      </c>
      <c r="X437" s="63"/>
      <c r="Y437" s="63" t="s">
        <v>210</v>
      </c>
      <c r="Z437" s="63">
        <v>48</v>
      </c>
      <c r="AA437" s="63">
        <v>42</v>
      </c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</row>
    <row r="438" spans="1:38" x14ac:dyDescent="0.2">
      <c r="A438" s="63"/>
      <c r="B438" s="63"/>
      <c r="C438" s="63"/>
      <c r="D438" s="63"/>
      <c r="E438" s="63"/>
      <c r="F438" s="63"/>
      <c r="G438" s="63"/>
      <c r="H438" s="63"/>
      <c r="I438" s="43"/>
      <c r="J438" s="25"/>
      <c r="K438" s="43"/>
      <c r="L438" s="25"/>
      <c r="M438" s="63"/>
      <c r="N438" s="63"/>
      <c r="O438" s="63"/>
      <c r="P438" s="63"/>
      <c r="Q438" s="63"/>
      <c r="R438" s="63"/>
      <c r="S438" s="63"/>
      <c r="T438" s="63" t="str">
        <f t="shared" si="30"/>
        <v xml:space="preserve"> </v>
      </c>
      <c r="U438" s="63" t="str">
        <f t="shared" si="30"/>
        <v xml:space="preserve"> </v>
      </c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</row>
    <row r="439" spans="1:38" x14ac:dyDescent="0.2">
      <c r="A439" s="63"/>
      <c r="B439" s="63"/>
      <c r="C439" s="63"/>
      <c r="D439" s="63"/>
      <c r="E439" s="63"/>
      <c r="F439" s="63"/>
      <c r="G439" s="63"/>
      <c r="H439" s="63"/>
      <c r="I439" s="43"/>
      <c r="J439" s="25"/>
      <c r="K439" s="43"/>
      <c r="L439" s="25"/>
      <c r="M439" s="63"/>
      <c r="N439" s="63"/>
      <c r="O439" s="63"/>
      <c r="P439" s="63"/>
      <c r="Q439" s="63"/>
      <c r="R439" s="63"/>
      <c r="S439" s="63"/>
      <c r="T439" s="63" t="str">
        <f t="shared" si="30"/>
        <v xml:space="preserve"> </v>
      </c>
      <c r="U439" s="63" t="str">
        <f t="shared" si="30"/>
        <v xml:space="preserve"> </v>
      </c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</row>
    <row r="440" spans="1:38" x14ac:dyDescent="0.2">
      <c r="A440" s="63"/>
      <c r="B440" s="63"/>
      <c r="C440" s="63"/>
      <c r="D440" s="63"/>
      <c r="E440" s="63"/>
      <c r="F440" s="63"/>
      <c r="G440" s="63"/>
      <c r="H440" s="63"/>
      <c r="I440" s="43"/>
      <c r="J440" s="25"/>
      <c r="K440" s="43"/>
      <c r="L440" s="25"/>
      <c r="M440" s="63"/>
      <c r="N440" s="63"/>
      <c r="O440" s="63"/>
      <c r="P440" s="63"/>
      <c r="Q440" s="63"/>
      <c r="R440" s="63"/>
      <c r="S440" s="63"/>
      <c r="T440" s="63" t="str">
        <f t="shared" si="30"/>
        <v xml:space="preserve"> </v>
      </c>
      <c r="U440" s="63" t="str">
        <f t="shared" si="30"/>
        <v xml:space="preserve"> </v>
      </c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</row>
    <row r="441" spans="1:38" x14ac:dyDescent="0.2">
      <c r="A441" s="63"/>
      <c r="B441" s="63"/>
      <c r="C441" s="63"/>
      <c r="D441" s="63"/>
      <c r="E441" s="63"/>
      <c r="F441" s="63"/>
      <c r="G441" s="63"/>
      <c r="H441" s="63"/>
      <c r="I441" s="43"/>
      <c r="J441" s="25"/>
      <c r="K441" s="43"/>
      <c r="L441" s="25"/>
      <c r="M441" s="63"/>
      <c r="N441" s="63"/>
      <c r="O441" s="63"/>
      <c r="P441" s="63"/>
      <c r="Q441" s="63"/>
      <c r="R441" s="63"/>
      <c r="S441" s="63"/>
      <c r="T441" s="63" t="str">
        <f t="shared" si="30"/>
        <v xml:space="preserve"> </v>
      </c>
      <c r="U441" s="63" t="str">
        <f t="shared" si="30"/>
        <v xml:space="preserve"> </v>
      </c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</row>
    <row r="442" spans="1:38" x14ac:dyDescent="0.2">
      <c r="A442" s="100">
        <v>42073</v>
      </c>
      <c r="B442" s="63">
        <v>27</v>
      </c>
      <c r="C442" s="65">
        <v>0.1</v>
      </c>
      <c r="D442" s="63">
        <v>6.4</v>
      </c>
      <c r="E442" s="63">
        <v>4.8</v>
      </c>
      <c r="F442" s="63">
        <v>2.88</v>
      </c>
      <c r="G442" s="63">
        <v>0.35599999999999998</v>
      </c>
      <c r="H442" s="63"/>
      <c r="I442" s="34">
        <v>219</v>
      </c>
      <c r="J442" s="25">
        <f t="shared" si="31"/>
        <v>3.0675330000000001</v>
      </c>
      <c r="K442" s="34">
        <v>1.65</v>
      </c>
      <c r="L442" s="25">
        <f t="shared" si="32"/>
        <v>5.11005E-2</v>
      </c>
      <c r="M442" s="63"/>
      <c r="N442" s="63">
        <v>2</v>
      </c>
      <c r="O442" s="63">
        <v>4</v>
      </c>
      <c r="P442" s="63">
        <v>1</v>
      </c>
      <c r="Q442" s="63">
        <v>1</v>
      </c>
      <c r="R442" s="63">
        <v>13</v>
      </c>
      <c r="S442" s="63">
        <v>3</v>
      </c>
      <c r="T442" s="63">
        <f t="shared" si="30"/>
        <v>12.777777777777779</v>
      </c>
      <c r="U442" s="63">
        <f t="shared" si="30"/>
        <v>6.666666666666667</v>
      </c>
      <c r="V442" s="63">
        <v>0.98</v>
      </c>
      <c r="W442" s="63">
        <v>1</v>
      </c>
      <c r="X442" s="63" t="s">
        <v>74</v>
      </c>
      <c r="Y442" s="63" t="s">
        <v>173</v>
      </c>
      <c r="Z442" s="63">
        <v>55</v>
      </c>
      <c r="AA442" s="63">
        <v>44</v>
      </c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</row>
    <row r="443" spans="1:38" x14ac:dyDescent="0.2">
      <c r="A443" s="100">
        <v>42087</v>
      </c>
      <c r="B443" s="63">
        <v>27</v>
      </c>
      <c r="C443" s="63">
        <v>0.39</v>
      </c>
      <c r="D443" s="63">
        <v>6.84</v>
      </c>
      <c r="E443" s="63">
        <v>12.1</v>
      </c>
      <c r="F443" s="63">
        <v>2.04</v>
      </c>
      <c r="G443" s="63">
        <v>0.35</v>
      </c>
      <c r="H443" s="63"/>
      <c r="I443" s="34">
        <v>194</v>
      </c>
      <c r="J443" s="25">
        <f t="shared" si="31"/>
        <v>2.7173579999999999</v>
      </c>
      <c r="K443" s="34">
        <v>2.5299999999999998</v>
      </c>
      <c r="L443" s="25">
        <f t="shared" si="32"/>
        <v>7.8354099999999996E-2</v>
      </c>
      <c r="M443" s="63"/>
      <c r="N443" s="63">
        <v>3</v>
      </c>
      <c r="O443" s="63">
        <v>3</v>
      </c>
      <c r="P443" s="63">
        <v>2</v>
      </c>
      <c r="Q443" s="63">
        <v>2</v>
      </c>
      <c r="R443" s="63">
        <v>13</v>
      </c>
      <c r="S443" s="63">
        <v>1</v>
      </c>
      <c r="T443" s="63">
        <f t="shared" si="30"/>
        <v>8.3333333333333339</v>
      </c>
      <c r="U443" s="63">
        <f t="shared" si="30"/>
        <v>10.555555555555555</v>
      </c>
      <c r="V443" s="63">
        <v>0.83</v>
      </c>
      <c r="W443" s="63">
        <v>1</v>
      </c>
      <c r="X443" s="63"/>
      <c r="Y443" s="63" t="s">
        <v>179</v>
      </c>
      <c r="Z443" s="63">
        <v>47</v>
      </c>
      <c r="AA443" s="63">
        <v>51</v>
      </c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</row>
    <row r="444" spans="1:38" x14ac:dyDescent="0.2">
      <c r="A444" s="100">
        <v>42101</v>
      </c>
      <c r="B444" s="63">
        <v>27</v>
      </c>
      <c r="C444" s="63">
        <v>0.05</v>
      </c>
      <c r="D444" s="63">
        <v>6.89</v>
      </c>
      <c r="E444" s="70">
        <v>8</v>
      </c>
      <c r="F444" s="63">
        <v>2.4</v>
      </c>
      <c r="G444" s="63">
        <v>0.29799999999999999</v>
      </c>
      <c r="H444" s="63"/>
      <c r="I444" s="35">
        <v>289</v>
      </c>
      <c r="J444" s="25">
        <f t="shared" si="31"/>
        <v>4.0480229999999997</v>
      </c>
      <c r="K444" s="36">
        <v>1.53</v>
      </c>
      <c r="L444" s="25">
        <f t="shared" si="32"/>
        <v>4.7384099999999998E-2</v>
      </c>
      <c r="M444" s="70"/>
      <c r="N444" s="63">
        <v>4</v>
      </c>
      <c r="O444" s="63">
        <v>3</v>
      </c>
      <c r="P444" s="63">
        <v>2</v>
      </c>
      <c r="Q444" s="63">
        <v>1</v>
      </c>
      <c r="R444" s="63">
        <v>11</v>
      </c>
      <c r="S444" s="63">
        <v>3</v>
      </c>
      <c r="T444" s="63">
        <f t="shared" si="30"/>
        <v>20</v>
      </c>
      <c r="U444" s="63">
        <f t="shared" si="30"/>
        <v>15.555555555555555</v>
      </c>
      <c r="V444" s="63">
        <v>0.78</v>
      </c>
      <c r="W444" s="63">
        <v>1</v>
      </c>
      <c r="X444" s="63"/>
      <c r="Y444" s="63" t="s">
        <v>185</v>
      </c>
      <c r="Z444" s="63">
        <v>68</v>
      </c>
      <c r="AA444" s="63">
        <v>60</v>
      </c>
      <c r="AB444" s="63" t="s">
        <v>186</v>
      </c>
      <c r="AC444" s="63"/>
      <c r="AD444" s="63"/>
      <c r="AE444" s="63"/>
      <c r="AF444" s="63"/>
      <c r="AG444" s="63"/>
      <c r="AI444" s="63"/>
      <c r="AJ444" s="63"/>
      <c r="AK444" s="63"/>
      <c r="AL444" s="63"/>
    </row>
    <row r="445" spans="1:38" x14ac:dyDescent="0.2">
      <c r="A445" s="100">
        <v>42115</v>
      </c>
      <c r="B445" s="63">
        <v>27</v>
      </c>
      <c r="C445" s="63">
        <v>0.05</v>
      </c>
      <c r="D445" s="63">
        <v>7.21</v>
      </c>
      <c r="E445" s="63">
        <v>10.7</v>
      </c>
      <c r="F445" s="63">
        <v>3.33</v>
      </c>
      <c r="G445" s="63">
        <v>0.10100000000000001</v>
      </c>
      <c r="H445" s="63"/>
      <c r="I445" s="35">
        <v>205</v>
      </c>
      <c r="J445" s="25">
        <f t="shared" si="31"/>
        <v>2.871435</v>
      </c>
      <c r="K445" s="36">
        <v>2.0699999999999998</v>
      </c>
      <c r="L445" s="25">
        <f t="shared" si="32"/>
        <v>6.4107899999999982E-2</v>
      </c>
      <c r="M445" s="63"/>
      <c r="N445" s="63">
        <v>2</v>
      </c>
      <c r="O445" s="63">
        <v>2</v>
      </c>
      <c r="P445" s="63">
        <v>1</v>
      </c>
      <c r="Q445" s="63">
        <v>2</v>
      </c>
      <c r="R445" s="63">
        <v>10</v>
      </c>
      <c r="S445" s="63">
        <v>3</v>
      </c>
      <c r="T445" s="63">
        <f t="shared" si="30"/>
        <v>22.222222222222221</v>
      </c>
      <c r="U445" s="63">
        <f t="shared" si="30"/>
        <v>20</v>
      </c>
      <c r="V445" s="63">
        <v>0.79</v>
      </c>
      <c r="W445" s="63">
        <v>1</v>
      </c>
      <c r="X445" s="63"/>
      <c r="Y445" s="63" t="s">
        <v>198</v>
      </c>
      <c r="Z445" s="63">
        <v>72</v>
      </c>
      <c r="AA445" s="63">
        <v>68</v>
      </c>
      <c r="AB445" s="63" t="s">
        <v>199</v>
      </c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</row>
    <row r="446" spans="1:38" x14ac:dyDescent="0.2">
      <c r="A446" s="100">
        <v>42129</v>
      </c>
      <c r="B446" s="63">
        <v>27</v>
      </c>
      <c r="C446" s="63"/>
      <c r="D446" s="63"/>
      <c r="E446" s="63"/>
      <c r="F446" s="63"/>
      <c r="G446" s="63"/>
      <c r="H446" s="63"/>
      <c r="I446" s="34"/>
      <c r="J446" s="25"/>
      <c r="K446" s="34"/>
      <c r="L446" s="25"/>
      <c r="M446" s="63"/>
      <c r="N446" s="63"/>
      <c r="O446" s="63"/>
      <c r="P446" s="63"/>
      <c r="Q446" s="63"/>
      <c r="R446" s="63"/>
      <c r="S446" s="63"/>
      <c r="T446" s="63" t="str">
        <f t="shared" si="30"/>
        <v xml:space="preserve"> </v>
      </c>
      <c r="U446" s="63" t="str">
        <f t="shared" si="30"/>
        <v xml:space="preserve"> </v>
      </c>
      <c r="V446" s="63"/>
      <c r="W446" s="63"/>
      <c r="X446" s="63"/>
      <c r="Y446" s="63" t="s">
        <v>170</v>
      </c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</row>
    <row r="447" spans="1:38" x14ac:dyDescent="0.2">
      <c r="A447" s="100">
        <v>42143</v>
      </c>
      <c r="B447" s="63">
        <v>27</v>
      </c>
      <c r="C447" s="63">
        <v>0.12</v>
      </c>
      <c r="D447" s="63">
        <v>7.33</v>
      </c>
      <c r="E447" s="63">
        <v>13.5</v>
      </c>
      <c r="F447" s="63">
        <v>2.19</v>
      </c>
      <c r="G447" s="63">
        <v>0.22900000000000001</v>
      </c>
      <c r="H447" s="63"/>
      <c r="I447" s="34">
        <v>243</v>
      </c>
      <c r="J447" s="25">
        <f t="shared" si="31"/>
        <v>3.4037010000000003</v>
      </c>
      <c r="K447" s="34">
        <v>2.35</v>
      </c>
      <c r="L447" s="25">
        <f t="shared" si="32"/>
        <v>7.2779499999999997E-2</v>
      </c>
      <c r="M447" s="18">
        <v>160.5</v>
      </c>
      <c r="N447" s="63">
        <v>1</v>
      </c>
      <c r="O447" s="63">
        <v>2</v>
      </c>
      <c r="P447" s="63">
        <v>1</v>
      </c>
      <c r="Q447" s="63">
        <v>2</v>
      </c>
      <c r="R447" s="63">
        <v>11</v>
      </c>
      <c r="S447" s="63">
        <v>4</v>
      </c>
      <c r="T447" s="63">
        <f t="shared" si="30"/>
        <v>28.888888888888889</v>
      </c>
      <c r="U447" s="63">
        <f t="shared" si="30"/>
        <v>25.555555555555557</v>
      </c>
      <c r="V447" s="63">
        <v>0.95</v>
      </c>
      <c r="W447" s="63">
        <v>1</v>
      </c>
      <c r="X447" s="63"/>
      <c r="Y447" s="63" t="s">
        <v>198</v>
      </c>
      <c r="Z447" s="63">
        <v>84</v>
      </c>
      <c r="AA447" s="63">
        <v>78</v>
      </c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</row>
    <row r="448" spans="1:38" x14ac:dyDescent="0.2">
      <c r="A448" s="100">
        <v>42157</v>
      </c>
      <c r="B448" s="63">
        <v>27</v>
      </c>
      <c r="C448" s="63">
        <v>0.11</v>
      </c>
      <c r="D448" s="65">
        <v>6.9</v>
      </c>
      <c r="E448" s="63">
        <v>22</v>
      </c>
      <c r="F448" s="63">
        <v>1.08</v>
      </c>
      <c r="G448" s="69">
        <v>7.0000000000000007E-2</v>
      </c>
      <c r="H448" s="69"/>
      <c r="I448" s="35">
        <v>219</v>
      </c>
      <c r="J448" s="25">
        <f t="shared" si="31"/>
        <v>3.0675330000000001</v>
      </c>
      <c r="K448" s="34">
        <v>2.97</v>
      </c>
      <c r="L448" s="25">
        <f t="shared" si="32"/>
        <v>9.1980900000000004E-2</v>
      </c>
      <c r="M448" s="18">
        <v>930.5</v>
      </c>
      <c r="N448" s="63">
        <v>1</v>
      </c>
      <c r="O448" s="63">
        <v>3</v>
      </c>
      <c r="P448" s="63">
        <v>3</v>
      </c>
      <c r="Q448" s="63">
        <v>3</v>
      </c>
      <c r="R448" s="63">
        <v>5</v>
      </c>
      <c r="S448" s="63">
        <v>5</v>
      </c>
      <c r="T448" s="63">
        <f t="shared" si="30"/>
        <v>17.777777777777779</v>
      </c>
      <c r="U448" s="63">
        <f t="shared" si="30"/>
        <v>25.555555555555557</v>
      </c>
      <c r="V448" s="63">
        <v>0.72</v>
      </c>
      <c r="W448" s="63" t="s">
        <v>21</v>
      </c>
      <c r="X448" s="63"/>
      <c r="Y448" s="63" t="s">
        <v>198</v>
      </c>
      <c r="Z448" s="63">
        <v>64</v>
      </c>
      <c r="AA448" s="63">
        <v>78</v>
      </c>
      <c r="AB448" s="63" t="s">
        <v>218</v>
      </c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</row>
    <row r="449" spans="1:38" x14ac:dyDescent="0.2">
      <c r="A449" s="100">
        <v>42171</v>
      </c>
      <c r="B449" s="63">
        <v>27</v>
      </c>
      <c r="C449" s="63"/>
      <c r="D449" s="63"/>
      <c r="E449" s="63"/>
      <c r="F449" s="63"/>
      <c r="G449" s="63"/>
      <c r="H449" s="63"/>
      <c r="I449" s="34"/>
      <c r="J449" s="25"/>
      <c r="K449" s="36"/>
      <c r="L449" s="25"/>
      <c r="M449" s="18" t="s">
        <v>109</v>
      </c>
      <c r="N449" s="63"/>
      <c r="O449" s="63"/>
      <c r="P449" s="63"/>
      <c r="Q449" s="63"/>
      <c r="R449" s="63"/>
      <c r="S449" s="63"/>
      <c r="T449" s="63" t="str">
        <f t="shared" si="30"/>
        <v xml:space="preserve"> </v>
      </c>
      <c r="U449" s="63" t="str">
        <f t="shared" si="30"/>
        <v xml:space="preserve"> </v>
      </c>
      <c r="V449" s="63"/>
      <c r="W449" s="63"/>
      <c r="X449" s="63"/>
      <c r="Y449" s="63" t="s">
        <v>170</v>
      </c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</row>
    <row r="450" spans="1:38" x14ac:dyDescent="0.2">
      <c r="A450" s="100">
        <v>42185</v>
      </c>
      <c r="B450" s="63">
        <v>27</v>
      </c>
      <c r="C450" s="63">
        <v>0.04</v>
      </c>
      <c r="D450" s="65">
        <v>7.9</v>
      </c>
      <c r="E450" s="63">
        <v>29.7</v>
      </c>
      <c r="F450" s="63">
        <v>2.0499999999999998</v>
      </c>
      <c r="G450" s="63">
        <v>6.6000000000000003E-2</v>
      </c>
      <c r="H450" s="63"/>
      <c r="I450" s="34">
        <v>118</v>
      </c>
      <c r="J450" s="25">
        <f t="shared" si="31"/>
        <v>1.6528260000000001</v>
      </c>
      <c r="K450" s="34">
        <v>2.81</v>
      </c>
      <c r="L450" s="25">
        <f t="shared" si="32"/>
        <v>8.7025699999999998E-2</v>
      </c>
      <c r="M450" s="18">
        <v>5</v>
      </c>
      <c r="N450" s="63">
        <v>3</v>
      </c>
      <c r="O450" s="63">
        <v>2</v>
      </c>
      <c r="P450" s="63">
        <v>2</v>
      </c>
      <c r="Q450" s="63">
        <v>2</v>
      </c>
      <c r="R450" s="63">
        <v>8</v>
      </c>
      <c r="S450" s="63">
        <v>2</v>
      </c>
      <c r="T450" s="63">
        <f t="shared" si="30"/>
        <v>28.888888888888889</v>
      </c>
      <c r="U450" s="63">
        <f t="shared" si="30"/>
        <v>26.666666666666668</v>
      </c>
      <c r="V450" s="65">
        <v>0.4</v>
      </c>
      <c r="W450" s="63" t="s">
        <v>21</v>
      </c>
      <c r="X450" s="63"/>
      <c r="Y450" s="63" t="s">
        <v>171</v>
      </c>
      <c r="Z450" s="63">
        <v>84</v>
      </c>
      <c r="AA450" s="63">
        <v>80</v>
      </c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</row>
    <row r="451" spans="1:38" x14ac:dyDescent="0.2">
      <c r="A451" s="100">
        <v>42199</v>
      </c>
      <c r="B451" s="63">
        <v>27</v>
      </c>
      <c r="C451" s="63">
        <v>0.12</v>
      </c>
      <c r="D451" s="63">
        <v>7.34</v>
      </c>
      <c r="E451" s="63">
        <v>33.700000000000003</v>
      </c>
      <c r="F451" s="63">
        <v>2.02</v>
      </c>
      <c r="G451" s="63">
        <v>0.11700000000000001</v>
      </c>
      <c r="H451" s="63"/>
      <c r="I451" s="34">
        <v>179</v>
      </c>
      <c r="J451" s="25">
        <f t="shared" si="31"/>
        <v>2.5072530000000004</v>
      </c>
      <c r="K451" s="43">
        <v>3.76</v>
      </c>
      <c r="L451" s="25">
        <f t="shared" si="32"/>
        <v>0.1164472</v>
      </c>
      <c r="M451" s="17">
        <v>103</v>
      </c>
      <c r="N451" s="63">
        <v>1</v>
      </c>
      <c r="O451" s="63">
        <v>3</v>
      </c>
      <c r="P451" s="63">
        <v>3</v>
      </c>
      <c r="Q451" s="63">
        <v>2</v>
      </c>
      <c r="R451" s="63">
        <v>12</v>
      </c>
      <c r="S451" s="63">
        <v>2</v>
      </c>
      <c r="T451" s="63">
        <f t="shared" si="30"/>
        <v>27.222222222222221</v>
      </c>
      <c r="U451" s="63">
        <f t="shared" si="30"/>
        <v>28.333333333333332</v>
      </c>
      <c r="V451" s="63">
        <v>0.57999999999999996</v>
      </c>
      <c r="W451" s="63">
        <v>1</v>
      </c>
      <c r="X451" s="63"/>
      <c r="Y451" s="63" t="s">
        <v>233</v>
      </c>
      <c r="Z451" s="63">
        <v>81</v>
      </c>
      <c r="AA451" s="63">
        <v>83</v>
      </c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</row>
    <row r="452" spans="1:38" x14ac:dyDescent="0.2">
      <c r="A452" s="100">
        <v>42213</v>
      </c>
      <c r="B452" s="63">
        <v>27</v>
      </c>
      <c r="C452" s="63">
        <v>0.12</v>
      </c>
      <c r="D452" s="63">
        <v>9.0500000000000007</v>
      </c>
      <c r="E452" s="63">
        <v>23.5</v>
      </c>
      <c r="F452" s="63">
        <v>2.0299999999999998</v>
      </c>
      <c r="G452" s="63">
        <v>5.2999999999999999E-2</v>
      </c>
      <c r="H452" s="63"/>
      <c r="I452" s="34">
        <v>177</v>
      </c>
      <c r="J452" s="25">
        <f t="shared" si="31"/>
        <v>2.4792390000000002</v>
      </c>
      <c r="K452" s="34">
        <v>3.06</v>
      </c>
      <c r="L452" s="25">
        <f t="shared" si="32"/>
        <v>9.4768199999999997E-2</v>
      </c>
      <c r="M452" s="17">
        <v>36</v>
      </c>
      <c r="N452" s="63">
        <v>4</v>
      </c>
      <c r="O452" s="63">
        <v>2</v>
      </c>
      <c r="P452" s="63">
        <v>3</v>
      </c>
      <c r="Q452" s="63">
        <v>2</v>
      </c>
      <c r="R452" s="63">
        <v>12</v>
      </c>
      <c r="S452" s="63" t="s">
        <v>21</v>
      </c>
      <c r="T452" s="63">
        <f t="shared" ref="T452:U515" si="33">IF(Z452&gt;0,(Z452-32)*5/9," ")</f>
        <v>32.777777777777779</v>
      </c>
      <c r="U452" s="63">
        <f t="shared" si="33"/>
        <v>27.777777777777779</v>
      </c>
      <c r="V452" s="63">
        <v>0.51</v>
      </c>
      <c r="W452" s="63">
        <v>1</v>
      </c>
      <c r="X452" s="63"/>
      <c r="Y452" s="63"/>
      <c r="Z452" s="63">
        <v>91</v>
      </c>
      <c r="AA452" s="63">
        <v>82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</row>
    <row r="453" spans="1:38" x14ac:dyDescent="0.2">
      <c r="A453" s="100">
        <v>42227</v>
      </c>
      <c r="B453" s="63">
        <v>27</v>
      </c>
      <c r="C453" s="63">
        <v>0.09</v>
      </c>
      <c r="D453" s="63">
        <v>7.02</v>
      </c>
      <c r="E453" s="63">
        <v>16.2</v>
      </c>
      <c r="F453" s="63">
        <v>1.51</v>
      </c>
      <c r="G453" s="63">
        <v>0.14299999999999999</v>
      </c>
      <c r="H453" s="63"/>
      <c r="I453" s="43">
        <v>181</v>
      </c>
      <c r="J453" s="25">
        <f t="shared" si="31"/>
        <v>2.5352669999999997</v>
      </c>
      <c r="K453" s="43">
        <v>1.96</v>
      </c>
      <c r="L453" s="25">
        <f t="shared" si="32"/>
        <v>6.0701200000000004E-2</v>
      </c>
      <c r="M453" s="17">
        <v>416</v>
      </c>
      <c r="N453" s="63">
        <v>3</v>
      </c>
      <c r="O453" s="63">
        <v>3</v>
      </c>
      <c r="P453" s="63">
        <v>1</v>
      </c>
      <c r="Q453" s="63">
        <v>2</v>
      </c>
      <c r="R453" s="63">
        <v>13</v>
      </c>
      <c r="S453" s="63">
        <v>2</v>
      </c>
      <c r="T453" s="63">
        <f t="shared" si="33"/>
        <v>22.222222222222221</v>
      </c>
      <c r="U453" s="63">
        <f t="shared" si="33"/>
        <v>24.444444444444443</v>
      </c>
      <c r="V453" s="65">
        <v>1</v>
      </c>
      <c r="W453" s="63">
        <v>1</v>
      </c>
      <c r="X453" s="63"/>
      <c r="Y453" s="63" t="s">
        <v>171</v>
      </c>
      <c r="Z453" s="63">
        <v>72</v>
      </c>
      <c r="AA453" s="63">
        <v>76</v>
      </c>
      <c r="AB453" s="63" t="s">
        <v>243</v>
      </c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</row>
    <row r="454" spans="1:38" x14ac:dyDescent="0.2">
      <c r="A454" s="100">
        <v>42241</v>
      </c>
      <c r="B454" s="63">
        <v>27</v>
      </c>
      <c r="C454" s="63">
        <v>0.12</v>
      </c>
      <c r="D454" s="63">
        <v>9.5500000000000007</v>
      </c>
      <c r="E454" s="63">
        <v>27.9</v>
      </c>
      <c r="F454" s="63">
        <v>1.19</v>
      </c>
      <c r="G454" s="63">
        <v>8.9999999999999993E-3</v>
      </c>
      <c r="H454" s="63"/>
      <c r="I454" s="43">
        <v>198</v>
      </c>
      <c r="J454" s="25">
        <f t="shared" si="31"/>
        <v>2.7733859999999999</v>
      </c>
      <c r="K454" s="43">
        <v>2.41</v>
      </c>
      <c r="L454" s="25">
        <f t="shared" si="32"/>
        <v>7.4637700000000001E-2</v>
      </c>
      <c r="M454" s="17">
        <v>0</v>
      </c>
      <c r="N454" s="63">
        <v>2</v>
      </c>
      <c r="O454" s="63">
        <v>2</v>
      </c>
      <c r="P454" s="63">
        <v>2</v>
      </c>
      <c r="Q454" s="63">
        <v>1</v>
      </c>
      <c r="R454" s="63">
        <v>5</v>
      </c>
      <c r="S454" s="63">
        <v>1</v>
      </c>
      <c r="T454" s="63">
        <f t="shared" si="33"/>
        <v>27.777777777777779</v>
      </c>
      <c r="U454" s="63">
        <f t="shared" si="33"/>
        <v>27.777777777777779</v>
      </c>
      <c r="V454" s="63">
        <v>0.49</v>
      </c>
      <c r="W454" s="63">
        <v>1</v>
      </c>
      <c r="X454" s="63"/>
      <c r="Y454" s="62" t="s">
        <v>233</v>
      </c>
      <c r="Z454" s="63">
        <v>82</v>
      </c>
      <c r="AA454" s="63">
        <v>82</v>
      </c>
      <c r="AB454" s="63" t="s">
        <v>251</v>
      </c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</row>
    <row r="455" spans="1:38" x14ac:dyDescent="0.2">
      <c r="A455" s="100">
        <v>42255</v>
      </c>
      <c r="B455" s="63">
        <v>27</v>
      </c>
      <c r="C455" s="63">
        <v>0.2</v>
      </c>
      <c r="D455" s="63">
        <v>9.7100000000000009</v>
      </c>
      <c r="E455" s="63">
        <v>23.3</v>
      </c>
      <c r="F455" s="63">
        <v>2.4700000000000002</v>
      </c>
      <c r="G455" s="69">
        <v>0.01</v>
      </c>
      <c r="H455" s="69"/>
      <c r="I455" s="43">
        <v>209</v>
      </c>
      <c r="J455" s="25">
        <f t="shared" si="31"/>
        <v>2.9274629999999999</v>
      </c>
      <c r="K455" s="43">
        <v>2.4700000000000002</v>
      </c>
      <c r="L455" s="25">
        <f t="shared" si="32"/>
        <v>7.6495900000000006E-2</v>
      </c>
      <c r="M455" s="17">
        <v>25.5</v>
      </c>
      <c r="N455" s="63">
        <v>4</v>
      </c>
      <c r="O455" s="63">
        <v>1</v>
      </c>
      <c r="P455" s="63">
        <v>3</v>
      </c>
      <c r="Q455" s="63">
        <v>2</v>
      </c>
      <c r="R455" s="63">
        <v>11</v>
      </c>
      <c r="S455" s="63">
        <v>1</v>
      </c>
      <c r="T455" s="63">
        <f t="shared" si="33"/>
        <v>30.555555555555557</v>
      </c>
      <c r="U455" s="63">
        <f t="shared" si="33"/>
        <v>26.666666666666668</v>
      </c>
      <c r="V455" s="63">
        <v>0.54</v>
      </c>
      <c r="W455" s="63">
        <v>1</v>
      </c>
      <c r="X455" s="63"/>
      <c r="Y455" s="63"/>
      <c r="Z455" s="63">
        <v>87</v>
      </c>
      <c r="AA455" s="63">
        <v>80</v>
      </c>
      <c r="AB455" s="63" t="s">
        <v>256</v>
      </c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</row>
    <row r="456" spans="1:38" x14ac:dyDescent="0.2">
      <c r="A456" s="100">
        <v>42269</v>
      </c>
      <c r="B456" s="63">
        <v>27</v>
      </c>
      <c r="C456" s="63"/>
      <c r="D456" s="63"/>
      <c r="E456" s="63"/>
      <c r="F456" s="63"/>
      <c r="G456" s="63"/>
      <c r="H456" s="63"/>
      <c r="I456" s="43">
        <v>211</v>
      </c>
      <c r="J456" s="25">
        <f t="shared" si="31"/>
        <v>2.9554770000000001</v>
      </c>
      <c r="K456" s="43">
        <v>2.0499999999999998</v>
      </c>
      <c r="L456" s="25">
        <f t="shared" si="32"/>
        <v>6.3488499999999989E-2</v>
      </c>
      <c r="M456" s="17" t="s">
        <v>109</v>
      </c>
      <c r="N456" s="63">
        <v>3</v>
      </c>
      <c r="O456" s="63">
        <v>3</v>
      </c>
      <c r="P456" s="63">
        <v>3</v>
      </c>
      <c r="Q456" s="63">
        <v>2</v>
      </c>
      <c r="R456" s="63">
        <v>8</v>
      </c>
      <c r="S456" s="63">
        <v>2</v>
      </c>
      <c r="T456" s="63">
        <f t="shared" si="33"/>
        <v>25</v>
      </c>
      <c r="U456" s="63">
        <f t="shared" si="33"/>
        <v>23.333333333333332</v>
      </c>
      <c r="V456" s="63">
        <v>0.62</v>
      </c>
      <c r="W456" s="63">
        <v>1</v>
      </c>
      <c r="X456" s="63"/>
      <c r="Y456" s="63"/>
      <c r="Z456" s="63">
        <v>77</v>
      </c>
      <c r="AA456" s="63">
        <v>74</v>
      </c>
      <c r="AB456" s="63" t="s">
        <v>264</v>
      </c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</row>
    <row r="457" spans="1:38" x14ac:dyDescent="0.2">
      <c r="A457" s="100">
        <v>42283</v>
      </c>
      <c r="B457" s="63">
        <v>27</v>
      </c>
      <c r="C457" s="63">
        <v>0.09</v>
      </c>
      <c r="D457" s="63">
        <v>6.93</v>
      </c>
      <c r="E457" s="63">
        <v>6.7</v>
      </c>
      <c r="F457" s="63">
        <v>1.29</v>
      </c>
      <c r="G457" s="63">
        <v>0.36499999999999999</v>
      </c>
      <c r="H457" s="63"/>
      <c r="I457" s="43">
        <v>203</v>
      </c>
      <c r="J457" s="25">
        <f t="shared" si="31"/>
        <v>2.8434209999999998</v>
      </c>
      <c r="K457" s="43">
        <v>2.27</v>
      </c>
      <c r="L457" s="25">
        <f t="shared" si="32"/>
        <v>7.0301900000000001E-2</v>
      </c>
      <c r="M457" s="63"/>
      <c r="N457" s="63">
        <v>2</v>
      </c>
      <c r="O457" s="63">
        <v>1</v>
      </c>
      <c r="P457" s="63">
        <v>1</v>
      </c>
      <c r="Q457" s="63">
        <v>1</v>
      </c>
      <c r="R457" s="63">
        <v>13</v>
      </c>
      <c r="S457" s="63">
        <v>2</v>
      </c>
      <c r="T457" s="63" t="e">
        <f t="shared" si="33"/>
        <v>#VALUE!</v>
      </c>
      <c r="U457" s="63">
        <f t="shared" si="33"/>
        <v>18.333333333333332</v>
      </c>
      <c r="V457" s="65">
        <v>0.9</v>
      </c>
      <c r="W457" s="63">
        <v>1</v>
      </c>
      <c r="X457" s="63"/>
      <c r="Y457" s="63" t="s">
        <v>198</v>
      </c>
      <c r="Z457" s="63" t="s">
        <v>21</v>
      </c>
      <c r="AA457" s="63">
        <v>65</v>
      </c>
      <c r="AB457" s="63" t="s">
        <v>269</v>
      </c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</row>
    <row r="458" spans="1:38" x14ac:dyDescent="0.2">
      <c r="A458" s="100">
        <v>42297</v>
      </c>
      <c r="B458" s="63">
        <v>27</v>
      </c>
      <c r="C458" s="65">
        <v>0.2</v>
      </c>
      <c r="D458" s="63">
        <v>7.35</v>
      </c>
      <c r="E458" s="70">
        <v>20</v>
      </c>
      <c r="F458" s="63">
        <v>3.43</v>
      </c>
      <c r="G458" s="63">
        <v>0.13</v>
      </c>
      <c r="H458" s="63"/>
      <c r="I458" s="43">
        <v>278</v>
      </c>
      <c r="J458" s="25">
        <f t="shared" si="31"/>
        <v>3.8939460000000001</v>
      </c>
      <c r="K458" s="43">
        <v>1.8</v>
      </c>
      <c r="L458" s="25">
        <f t="shared" si="32"/>
        <v>5.5746000000000004E-2</v>
      </c>
      <c r="M458" s="70"/>
      <c r="N458" s="63">
        <v>3</v>
      </c>
      <c r="O458" s="63">
        <v>2</v>
      </c>
      <c r="P458" s="63">
        <v>1</v>
      </c>
      <c r="Q458" s="63">
        <v>1</v>
      </c>
      <c r="R458" s="63">
        <v>13</v>
      </c>
      <c r="S458" s="63">
        <v>1</v>
      </c>
      <c r="T458" s="63">
        <f t="shared" si="33"/>
        <v>17.777777777777779</v>
      </c>
      <c r="U458" s="63">
        <f t="shared" si="33"/>
        <v>15.555555555555555</v>
      </c>
      <c r="V458" s="65">
        <v>0.83</v>
      </c>
      <c r="W458" s="63">
        <v>1</v>
      </c>
      <c r="X458" s="63"/>
      <c r="Y458" s="63" t="s">
        <v>280</v>
      </c>
      <c r="Z458" s="63">
        <v>64</v>
      </c>
      <c r="AA458" s="63">
        <v>60</v>
      </c>
      <c r="AB458" s="63"/>
      <c r="AC458" s="132" t="s">
        <v>286</v>
      </c>
      <c r="AD458" s="132" t="s">
        <v>287</v>
      </c>
      <c r="AE458" s="132" t="s">
        <v>288</v>
      </c>
      <c r="AF458" s="63"/>
      <c r="AG458" s="132" t="s">
        <v>286</v>
      </c>
      <c r="AH458" s="132" t="s">
        <v>290</v>
      </c>
      <c r="AI458" s="129" t="s">
        <v>291</v>
      </c>
      <c r="AJ458" s="63"/>
      <c r="AK458" s="63"/>
      <c r="AL458" s="63"/>
    </row>
    <row r="459" spans="1:38" x14ac:dyDescent="0.2">
      <c r="A459" s="100">
        <v>42311</v>
      </c>
      <c r="B459" s="63">
        <v>27</v>
      </c>
      <c r="C459" s="63">
        <v>0.14000000000000001</v>
      </c>
      <c r="D459" s="63">
        <v>6.94</v>
      </c>
      <c r="E459" s="63">
        <v>8.6</v>
      </c>
      <c r="F459" s="129">
        <v>4.74</v>
      </c>
      <c r="G459" s="129">
        <v>0.16500000000000001</v>
      </c>
      <c r="H459" s="129"/>
      <c r="I459" s="43">
        <v>270</v>
      </c>
      <c r="J459" s="25">
        <f t="shared" si="31"/>
        <v>3.7818899999999998</v>
      </c>
      <c r="K459" s="43">
        <v>1.01</v>
      </c>
      <c r="L459" s="25">
        <f t="shared" si="32"/>
        <v>3.1279700000000001E-2</v>
      </c>
      <c r="M459" s="63"/>
      <c r="N459" s="63">
        <v>3</v>
      </c>
      <c r="O459" s="63">
        <v>1</v>
      </c>
      <c r="P459" s="63">
        <v>1</v>
      </c>
      <c r="Q459" s="63">
        <v>1</v>
      </c>
      <c r="R459" s="63">
        <v>13</v>
      </c>
      <c r="S459" s="63">
        <v>1</v>
      </c>
      <c r="T459" s="63">
        <f t="shared" si="33"/>
        <v>20</v>
      </c>
      <c r="U459" s="63">
        <f t="shared" si="33"/>
        <v>15.555555555555555</v>
      </c>
      <c r="V459" s="65">
        <v>1.35</v>
      </c>
      <c r="W459" s="63" t="s">
        <v>21</v>
      </c>
      <c r="X459" s="63"/>
      <c r="Y459" s="63" t="s">
        <v>302</v>
      </c>
      <c r="Z459" s="63">
        <v>68</v>
      </c>
      <c r="AA459" s="63">
        <v>60</v>
      </c>
      <c r="AB459" s="63"/>
      <c r="AC459" s="132" t="s">
        <v>289</v>
      </c>
      <c r="AD459" s="131">
        <v>229</v>
      </c>
      <c r="AE459" s="132">
        <f>AD459* 1/0.2258*14.007*0.001</f>
        <v>14.20550487156776</v>
      </c>
      <c r="AF459" s="63"/>
      <c r="AG459" s="132" t="s">
        <v>294</v>
      </c>
      <c r="AH459" s="131">
        <v>0.7</v>
      </c>
      <c r="AI459" s="129">
        <f>AH459* 1/0.3263*30.97*0.001</f>
        <v>6.6438859944836046E-2</v>
      </c>
      <c r="AJ459" s="63"/>
      <c r="AK459" s="63"/>
      <c r="AL459" s="63"/>
    </row>
    <row r="460" spans="1:38" x14ac:dyDescent="0.2">
      <c r="A460" s="63"/>
      <c r="B460" s="63"/>
      <c r="C460" s="63"/>
      <c r="D460" s="63"/>
      <c r="E460" s="63"/>
      <c r="F460" s="63"/>
      <c r="G460" s="63"/>
      <c r="H460" s="63"/>
      <c r="I460" s="43"/>
      <c r="J460" s="25"/>
      <c r="K460" s="43"/>
      <c r="L460" s="43"/>
      <c r="M460" s="63"/>
      <c r="N460" s="63"/>
      <c r="O460" s="63"/>
      <c r="P460" s="63"/>
      <c r="Q460" s="63"/>
      <c r="R460" s="63"/>
      <c r="S460" s="63"/>
      <c r="T460" s="63" t="str">
        <f t="shared" si="33"/>
        <v xml:space="preserve"> </v>
      </c>
      <c r="U460" s="63" t="str">
        <f t="shared" si="33"/>
        <v xml:space="preserve"> </v>
      </c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</row>
    <row r="461" spans="1:38" x14ac:dyDescent="0.2">
      <c r="A461" s="63"/>
      <c r="B461" s="63"/>
      <c r="C461" s="63"/>
      <c r="D461" s="63"/>
      <c r="E461" s="63"/>
      <c r="F461" s="63"/>
      <c r="G461" s="63"/>
      <c r="H461" s="63"/>
      <c r="I461" s="43"/>
      <c r="J461" s="25"/>
      <c r="K461" s="43"/>
      <c r="L461" s="43"/>
      <c r="M461" s="63"/>
      <c r="N461" s="63"/>
      <c r="O461" s="63"/>
      <c r="P461" s="63"/>
      <c r="Q461" s="63"/>
      <c r="R461" s="63"/>
      <c r="S461" s="63"/>
      <c r="T461" s="63" t="str">
        <f t="shared" si="33"/>
        <v xml:space="preserve"> </v>
      </c>
      <c r="U461" s="63" t="str">
        <f t="shared" si="33"/>
        <v xml:space="preserve"> </v>
      </c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</row>
    <row r="462" spans="1:38" x14ac:dyDescent="0.2">
      <c r="A462" s="63"/>
      <c r="B462" s="63"/>
      <c r="C462" s="63"/>
      <c r="D462" s="63"/>
      <c r="E462" s="63"/>
      <c r="F462" s="63"/>
      <c r="G462" s="63"/>
      <c r="H462" s="63"/>
      <c r="I462" s="43"/>
      <c r="J462" s="25"/>
      <c r="K462" s="43"/>
      <c r="L462" s="43"/>
      <c r="M462" s="63"/>
      <c r="N462" s="63"/>
      <c r="O462" s="63"/>
      <c r="P462" s="63"/>
      <c r="Q462" s="63"/>
      <c r="R462" s="63"/>
      <c r="S462" s="63"/>
      <c r="T462" s="63" t="str">
        <f t="shared" si="33"/>
        <v xml:space="preserve"> </v>
      </c>
      <c r="U462" s="63" t="str">
        <f t="shared" si="33"/>
        <v xml:space="preserve"> </v>
      </c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</row>
    <row r="463" spans="1:38" x14ac:dyDescent="0.2">
      <c r="A463" s="63"/>
      <c r="B463" s="63"/>
      <c r="C463" s="63"/>
      <c r="D463" s="63"/>
      <c r="E463" s="63"/>
      <c r="F463" s="63"/>
      <c r="G463" s="63"/>
      <c r="H463" s="63"/>
      <c r="I463" s="43"/>
      <c r="J463" s="25"/>
      <c r="K463" s="43"/>
      <c r="L463" s="43"/>
      <c r="M463" s="63"/>
      <c r="N463" s="63"/>
      <c r="O463" s="63"/>
      <c r="P463" s="63"/>
      <c r="Q463" s="63"/>
      <c r="R463" s="63"/>
      <c r="S463" s="63"/>
      <c r="T463" s="63" t="str">
        <f t="shared" si="33"/>
        <v xml:space="preserve"> </v>
      </c>
      <c r="U463" s="63" t="str">
        <f t="shared" si="33"/>
        <v xml:space="preserve"> </v>
      </c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</row>
    <row r="464" spans="1:38" x14ac:dyDescent="0.2">
      <c r="A464" s="100">
        <v>42073</v>
      </c>
      <c r="B464" s="63">
        <v>28</v>
      </c>
      <c r="C464" s="63">
        <v>1.32</v>
      </c>
      <c r="D464" s="63">
        <v>6.58</v>
      </c>
      <c r="E464" s="63">
        <v>13.7</v>
      </c>
      <c r="F464" s="63">
        <v>4.97</v>
      </c>
      <c r="G464" s="69">
        <v>0.20799999999999999</v>
      </c>
      <c r="H464" s="69"/>
      <c r="I464" s="34">
        <v>183</v>
      </c>
      <c r="J464" s="25">
        <f t="shared" si="31"/>
        <v>2.5632809999999999</v>
      </c>
      <c r="K464" s="36">
        <v>1.95</v>
      </c>
      <c r="L464" s="25">
        <f t="shared" si="32"/>
        <v>6.0391499999999994E-2</v>
      </c>
      <c r="M464" s="63"/>
      <c r="N464" s="63">
        <v>3</v>
      </c>
      <c r="O464" s="63">
        <v>3</v>
      </c>
      <c r="P464" s="63">
        <v>1</v>
      </c>
      <c r="Q464" s="63">
        <v>1</v>
      </c>
      <c r="R464" s="63">
        <v>13</v>
      </c>
      <c r="S464" s="63">
        <v>2</v>
      </c>
      <c r="T464" s="63">
        <f t="shared" si="33"/>
        <v>15.555555555555555</v>
      </c>
      <c r="U464" s="63">
        <f t="shared" si="33"/>
        <v>4.4444444444444446</v>
      </c>
      <c r="V464" s="63">
        <v>0.46</v>
      </c>
      <c r="W464" s="63">
        <v>1</v>
      </c>
      <c r="X464" s="63" t="s">
        <v>76</v>
      </c>
      <c r="Y464" s="63" t="s">
        <v>138</v>
      </c>
      <c r="Z464" s="63">
        <v>60</v>
      </c>
      <c r="AA464" s="63">
        <v>40</v>
      </c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</row>
    <row r="465" spans="1:38" x14ac:dyDescent="0.2">
      <c r="A465" s="100">
        <v>42087</v>
      </c>
      <c r="B465" s="63">
        <v>28</v>
      </c>
      <c r="C465" s="63">
        <v>1.69</v>
      </c>
      <c r="D465" s="63">
        <v>6.58</v>
      </c>
      <c r="E465" s="63">
        <v>10.8</v>
      </c>
      <c r="F465" s="63">
        <v>3.72</v>
      </c>
      <c r="G465" s="63">
        <v>0.23899999999999999</v>
      </c>
      <c r="H465" s="63"/>
      <c r="I465" s="34">
        <v>150</v>
      </c>
      <c r="J465" s="25">
        <f t="shared" si="31"/>
        <v>2.1010499999999999</v>
      </c>
      <c r="K465" s="36">
        <v>1.99</v>
      </c>
      <c r="L465" s="25">
        <f t="shared" si="32"/>
        <v>6.1630299999999999E-2</v>
      </c>
      <c r="M465" s="63"/>
      <c r="N465" s="63">
        <v>3</v>
      </c>
      <c r="O465" s="63">
        <v>3</v>
      </c>
      <c r="P465" s="63">
        <v>1</v>
      </c>
      <c r="Q465" s="63">
        <v>1</v>
      </c>
      <c r="R465" s="63">
        <v>13</v>
      </c>
      <c r="S465" s="63">
        <v>1</v>
      </c>
      <c r="T465" s="63">
        <f t="shared" si="33"/>
        <v>6.666666666666667</v>
      </c>
      <c r="U465" s="63">
        <f t="shared" si="33"/>
        <v>8.8888888888888893</v>
      </c>
      <c r="V465" s="63">
        <v>0.35</v>
      </c>
      <c r="W465" s="63">
        <v>1</v>
      </c>
      <c r="X465" s="63"/>
      <c r="Y465" s="63"/>
      <c r="Z465" s="63">
        <v>44</v>
      </c>
      <c r="AA465" s="63">
        <v>48</v>
      </c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</row>
    <row r="466" spans="1:38" x14ac:dyDescent="0.2">
      <c r="A466" s="100">
        <v>42101</v>
      </c>
      <c r="B466" s="63">
        <v>28</v>
      </c>
      <c r="C466" s="63">
        <v>1.96</v>
      </c>
      <c r="D466" s="63">
        <v>6.77</v>
      </c>
      <c r="E466" s="63">
        <v>6.7</v>
      </c>
      <c r="F466" s="63">
        <v>4.37</v>
      </c>
      <c r="G466" s="63">
        <v>0.29599999999999999</v>
      </c>
      <c r="H466" s="63"/>
      <c r="I466" s="34">
        <v>127</v>
      </c>
      <c r="J466" s="25">
        <f t="shared" si="31"/>
        <v>1.7788889999999999</v>
      </c>
      <c r="K466" s="36">
        <v>1.8</v>
      </c>
      <c r="L466" s="25">
        <f t="shared" si="32"/>
        <v>5.5746000000000004E-2</v>
      </c>
      <c r="M466" s="63"/>
      <c r="N466" s="63">
        <v>1</v>
      </c>
      <c r="O466" s="63">
        <v>3</v>
      </c>
      <c r="P466" s="63">
        <v>3</v>
      </c>
      <c r="Q466" s="63">
        <v>2</v>
      </c>
      <c r="R466" s="63">
        <v>8</v>
      </c>
      <c r="S466" s="63">
        <v>2</v>
      </c>
      <c r="T466" s="63">
        <f t="shared" si="33"/>
        <v>15.555555555555555</v>
      </c>
      <c r="U466" s="63">
        <f t="shared" si="33"/>
        <v>15</v>
      </c>
      <c r="V466" s="63">
        <v>0.1</v>
      </c>
      <c r="W466" s="63">
        <v>1</v>
      </c>
      <c r="X466" s="63"/>
      <c r="Y466" s="63" t="s">
        <v>157</v>
      </c>
      <c r="Z466" s="63">
        <v>60</v>
      </c>
      <c r="AA466" s="63">
        <v>59</v>
      </c>
      <c r="AB466" s="63"/>
      <c r="AC466" s="71"/>
      <c r="AD466" s="63"/>
      <c r="AE466" s="63"/>
      <c r="AF466" s="63"/>
      <c r="AG466" s="63"/>
      <c r="AI466" s="63"/>
      <c r="AJ466" s="63"/>
      <c r="AK466" s="63"/>
      <c r="AL466" s="63"/>
    </row>
    <row r="467" spans="1:38" x14ac:dyDescent="0.2">
      <c r="A467" s="100">
        <v>42115</v>
      </c>
      <c r="B467" s="63">
        <v>28</v>
      </c>
      <c r="C467" s="63">
        <v>0.05</v>
      </c>
      <c r="D467" s="63">
        <v>6.72</v>
      </c>
      <c r="E467" s="63">
        <v>8.9</v>
      </c>
      <c r="F467" s="63">
        <v>7.79</v>
      </c>
      <c r="G467" s="63">
        <v>0.255</v>
      </c>
      <c r="H467" s="63"/>
      <c r="I467" s="37">
        <v>103</v>
      </c>
      <c r="J467" s="25">
        <f t="shared" si="31"/>
        <v>1.4427210000000001</v>
      </c>
      <c r="K467" s="36">
        <v>1.7</v>
      </c>
      <c r="L467" s="25">
        <f t="shared" si="32"/>
        <v>5.2648999999999994E-2</v>
      </c>
      <c r="M467" s="63"/>
      <c r="N467" s="63">
        <v>3</v>
      </c>
      <c r="O467" s="63">
        <v>1</v>
      </c>
      <c r="P467" s="63">
        <v>3</v>
      </c>
      <c r="Q467" s="63">
        <v>2</v>
      </c>
      <c r="R467" s="63">
        <v>12</v>
      </c>
      <c r="S467" s="63">
        <v>5</v>
      </c>
      <c r="T467" s="63">
        <f t="shared" si="33"/>
        <v>20</v>
      </c>
      <c r="U467" s="63">
        <f t="shared" si="33"/>
        <v>18.333333333333332</v>
      </c>
      <c r="V467" s="63">
        <v>0.35</v>
      </c>
      <c r="W467" s="63">
        <v>1</v>
      </c>
      <c r="X467" s="63"/>
      <c r="Y467" s="63" t="s">
        <v>196</v>
      </c>
      <c r="Z467" s="63">
        <v>68</v>
      </c>
      <c r="AA467" s="63">
        <v>65</v>
      </c>
      <c r="AB467" s="63"/>
      <c r="AC467" s="63"/>
      <c r="AD467" s="63"/>
      <c r="AE467" s="63"/>
      <c r="AF467" s="63"/>
      <c r="AG467" s="63"/>
      <c r="AI467" s="63"/>
      <c r="AJ467" s="63"/>
      <c r="AK467" s="63"/>
      <c r="AL467" s="63"/>
    </row>
    <row r="468" spans="1:38" x14ac:dyDescent="0.2">
      <c r="A468" s="100">
        <v>42129</v>
      </c>
      <c r="B468" s="63">
        <v>28</v>
      </c>
      <c r="C468" s="63">
        <v>5.1100000000000003</v>
      </c>
      <c r="D468" s="63">
        <v>6.86</v>
      </c>
      <c r="E468" s="63">
        <v>19.5</v>
      </c>
      <c r="F468" s="63" t="s">
        <v>100</v>
      </c>
      <c r="G468" s="63">
        <v>0.13200000000000001</v>
      </c>
      <c r="H468" s="63"/>
      <c r="I468" s="35">
        <v>90.9</v>
      </c>
      <c r="J468" s="25">
        <f t="shared" si="31"/>
        <v>1.2732363</v>
      </c>
      <c r="K468" s="36">
        <v>2.67</v>
      </c>
      <c r="L468" s="25">
        <f t="shared" si="32"/>
        <v>8.2689899999999997E-2</v>
      </c>
      <c r="M468" s="63"/>
      <c r="N468" s="63">
        <v>3</v>
      </c>
      <c r="O468" s="63">
        <v>1</v>
      </c>
      <c r="P468" s="63">
        <v>3</v>
      </c>
      <c r="Q468" s="63">
        <v>2</v>
      </c>
      <c r="R468" s="63">
        <v>11</v>
      </c>
      <c r="S468" s="63">
        <v>1</v>
      </c>
      <c r="T468" s="63">
        <f t="shared" si="33"/>
        <v>23.888888888888889</v>
      </c>
      <c r="U468" s="63">
        <f t="shared" si="33"/>
        <v>19.444444444444443</v>
      </c>
      <c r="V468" s="63">
        <v>0.35</v>
      </c>
      <c r="W468" s="63">
        <v>1</v>
      </c>
      <c r="X468" s="63"/>
      <c r="Y468" s="63" t="s">
        <v>138</v>
      </c>
      <c r="Z468" s="63">
        <v>75</v>
      </c>
      <c r="AA468" s="63">
        <v>67</v>
      </c>
      <c r="AB468" s="63"/>
      <c r="AC468" s="63"/>
      <c r="AD468" s="63"/>
      <c r="AF468" s="63"/>
      <c r="AG468" s="63"/>
      <c r="AH468" s="63"/>
      <c r="AI468" s="63"/>
      <c r="AJ468" s="63"/>
      <c r="AK468" s="63"/>
      <c r="AL468" s="63"/>
    </row>
    <row r="469" spans="1:38" x14ac:dyDescent="0.2">
      <c r="A469" s="100">
        <v>42143</v>
      </c>
      <c r="B469" s="63">
        <v>28</v>
      </c>
      <c r="C469" s="63">
        <v>6.12</v>
      </c>
      <c r="D469" s="63">
        <v>6.65</v>
      </c>
      <c r="E469" s="63">
        <v>7.3</v>
      </c>
      <c r="F469" s="63" t="s">
        <v>100</v>
      </c>
      <c r="G469" s="63">
        <v>0.22500000000000001</v>
      </c>
      <c r="H469" s="63"/>
      <c r="I469" s="34">
        <v>66.099999999999994</v>
      </c>
      <c r="J469" s="25">
        <f t="shared" si="31"/>
        <v>0.92586269999999993</v>
      </c>
      <c r="K469" s="34">
        <v>1.61</v>
      </c>
      <c r="L469" s="25">
        <f t="shared" si="32"/>
        <v>4.9861700000000002E-2</v>
      </c>
      <c r="M469" s="18">
        <v>146</v>
      </c>
      <c r="N469" s="63">
        <v>3</v>
      </c>
      <c r="O469" s="63">
        <v>3</v>
      </c>
      <c r="P469" s="63">
        <v>2</v>
      </c>
      <c r="Q469" s="63">
        <v>1</v>
      </c>
      <c r="R469" s="63">
        <v>12</v>
      </c>
      <c r="S469" s="63">
        <v>4</v>
      </c>
      <c r="T469" s="63">
        <f t="shared" si="33"/>
        <v>23.888888888888889</v>
      </c>
      <c r="U469" s="63">
        <f t="shared" si="33"/>
        <v>24.444444444444443</v>
      </c>
      <c r="V469" s="63">
        <v>0.55000000000000004</v>
      </c>
      <c r="W469" s="63" t="s">
        <v>21</v>
      </c>
      <c r="X469" s="63"/>
      <c r="Y469" s="63"/>
      <c r="Z469" s="63">
        <v>75</v>
      </c>
      <c r="AA469" s="63">
        <v>76</v>
      </c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</row>
    <row r="470" spans="1:38" x14ac:dyDescent="0.2">
      <c r="A470" s="100">
        <v>42157</v>
      </c>
      <c r="B470" s="63">
        <v>28</v>
      </c>
      <c r="C470" s="63">
        <v>9.81</v>
      </c>
      <c r="D470" s="65">
        <v>6.5</v>
      </c>
      <c r="E470" s="63">
        <v>10.8</v>
      </c>
      <c r="F470" s="63" t="s">
        <v>100</v>
      </c>
      <c r="G470" s="63">
        <v>0.157</v>
      </c>
      <c r="H470" s="63"/>
      <c r="I470" s="34">
        <v>60.3</v>
      </c>
      <c r="J470" s="25">
        <f t="shared" si="31"/>
        <v>0.84462209999999993</v>
      </c>
      <c r="K470" s="34">
        <v>1.53</v>
      </c>
      <c r="L470" s="25">
        <f t="shared" si="32"/>
        <v>4.7384099999999998E-2</v>
      </c>
      <c r="M470" s="18">
        <v>166.5</v>
      </c>
      <c r="N470" s="63">
        <v>4</v>
      </c>
      <c r="O470" s="63">
        <v>3</v>
      </c>
      <c r="P470" s="63">
        <v>1</v>
      </c>
      <c r="Q470" s="63">
        <v>2</v>
      </c>
      <c r="R470" s="63">
        <v>12</v>
      </c>
      <c r="S470" s="63">
        <v>6</v>
      </c>
      <c r="T470" s="63">
        <f t="shared" si="33"/>
        <v>18.333333333333332</v>
      </c>
      <c r="U470" s="63" t="e">
        <f t="shared" si="33"/>
        <v>#VALUE!</v>
      </c>
      <c r="V470" s="63">
        <v>0.55000000000000004</v>
      </c>
      <c r="W470" s="63">
        <v>1</v>
      </c>
      <c r="X470" s="63"/>
      <c r="Y470" s="63" t="s">
        <v>214</v>
      </c>
      <c r="Z470" s="63">
        <v>65</v>
      </c>
      <c r="AA470" s="63" t="s">
        <v>21</v>
      </c>
      <c r="AB470" s="63" t="s">
        <v>218</v>
      </c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</row>
    <row r="471" spans="1:38" x14ac:dyDescent="0.2">
      <c r="A471" s="100">
        <v>42171</v>
      </c>
      <c r="B471" s="63">
        <v>28</v>
      </c>
      <c r="C471" s="63">
        <v>7.43</v>
      </c>
      <c r="D471" s="63">
        <v>6.87</v>
      </c>
      <c r="E471" s="63">
        <v>15.4</v>
      </c>
      <c r="F471" s="63" t="s">
        <v>100</v>
      </c>
      <c r="G471" s="69">
        <v>0.1</v>
      </c>
      <c r="H471" s="69"/>
      <c r="I471" s="34">
        <v>45.5</v>
      </c>
      <c r="J471" s="25">
        <f t="shared" si="31"/>
        <v>0.63731850000000001</v>
      </c>
      <c r="K471" s="34">
        <v>1.63</v>
      </c>
      <c r="L471" s="25">
        <f t="shared" si="32"/>
        <v>5.0481100000000001E-2</v>
      </c>
      <c r="M471" s="18">
        <v>172.5</v>
      </c>
      <c r="N471" s="63">
        <v>4</v>
      </c>
      <c r="O471" s="63">
        <v>1</v>
      </c>
      <c r="P471" s="63">
        <v>3</v>
      </c>
      <c r="Q471" s="63">
        <v>2</v>
      </c>
      <c r="R471" s="63">
        <v>11</v>
      </c>
      <c r="S471" s="63">
        <v>4</v>
      </c>
      <c r="T471" s="63">
        <f t="shared" si="33"/>
        <v>31.666666666666668</v>
      </c>
      <c r="U471" s="63">
        <f t="shared" si="33"/>
        <v>29.444444444444443</v>
      </c>
      <c r="V471" s="65">
        <v>0.5</v>
      </c>
      <c r="W471" s="63"/>
      <c r="X471" s="63"/>
      <c r="Y471" s="63" t="s">
        <v>138</v>
      </c>
      <c r="Z471" s="63">
        <v>89</v>
      </c>
      <c r="AA471" s="63">
        <v>85</v>
      </c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</row>
    <row r="472" spans="1:38" x14ac:dyDescent="0.2">
      <c r="A472" s="100">
        <v>42185</v>
      </c>
      <c r="B472" s="63">
        <v>28</v>
      </c>
      <c r="C472" s="63">
        <v>4.28</v>
      </c>
      <c r="D472" s="63">
        <v>6.7</v>
      </c>
      <c r="E472" s="63">
        <v>15.4</v>
      </c>
      <c r="F472" s="63">
        <v>5.76</v>
      </c>
      <c r="G472" s="63">
        <v>0.16800000000000001</v>
      </c>
      <c r="H472" s="63"/>
      <c r="I472" s="43">
        <v>29.1</v>
      </c>
      <c r="J472" s="25">
        <f t="shared" si="31"/>
        <v>0.40760370000000001</v>
      </c>
      <c r="K472" s="43">
        <v>2.59</v>
      </c>
      <c r="L472" s="25">
        <f t="shared" si="32"/>
        <v>8.02123E-2</v>
      </c>
      <c r="M472" s="18">
        <v>1724.5</v>
      </c>
      <c r="N472" s="63">
        <v>4</v>
      </c>
      <c r="O472" s="63">
        <v>1</v>
      </c>
      <c r="P472" s="63">
        <v>3</v>
      </c>
      <c r="Q472" s="63">
        <v>3</v>
      </c>
      <c r="R472" s="63">
        <v>9</v>
      </c>
      <c r="S472" s="63">
        <v>1</v>
      </c>
      <c r="T472" s="63">
        <f t="shared" si="33"/>
        <v>25.555555555555557</v>
      </c>
      <c r="U472" s="63">
        <f t="shared" si="33"/>
        <v>25.555555555555557</v>
      </c>
      <c r="V472" s="63">
        <v>0.55000000000000004</v>
      </c>
      <c r="W472" s="63" t="s">
        <v>21</v>
      </c>
      <c r="X472" s="63"/>
      <c r="Y472" s="63"/>
      <c r="Z472" s="63">
        <v>78</v>
      </c>
      <c r="AA472" s="63">
        <v>78</v>
      </c>
      <c r="AB472" s="63" t="s">
        <v>225</v>
      </c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</row>
    <row r="473" spans="1:38" x14ac:dyDescent="0.2">
      <c r="A473" s="100">
        <v>42199</v>
      </c>
      <c r="B473" s="63">
        <v>28</v>
      </c>
      <c r="C473" s="63">
        <v>8.0399999999999991</v>
      </c>
      <c r="D473" s="63">
        <v>6.51</v>
      </c>
      <c r="E473" s="63">
        <v>9.1</v>
      </c>
      <c r="F473" s="63" t="s">
        <v>100</v>
      </c>
      <c r="G473" s="63">
        <v>9.2999999999999999E-2</v>
      </c>
      <c r="H473" s="63"/>
      <c r="I473" s="125">
        <v>40</v>
      </c>
      <c r="J473" s="25">
        <f t="shared" si="31"/>
        <v>0.56028</v>
      </c>
      <c r="K473" s="43">
        <v>1.865</v>
      </c>
      <c r="L473" s="25">
        <f t="shared" si="32"/>
        <v>5.7759049999999999E-2</v>
      </c>
      <c r="M473" s="18">
        <v>179</v>
      </c>
      <c r="N473" s="63">
        <v>4</v>
      </c>
      <c r="O473" s="63">
        <v>3</v>
      </c>
      <c r="P473" s="63">
        <v>3</v>
      </c>
      <c r="Q473" s="63">
        <v>2</v>
      </c>
      <c r="R473" s="63">
        <v>9</v>
      </c>
      <c r="S473" s="63">
        <v>4</v>
      </c>
      <c r="T473" s="63">
        <f t="shared" si="33"/>
        <v>26.111111111111111</v>
      </c>
      <c r="U473" s="63">
        <f t="shared" si="33"/>
        <v>25.555555555555557</v>
      </c>
      <c r="V473" s="63">
        <v>0.45</v>
      </c>
      <c r="W473" s="63" t="s">
        <v>21</v>
      </c>
      <c r="X473" s="63"/>
      <c r="Y473" s="63"/>
      <c r="Z473" s="63">
        <v>79</v>
      </c>
      <c r="AA473" s="63">
        <v>78</v>
      </c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</row>
    <row r="474" spans="1:38" x14ac:dyDescent="0.2">
      <c r="A474" s="100">
        <v>42213</v>
      </c>
      <c r="B474" s="63">
        <v>28</v>
      </c>
      <c r="C474" s="63">
        <v>9.69</v>
      </c>
      <c r="D474" s="63">
        <v>7.22</v>
      </c>
      <c r="E474" s="63">
        <v>13.8</v>
      </c>
      <c r="F474" s="63" t="s">
        <v>100</v>
      </c>
      <c r="G474" s="63">
        <v>0.107</v>
      </c>
      <c r="H474" s="63"/>
      <c r="I474" s="125">
        <v>36</v>
      </c>
      <c r="J474" s="25">
        <f t="shared" si="31"/>
        <v>0.50425200000000003</v>
      </c>
      <c r="K474" s="43">
        <v>1.83</v>
      </c>
      <c r="L474" s="25">
        <f t="shared" si="32"/>
        <v>5.6675099999999999E-2</v>
      </c>
      <c r="M474" s="18">
        <v>46.5</v>
      </c>
      <c r="N474" s="63">
        <v>1</v>
      </c>
      <c r="O474" s="63">
        <v>2</v>
      </c>
      <c r="P474" s="63">
        <v>2</v>
      </c>
      <c r="Q474" s="63">
        <v>2</v>
      </c>
      <c r="R474" s="63">
        <v>10</v>
      </c>
      <c r="S474" s="63">
        <v>2</v>
      </c>
      <c r="T474" s="63">
        <f t="shared" si="33"/>
        <v>31.111111111111111</v>
      </c>
      <c r="U474" s="63">
        <f t="shared" si="33"/>
        <v>27.222222222222221</v>
      </c>
      <c r="V474" s="63">
        <v>0.75</v>
      </c>
      <c r="W474" s="63" t="s">
        <v>21</v>
      </c>
      <c r="X474" s="63"/>
      <c r="Y474" s="63"/>
      <c r="Z474" s="63">
        <v>88</v>
      </c>
      <c r="AA474" s="63">
        <v>81</v>
      </c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</row>
    <row r="475" spans="1:38" x14ac:dyDescent="0.2">
      <c r="A475" s="100">
        <v>42227</v>
      </c>
      <c r="B475" s="63">
        <v>28</v>
      </c>
      <c r="C475" s="63">
        <v>11.31</v>
      </c>
      <c r="D475" s="63">
        <v>6.91</v>
      </c>
      <c r="E475" s="63">
        <v>11.7</v>
      </c>
      <c r="F475" s="63" t="s">
        <v>100</v>
      </c>
      <c r="G475" s="63">
        <v>0.13700000000000001</v>
      </c>
      <c r="H475" s="63"/>
      <c r="I475" s="43">
        <v>41.6</v>
      </c>
      <c r="J475" s="25">
        <f t="shared" si="31"/>
        <v>0.58269119999999996</v>
      </c>
      <c r="K475" s="43">
        <v>2.46</v>
      </c>
      <c r="L475" s="25">
        <f t="shared" si="32"/>
        <v>7.6186199999999996E-2</v>
      </c>
      <c r="M475" s="18">
        <v>152.5</v>
      </c>
      <c r="N475" s="63">
        <v>1</v>
      </c>
      <c r="O475" s="63">
        <v>3</v>
      </c>
      <c r="P475" s="63">
        <v>3</v>
      </c>
      <c r="Q475" s="63">
        <v>3</v>
      </c>
      <c r="R475" s="63">
        <v>9</v>
      </c>
      <c r="S475" s="63">
        <v>4</v>
      </c>
      <c r="T475" s="63">
        <f t="shared" si="33"/>
        <v>25</v>
      </c>
      <c r="U475" s="63">
        <f t="shared" si="33"/>
        <v>28.888888888888889</v>
      </c>
      <c r="V475" s="63">
        <v>0.65</v>
      </c>
      <c r="W475" s="63">
        <v>1</v>
      </c>
      <c r="X475" s="63"/>
      <c r="Y475" s="63"/>
      <c r="Z475" s="63">
        <v>77</v>
      </c>
      <c r="AA475" s="63">
        <v>84</v>
      </c>
      <c r="AB475" s="63" t="s">
        <v>244</v>
      </c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</row>
    <row r="476" spans="1:38" x14ac:dyDescent="0.2">
      <c r="A476" s="100">
        <v>42241</v>
      </c>
      <c r="B476" s="63">
        <v>28</v>
      </c>
      <c r="C476" s="63">
        <v>10.78</v>
      </c>
      <c r="D476" s="63">
        <v>7.38</v>
      </c>
      <c r="E476" s="63">
        <v>10.4</v>
      </c>
      <c r="F476" s="63" t="s">
        <v>100</v>
      </c>
      <c r="G476" s="63">
        <v>2.4E-2</v>
      </c>
      <c r="H476" s="63"/>
      <c r="I476" s="43">
        <v>34.5</v>
      </c>
      <c r="J476" s="25">
        <f t="shared" si="31"/>
        <v>0.48324149999999999</v>
      </c>
      <c r="K476" s="43">
        <v>2.0499999999999998</v>
      </c>
      <c r="L476" s="25">
        <f t="shared" si="32"/>
        <v>6.3488499999999989E-2</v>
      </c>
      <c r="M476" s="18">
        <v>52</v>
      </c>
      <c r="N476" s="63">
        <v>1</v>
      </c>
      <c r="O476" s="63">
        <v>3</v>
      </c>
      <c r="P476" s="63">
        <v>2</v>
      </c>
      <c r="Q476" s="63">
        <v>1</v>
      </c>
      <c r="R476" s="63">
        <v>5</v>
      </c>
      <c r="S476" s="63">
        <v>1</v>
      </c>
      <c r="T476" s="63">
        <f t="shared" si="33"/>
        <v>25.555555555555557</v>
      </c>
      <c r="U476" s="63">
        <f t="shared" si="33"/>
        <v>24.444444444444443</v>
      </c>
      <c r="V476" s="63">
        <v>0.75</v>
      </c>
      <c r="W476" s="63" t="s">
        <v>21</v>
      </c>
      <c r="X476" s="63"/>
      <c r="Y476" s="63"/>
      <c r="Z476" s="63">
        <v>78</v>
      </c>
      <c r="AA476" s="63">
        <v>76</v>
      </c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</row>
    <row r="477" spans="1:38" x14ac:dyDescent="0.2">
      <c r="A477" s="100">
        <v>42255</v>
      </c>
      <c r="B477" s="63">
        <v>28</v>
      </c>
      <c r="C477" s="63">
        <v>12.9</v>
      </c>
      <c r="D477" s="63">
        <v>7.32</v>
      </c>
      <c r="E477" s="63">
        <v>12</v>
      </c>
      <c r="F477" s="63" t="s">
        <v>100</v>
      </c>
      <c r="G477" s="63">
        <v>0.11799999999999999</v>
      </c>
      <c r="H477" s="63"/>
      <c r="I477" s="43">
        <v>36.6</v>
      </c>
      <c r="J477" s="25">
        <f t="shared" si="31"/>
        <v>0.51265620000000001</v>
      </c>
      <c r="K477" s="43">
        <v>1.97</v>
      </c>
      <c r="L477" s="25">
        <f t="shared" si="32"/>
        <v>6.10109E-2</v>
      </c>
      <c r="M477" s="18">
        <v>10</v>
      </c>
      <c r="N477" s="63">
        <v>1</v>
      </c>
      <c r="O477" s="63">
        <v>2</v>
      </c>
      <c r="P477" s="63">
        <v>2</v>
      </c>
      <c r="Q477" s="63">
        <v>2</v>
      </c>
      <c r="R477" s="63">
        <v>9</v>
      </c>
      <c r="S477" s="63">
        <v>1</v>
      </c>
      <c r="T477" s="63">
        <f t="shared" si="33"/>
        <v>28.888888888888889</v>
      </c>
      <c r="U477" s="63">
        <f t="shared" si="33"/>
        <v>25.555555555555557</v>
      </c>
      <c r="V477" s="63">
        <v>0.85</v>
      </c>
      <c r="W477" s="63" t="s">
        <v>21</v>
      </c>
      <c r="X477" s="63"/>
      <c r="Y477" s="63"/>
      <c r="Z477" s="63">
        <v>84</v>
      </c>
      <c r="AA477" s="63">
        <v>78</v>
      </c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</row>
    <row r="478" spans="1:38" x14ac:dyDescent="0.2">
      <c r="A478" s="100">
        <v>42269</v>
      </c>
      <c r="B478" s="63">
        <v>28</v>
      </c>
      <c r="C478" s="63">
        <v>12.63</v>
      </c>
      <c r="D478" s="63">
        <v>7.08</v>
      </c>
      <c r="E478" s="63">
        <v>11.6</v>
      </c>
      <c r="F478" s="63" t="s">
        <v>100</v>
      </c>
      <c r="G478" s="63">
        <v>8.4000000000000005E-2</v>
      </c>
      <c r="H478" s="63"/>
      <c r="I478" s="43">
        <v>35.299999999999997</v>
      </c>
      <c r="J478" s="25">
        <f t="shared" si="31"/>
        <v>0.49444709999999992</v>
      </c>
      <c r="K478" s="43">
        <v>1.95</v>
      </c>
      <c r="L478" s="25">
        <f t="shared" si="32"/>
        <v>6.0391499999999994E-2</v>
      </c>
      <c r="M478" s="18">
        <v>157</v>
      </c>
      <c r="N478" s="63">
        <v>1</v>
      </c>
      <c r="O478" s="63">
        <v>2</v>
      </c>
      <c r="P478" s="63">
        <v>3</v>
      </c>
      <c r="Q478" s="63">
        <v>2</v>
      </c>
      <c r="R478" s="63">
        <v>1</v>
      </c>
      <c r="S478" s="63">
        <v>1</v>
      </c>
      <c r="T478" s="63">
        <f t="shared" si="33"/>
        <v>21.666666666666668</v>
      </c>
      <c r="U478" s="63">
        <f t="shared" si="33"/>
        <v>21.111111111111111</v>
      </c>
      <c r="V478" s="65">
        <v>0.8</v>
      </c>
      <c r="W478" s="63" t="s">
        <v>21</v>
      </c>
      <c r="X478" s="63"/>
      <c r="Y478" s="63"/>
      <c r="Z478" s="63">
        <v>71</v>
      </c>
      <c r="AA478" s="63">
        <v>70</v>
      </c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</row>
    <row r="479" spans="1:38" x14ac:dyDescent="0.2">
      <c r="A479" s="100">
        <v>42283</v>
      </c>
      <c r="B479" s="63">
        <v>28</v>
      </c>
      <c r="C479" s="63">
        <v>16.010000000000002</v>
      </c>
      <c r="D479" s="63">
        <v>7.1</v>
      </c>
      <c r="E479" s="63">
        <v>5.3</v>
      </c>
      <c r="F479" s="63" t="s">
        <v>100</v>
      </c>
      <c r="G479" s="63">
        <v>0.255</v>
      </c>
      <c r="H479" s="63"/>
      <c r="I479" s="43">
        <v>31.1</v>
      </c>
      <c r="J479" s="25">
        <f>(I479*14.007)*(0.001)</f>
        <v>0.4356177</v>
      </c>
      <c r="K479" s="43">
        <v>1.37</v>
      </c>
      <c r="L479" s="25">
        <f>(K479*30.97)*(0.001)</f>
        <v>4.2428899999999999E-2</v>
      </c>
      <c r="M479" s="63"/>
      <c r="N479" s="63">
        <v>1</v>
      </c>
      <c r="O479" s="63">
        <v>2</v>
      </c>
      <c r="P479" s="63">
        <v>2</v>
      </c>
      <c r="Q479" s="63">
        <v>2</v>
      </c>
      <c r="R479" s="63">
        <v>3</v>
      </c>
      <c r="S479" s="63">
        <v>2</v>
      </c>
      <c r="T479" s="63">
        <f t="shared" si="33"/>
        <v>17.777777777777779</v>
      </c>
      <c r="U479" s="63">
        <f t="shared" si="33"/>
        <v>15.555555555555555</v>
      </c>
      <c r="V479" s="65">
        <v>0.8</v>
      </c>
      <c r="W479" s="63" t="s">
        <v>21</v>
      </c>
      <c r="X479" s="63"/>
      <c r="Y479" s="63"/>
      <c r="Z479" s="63">
        <v>64</v>
      </c>
      <c r="AA479" s="63">
        <v>60</v>
      </c>
      <c r="AB479" s="63" t="s">
        <v>270</v>
      </c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</row>
    <row r="480" spans="1:38" x14ac:dyDescent="0.2">
      <c r="A480" s="100">
        <v>42297</v>
      </c>
      <c r="B480" s="63">
        <v>28</v>
      </c>
      <c r="C480" s="63">
        <v>14.14</v>
      </c>
      <c r="D480" s="63">
        <v>7.19</v>
      </c>
      <c r="E480" s="63">
        <v>7.3</v>
      </c>
      <c r="F480" s="63" t="s">
        <v>100</v>
      </c>
      <c r="G480" s="63">
        <v>0.115</v>
      </c>
      <c r="H480" s="63"/>
      <c r="I480" s="43">
        <v>28.9</v>
      </c>
      <c r="J480" s="25">
        <f>(I480*14.007)*(0.001)</f>
        <v>0.40480229999999995</v>
      </c>
      <c r="K480" s="43">
        <v>1.1200000000000001</v>
      </c>
      <c r="L480" s="25">
        <f>(K480*30.97)*(0.001)</f>
        <v>3.4686399999999999E-2</v>
      </c>
      <c r="M480" s="63"/>
      <c r="N480" s="63">
        <v>2</v>
      </c>
      <c r="O480" s="63">
        <v>1</v>
      </c>
      <c r="P480" s="63">
        <v>3</v>
      </c>
      <c r="Q480" s="63">
        <v>2</v>
      </c>
      <c r="R480" s="63">
        <v>9</v>
      </c>
      <c r="S480" s="63">
        <v>1</v>
      </c>
      <c r="T480" s="63">
        <f t="shared" si="33"/>
        <v>15.555555555555555</v>
      </c>
      <c r="U480" s="63">
        <f t="shared" si="33"/>
        <v>12.777777777777779</v>
      </c>
      <c r="V480" s="65">
        <v>1</v>
      </c>
      <c r="W480" s="63" t="s">
        <v>21</v>
      </c>
      <c r="X480" s="63"/>
      <c r="Y480" s="63"/>
      <c r="Z480" s="63">
        <v>60</v>
      </c>
      <c r="AA480" s="63">
        <v>55</v>
      </c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</row>
    <row r="481" spans="1:38" x14ac:dyDescent="0.2">
      <c r="A481" s="100">
        <v>42311</v>
      </c>
      <c r="B481" s="63">
        <v>28</v>
      </c>
      <c r="C481" s="63">
        <v>13.33</v>
      </c>
      <c r="D481" s="63">
        <v>6.85</v>
      </c>
      <c r="E481" s="63">
        <v>7.4</v>
      </c>
      <c r="F481" s="63" t="s">
        <v>100</v>
      </c>
      <c r="G481" s="63">
        <v>0.16700000000000001</v>
      </c>
      <c r="H481" s="63"/>
      <c r="I481" s="43">
        <v>34.700000000000003</v>
      </c>
      <c r="J481" s="25">
        <f>(I481*14.007)*(0.001)</f>
        <v>0.48604290000000006</v>
      </c>
      <c r="K481" s="43">
        <v>1.21</v>
      </c>
      <c r="L481" s="25">
        <f>(K481*30.97)*(0.001)</f>
        <v>3.7473699999999999E-2</v>
      </c>
      <c r="M481" s="63"/>
      <c r="N481" s="63">
        <v>2</v>
      </c>
      <c r="O481" s="63">
        <v>1</v>
      </c>
      <c r="P481" s="63">
        <v>1</v>
      </c>
      <c r="Q481" s="63">
        <v>1</v>
      </c>
      <c r="R481" s="63">
        <v>13</v>
      </c>
      <c r="S481" s="63">
        <v>3</v>
      </c>
      <c r="T481" s="63">
        <f t="shared" si="33"/>
        <v>21.111111111111111</v>
      </c>
      <c r="U481" s="63">
        <f t="shared" si="33"/>
        <v>12.777777777777779</v>
      </c>
      <c r="V481" s="65">
        <v>1.05</v>
      </c>
      <c r="W481" s="63">
        <v>1</v>
      </c>
      <c r="X481" s="63"/>
      <c r="Y481" s="63"/>
      <c r="Z481" s="63">
        <v>70</v>
      </c>
      <c r="AA481" s="63">
        <v>55</v>
      </c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</row>
    <row r="482" spans="1:38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 t="str">
        <f t="shared" si="33"/>
        <v xml:space="preserve"> </v>
      </c>
      <c r="U482" s="63" t="str">
        <f t="shared" si="33"/>
        <v xml:space="preserve"> </v>
      </c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</row>
    <row r="483" spans="1:38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 t="str">
        <f t="shared" si="33"/>
        <v xml:space="preserve"> </v>
      </c>
      <c r="U483" s="63" t="str">
        <f t="shared" si="33"/>
        <v xml:space="preserve"> </v>
      </c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</row>
    <row r="484" spans="1:38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 t="str">
        <f t="shared" si="33"/>
        <v xml:space="preserve"> </v>
      </c>
      <c r="U484" s="63" t="str">
        <f t="shared" si="33"/>
        <v xml:space="preserve"> </v>
      </c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</row>
    <row r="485" spans="1:38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 t="str">
        <f t="shared" si="33"/>
        <v xml:space="preserve"> </v>
      </c>
      <c r="U485" s="63" t="str">
        <f t="shared" si="33"/>
        <v xml:space="preserve"> </v>
      </c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</row>
    <row r="486" spans="1:38" ht="31" x14ac:dyDescent="0.4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R486" s="63"/>
      <c r="S486" s="63"/>
      <c r="T486" s="63" t="str">
        <f t="shared" si="33"/>
        <v xml:space="preserve"> </v>
      </c>
      <c r="U486" s="63" t="str">
        <f t="shared" si="33"/>
        <v xml:space="preserve"> </v>
      </c>
      <c r="V486" s="63"/>
      <c r="W486" s="63"/>
      <c r="X486" s="114" t="s">
        <v>306</v>
      </c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</row>
    <row r="487" spans="1:38" ht="25" x14ac:dyDescent="0.2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 t="str">
        <f t="shared" si="33"/>
        <v xml:space="preserve"> </v>
      </c>
      <c r="U487" s="63" t="str">
        <f t="shared" si="33"/>
        <v xml:space="preserve"> </v>
      </c>
      <c r="V487" s="63"/>
      <c r="W487" s="63"/>
      <c r="X487" s="114" t="s">
        <v>283</v>
      </c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</row>
    <row r="488" spans="1:38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83" t="s">
        <v>284</v>
      </c>
      <c r="O488" s="63"/>
      <c r="P488" s="63"/>
      <c r="Q488" s="63"/>
      <c r="R488" s="63"/>
      <c r="S488" s="63"/>
      <c r="T488" s="63" t="str">
        <f t="shared" si="33"/>
        <v xml:space="preserve"> </v>
      </c>
      <c r="U488" s="63" t="str">
        <f t="shared" si="33"/>
        <v xml:space="preserve"> </v>
      </c>
      <c r="V488" s="63"/>
      <c r="W488" s="63"/>
      <c r="X488" s="63"/>
      <c r="Y488" s="83" t="s">
        <v>285</v>
      </c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</row>
    <row r="489" spans="1:38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130">
        <f>Y489*1/ 0.2258*14.007*0.001</f>
        <v>10.979800708591675</v>
      </c>
      <c r="O489" s="63"/>
      <c r="P489" s="63"/>
      <c r="Q489" s="63"/>
      <c r="R489" s="63"/>
      <c r="S489" s="63"/>
      <c r="T489" s="63" t="str">
        <f t="shared" si="33"/>
        <v xml:space="preserve"> </v>
      </c>
      <c r="U489" s="63" t="str">
        <f t="shared" si="33"/>
        <v xml:space="preserve"> </v>
      </c>
      <c r="V489" s="63"/>
      <c r="W489" s="63"/>
      <c r="X489" s="63"/>
      <c r="Y489" s="83">
        <v>177</v>
      </c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</row>
    <row r="490" spans="1:38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130"/>
      <c r="O490" s="63"/>
      <c r="P490" s="63"/>
      <c r="Q490" s="63"/>
      <c r="R490" s="63"/>
      <c r="S490" s="63"/>
      <c r="T490" s="63" t="str">
        <f t="shared" si="33"/>
        <v xml:space="preserve"> </v>
      </c>
      <c r="U490" s="63" t="str">
        <f t="shared" si="33"/>
        <v xml:space="preserve"> </v>
      </c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</row>
    <row r="491" spans="1:38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 t="str">
        <f t="shared" si="33"/>
        <v xml:space="preserve"> </v>
      </c>
      <c r="U491" s="63" t="str">
        <f t="shared" si="33"/>
        <v xml:space="preserve"> </v>
      </c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</row>
    <row r="492" spans="1:38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 t="str">
        <f t="shared" si="33"/>
        <v xml:space="preserve"> </v>
      </c>
      <c r="U492" s="63" t="str">
        <f t="shared" si="33"/>
        <v xml:space="preserve"> </v>
      </c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</row>
    <row r="493" spans="1:38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 t="str">
        <f t="shared" si="33"/>
        <v xml:space="preserve"> </v>
      </c>
      <c r="U493" s="63" t="str">
        <f t="shared" si="33"/>
        <v xml:space="preserve"> </v>
      </c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</row>
    <row r="494" spans="1:38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 t="str">
        <f t="shared" si="33"/>
        <v xml:space="preserve"> </v>
      </c>
      <c r="U494" s="63" t="str">
        <f t="shared" si="33"/>
        <v xml:space="preserve"> </v>
      </c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</row>
    <row r="495" spans="1:38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 t="str">
        <f t="shared" si="33"/>
        <v xml:space="preserve"> </v>
      </c>
      <c r="U495" s="63" t="str">
        <f t="shared" si="33"/>
        <v xml:space="preserve"> </v>
      </c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</row>
    <row r="496" spans="1:38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 t="str">
        <f t="shared" si="33"/>
        <v xml:space="preserve"> </v>
      </c>
      <c r="U496" s="63" t="str">
        <f t="shared" si="33"/>
        <v xml:space="preserve"> </v>
      </c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</row>
    <row r="497" spans="1:38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 t="str">
        <f t="shared" si="33"/>
        <v xml:space="preserve"> </v>
      </c>
      <c r="U497" s="63" t="str">
        <f t="shared" si="33"/>
        <v xml:space="preserve"> </v>
      </c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</row>
    <row r="498" spans="1:38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 t="str">
        <f t="shared" si="33"/>
        <v xml:space="preserve"> </v>
      </c>
      <c r="U498" s="63" t="str">
        <f t="shared" si="33"/>
        <v xml:space="preserve"> </v>
      </c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</row>
    <row r="499" spans="1:38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 t="str">
        <f t="shared" si="33"/>
        <v xml:space="preserve"> </v>
      </c>
      <c r="U499" s="63" t="str">
        <f t="shared" si="33"/>
        <v xml:space="preserve"> </v>
      </c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</row>
    <row r="500" spans="1:38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 t="str">
        <f t="shared" si="33"/>
        <v xml:space="preserve"> </v>
      </c>
      <c r="U500" s="63" t="str">
        <f t="shared" si="33"/>
        <v xml:space="preserve"> </v>
      </c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</row>
    <row r="501" spans="1:38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 t="str">
        <f t="shared" si="33"/>
        <v xml:space="preserve"> </v>
      </c>
      <c r="U501" s="63" t="str">
        <f t="shared" si="33"/>
        <v xml:space="preserve"> </v>
      </c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</row>
    <row r="502" spans="1:38" x14ac:dyDescent="0.2">
      <c r="A502" s="63"/>
      <c r="B502" s="63"/>
      <c r="C502" s="63"/>
      <c r="D502" s="63"/>
      <c r="E502" s="63"/>
      <c r="F502" s="63"/>
      <c r="G502" s="63"/>
      <c r="H502" s="63"/>
      <c r="I502" s="70"/>
      <c r="J502" s="70"/>
      <c r="K502" s="70"/>
      <c r="L502" s="70"/>
      <c r="M502" s="63"/>
      <c r="N502" s="63"/>
      <c r="O502" s="63"/>
      <c r="P502" s="63"/>
      <c r="Q502" s="63"/>
      <c r="R502" s="63"/>
      <c r="S502" s="63"/>
      <c r="T502" s="63" t="str">
        <f t="shared" si="33"/>
        <v xml:space="preserve"> </v>
      </c>
      <c r="U502" s="63" t="str">
        <f t="shared" si="33"/>
        <v xml:space="preserve"> </v>
      </c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</row>
    <row r="503" spans="1:38" x14ac:dyDescent="0.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 t="str">
        <f t="shared" si="33"/>
        <v xml:space="preserve"> </v>
      </c>
      <c r="U503" s="63" t="str">
        <f t="shared" si="33"/>
        <v xml:space="preserve"> </v>
      </c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</row>
    <row r="504" spans="1:38" x14ac:dyDescent="0.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 t="str">
        <f t="shared" si="33"/>
        <v xml:space="preserve"> </v>
      </c>
      <c r="U504" s="63" t="str">
        <f t="shared" si="33"/>
        <v xml:space="preserve"> </v>
      </c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</row>
    <row r="505" spans="1:38" x14ac:dyDescent="0.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 t="str">
        <f t="shared" si="33"/>
        <v xml:space="preserve"> </v>
      </c>
      <c r="U505" s="63" t="str">
        <f t="shared" si="33"/>
        <v xml:space="preserve"> </v>
      </c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</row>
    <row r="506" spans="1:38" x14ac:dyDescent="0.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 t="str">
        <f t="shared" si="33"/>
        <v xml:space="preserve"> </v>
      </c>
      <c r="U506" s="63" t="str">
        <f t="shared" si="33"/>
        <v xml:space="preserve"> </v>
      </c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</row>
    <row r="507" spans="1:38" x14ac:dyDescent="0.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 t="str">
        <f t="shared" si="33"/>
        <v xml:space="preserve"> </v>
      </c>
      <c r="U507" s="63" t="str">
        <f t="shared" si="33"/>
        <v xml:space="preserve"> </v>
      </c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</row>
    <row r="508" spans="1:38" x14ac:dyDescent="0.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 t="str">
        <f t="shared" si="33"/>
        <v xml:space="preserve"> </v>
      </c>
      <c r="U508" s="63" t="str">
        <f t="shared" si="33"/>
        <v xml:space="preserve"> </v>
      </c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</row>
    <row r="509" spans="1:38" x14ac:dyDescent="0.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 t="str">
        <f t="shared" si="33"/>
        <v xml:space="preserve"> </v>
      </c>
      <c r="U509" s="63" t="str">
        <f t="shared" si="33"/>
        <v xml:space="preserve"> </v>
      </c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</row>
    <row r="510" spans="1:38" x14ac:dyDescent="0.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 t="str">
        <f t="shared" si="33"/>
        <v xml:space="preserve"> </v>
      </c>
      <c r="U510" s="63" t="str">
        <f t="shared" si="33"/>
        <v xml:space="preserve"> </v>
      </c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</row>
    <row r="511" spans="1:38" x14ac:dyDescent="0.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 t="str">
        <f t="shared" si="33"/>
        <v xml:space="preserve"> </v>
      </c>
      <c r="U511" s="63" t="str">
        <f t="shared" si="33"/>
        <v xml:space="preserve"> </v>
      </c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</row>
    <row r="512" spans="1:38" x14ac:dyDescent="0.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 t="str">
        <f t="shared" si="33"/>
        <v xml:space="preserve"> </v>
      </c>
      <c r="U512" s="63" t="str">
        <f t="shared" si="33"/>
        <v xml:space="preserve"> </v>
      </c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</row>
    <row r="513" spans="1:38" x14ac:dyDescent="0.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 t="str">
        <f t="shared" si="33"/>
        <v xml:space="preserve"> </v>
      </c>
      <c r="U513" s="63" t="str">
        <f t="shared" si="33"/>
        <v xml:space="preserve"> </v>
      </c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</row>
    <row r="514" spans="1:38" x14ac:dyDescent="0.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 t="str">
        <f t="shared" si="33"/>
        <v xml:space="preserve"> </v>
      </c>
      <c r="U514" s="63" t="str">
        <f t="shared" si="33"/>
        <v xml:space="preserve"> </v>
      </c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</row>
    <row r="515" spans="1:38" x14ac:dyDescent="0.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 t="str">
        <f t="shared" si="33"/>
        <v xml:space="preserve"> </v>
      </c>
      <c r="U515" s="63" t="str">
        <f t="shared" si="33"/>
        <v xml:space="preserve"> </v>
      </c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</row>
    <row r="516" spans="1:38" x14ac:dyDescent="0.2">
      <c r="A516" s="63"/>
      <c r="B516" s="63"/>
      <c r="C516" s="63"/>
      <c r="D516" s="63"/>
      <c r="E516" s="63"/>
      <c r="F516" s="63"/>
      <c r="G516" s="63"/>
      <c r="H516" s="63"/>
      <c r="I516" s="70"/>
      <c r="J516" s="70"/>
      <c r="K516" s="70"/>
      <c r="L516" s="70"/>
      <c r="M516" s="63"/>
      <c r="N516" s="63"/>
      <c r="O516" s="63"/>
      <c r="P516" s="63"/>
      <c r="Q516" s="63"/>
      <c r="R516" s="63"/>
      <c r="S516" s="63"/>
      <c r="T516" s="63" t="str">
        <f t="shared" ref="T516:U525" si="34">IF(Z516&gt;0,(Z516-32)*5/9," ")</f>
        <v xml:space="preserve"> </v>
      </c>
      <c r="U516" s="63" t="str">
        <f t="shared" si="34"/>
        <v xml:space="preserve"> </v>
      </c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</row>
    <row r="517" spans="1:38" x14ac:dyDescent="0.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 t="str">
        <f t="shared" si="34"/>
        <v xml:space="preserve"> </v>
      </c>
      <c r="U517" s="63" t="str">
        <f t="shared" si="34"/>
        <v xml:space="preserve"> </v>
      </c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</row>
    <row r="518" spans="1:38" x14ac:dyDescent="0.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 t="str">
        <f t="shared" si="34"/>
        <v xml:space="preserve"> </v>
      </c>
      <c r="U518" s="63" t="str">
        <f t="shared" si="34"/>
        <v xml:space="preserve"> </v>
      </c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</row>
    <row r="519" spans="1:38" x14ac:dyDescent="0.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 t="str">
        <f t="shared" si="34"/>
        <v xml:space="preserve"> </v>
      </c>
      <c r="U519" s="63" t="str">
        <f t="shared" si="34"/>
        <v xml:space="preserve"> </v>
      </c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</row>
    <row r="520" spans="1:38" x14ac:dyDescent="0.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 t="str">
        <f t="shared" si="34"/>
        <v xml:space="preserve"> </v>
      </c>
      <c r="U520" s="63" t="str">
        <f t="shared" si="34"/>
        <v xml:space="preserve"> </v>
      </c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</row>
    <row r="521" spans="1:38" x14ac:dyDescent="0.2">
      <c r="I521" s="63"/>
      <c r="J521" s="63"/>
      <c r="K521" s="63"/>
      <c r="L521" s="63"/>
      <c r="T521" s="63" t="str">
        <f t="shared" si="34"/>
        <v xml:space="preserve"> </v>
      </c>
      <c r="U521" s="63" t="str">
        <f t="shared" si="34"/>
        <v xml:space="preserve"> </v>
      </c>
    </row>
    <row r="522" spans="1:38" x14ac:dyDescent="0.2">
      <c r="I522" s="63"/>
      <c r="J522" s="63"/>
      <c r="K522" s="63"/>
      <c r="L522" s="63"/>
      <c r="T522" s="63" t="str">
        <f t="shared" si="34"/>
        <v xml:space="preserve"> </v>
      </c>
      <c r="U522" s="63" t="str">
        <f t="shared" si="34"/>
        <v xml:space="preserve"> </v>
      </c>
    </row>
    <row r="523" spans="1:38" x14ac:dyDescent="0.2">
      <c r="I523" s="63"/>
      <c r="J523" s="63"/>
      <c r="K523" s="63"/>
      <c r="L523" s="63"/>
      <c r="T523" s="63" t="str">
        <f t="shared" si="34"/>
        <v xml:space="preserve"> </v>
      </c>
      <c r="U523" s="63" t="str">
        <f t="shared" si="34"/>
        <v xml:space="preserve"> </v>
      </c>
    </row>
    <row r="524" spans="1:38" x14ac:dyDescent="0.2">
      <c r="I524" s="63"/>
      <c r="J524" s="63"/>
      <c r="K524" s="63"/>
      <c r="L524" s="63"/>
      <c r="T524" s="63" t="str">
        <f t="shared" si="34"/>
        <v xml:space="preserve"> </v>
      </c>
      <c r="U524" s="63" t="str">
        <f t="shared" si="34"/>
        <v xml:space="preserve"> </v>
      </c>
    </row>
    <row r="525" spans="1:38" x14ac:dyDescent="0.2">
      <c r="I525" s="63"/>
      <c r="J525" s="63"/>
      <c r="K525" s="63"/>
      <c r="L525" s="63"/>
      <c r="T525" s="63" t="str">
        <f t="shared" si="34"/>
        <v xml:space="preserve"> </v>
      </c>
      <c r="U525" s="63" t="str">
        <f t="shared" si="34"/>
        <v xml:space="preserve"> </v>
      </c>
    </row>
    <row r="526" spans="1:38" x14ac:dyDescent="0.2">
      <c r="I526" s="63"/>
      <c r="J526" s="63"/>
      <c r="K526" s="63"/>
      <c r="L526" s="63"/>
      <c r="T526" s="63"/>
      <c r="U526" s="63"/>
    </row>
    <row r="527" spans="1:38" x14ac:dyDescent="0.2">
      <c r="I527" s="63"/>
      <c r="J527" s="63"/>
      <c r="K527" s="63"/>
      <c r="L527" s="63"/>
      <c r="T527" s="63"/>
      <c r="U527" s="63"/>
    </row>
    <row r="528" spans="1:38" x14ac:dyDescent="0.2">
      <c r="I528" s="63"/>
      <c r="J528" s="63"/>
      <c r="K528" s="63"/>
      <c r="L528" s="63"/>
      <c r="T528" s="63"/>
      <c r="U528" s="63"/>
    </row>
    <row r="529" spans="9:21" x14ac:dyDescent="0.2">
      <c r="I529" s="63"/>
      <c r="J529" s="63"/>
      <c r="K529" s="63"/>
      <c r="L529" s="63"/>
      <c r="T529" s="63"/>
      <c r="U529" s="63"/>
    </row>
    <row r="530" spans="9:21" x14ac:dyDescent="0.2">
      <c r="I530" s="63"/>
      <c r="J530" s="63"/>
      <c r="K530" s="63"/>
      <c r="L530" s="63"/>
      <c r="T530" s="63"/>
      <c r="U530" s="63"/>
    </row>
    <row r="531" spans="9:21" x14ac:dyDescent="0.2">
      <c r="I531" s="63"/>
      <c r="J531" s="63"/>
      <c r="K531" s="63"/>
      <c r="L531" s="63"/>
      <c r="T531" s="63"/>
      <c r="U531" s="63"/>
    </row>
    <row r="532" spans="9:21" x14ac:dyDescent="0.2">
      <c r="I532" s="63"/>
      <c r="J532" s="63"/>
      <c r="K532" s="63"/>
      <c r="L532" s="63"/>
      <c r="T532" s="63"/>
      <c r="U532" s="63"/>
    </row>
    <row r="533" spans="9:21" x14ac:dyDescent="0.2">
      <c r="I533" s="63"/>
      <c r="J533" s="63"/>
      <c r="K533" s="63"/>
      <c r="L533" s="63"/>
      <c r="T533" s="63"/>
      <c r="U533" s="63"/>
    </row>
    <row r="534" spans="9:21" x14ac:dyDescent="0.2">
      <c r="I534" s="63"/>
      <c r="J534" s="63"/>
      <c r="K534" s="63"/>
      <c r="L534" s="63"/>
      <c r="T534" s="63"/>
      <c r="U534" s="63"/>
    </row>
    <row r="535" spans="9:21" x14ac:dyDescent="0.2">
      <c r="I535" s="63"/>
      <c r="J535" s="63"/>
      <c r="K535" s="63"/>
      <c r="L535" s="63"/>
      <c r="T535" s="63"/>
      <c r="U535" s="63"/>
    </row>
    <row r="536" spans="9:21" x14ac:dyDescent="0.2">
      <c r="I536" s="63"/>
      <c r="J536" s="63"/>
      <c r="K536" s="63"/>
      <c r="L536" s="63"/>
      <c r="T536" s="63"/>
      <c r="U536" s="63"/>
    </row>
    <row r="537" spans="9:21" x14ac:dyDescent="0.2">
      <c r="I537" s="63"/>
      <c r="J537" s="63"/>
      <c r="K537" s="63"/>
      <c r="L537" s="63"/>
      <c r="T537" s="63"/>
      <c r="U537" s="63"/>
    </row>
    <row r="538" spans="9:21" x14ac:dyDescent="0.2">
      <c r="I538" s="63"/>
      <c r="J538" s="63"/>
      <c r="K538" s="63"/>
      <c r="L538" s="63"/>
      <c r="T538" s="63"/>
      <c r="U538" s="63"/>
    </row>
    <row r="539" spans="9:21" x14ac:dyDescent="0.2">
      <c r="I539" s="63"/>
      <c r="J539" s="63"/>
      <c r="K539" s="63"/>
      <c r="L539" s="63"/>
      <c r="T539" s="63"/>
      <c r="U539" s="63"/>
    </row>
    <row r="540" spans="9:21" x14ac:dyDescent="0.2">
      <c r="I540" s="63"/>
      <c r="J540" s="63"/>
      <c r="K540" s="63"/>
      <c r="L540" s="63"/>
      <c r="T540" s="63"/>
      <c r="U540" s="63"/>
    </row>
    <row r="541" spans="9:21" x14ac:dyDescent="0.2">
      <c r="I541" s="63"/>
      <c r="J541" s="63"/>
      <c r="K541" s="63"/>
      <c r="L541" s="63"/>
      <c r="T541" s="63"/>
      <c r="U541" s="63"/>
    </row>
    <row r="542" spans="9:21" x14ac:dyDescent="0.2">
      <c r="I542" s="63"/>
      <c r="J542" s="63"/>
      <c r="K542" s="63"/>
      <c r="L542" s="63"/>
      <c r="T542" s="63"/>
      <c r="U542" s="63"/>
    </row>
    <row r="543" spans="9:21" x14ac:dyDescent="0.2">
      <c r="I543" s="63"/>
      <c r="J543" s="63"/>
      <c r="K543" s="63"/>
      <c r="L543" s="63"/>
      <c r="T543" s="63"/>
      <c r="U543" s="63"/>
    </row>
    <row r="544" spans="9:21" x14ac:dyDescent="0.2">
      <c r="I544" s="63"/>
      <c r="J544" s="63"/>
      <c r="K544" s="63"/>
      <c r="L544" s="63"/>
      <c r="T544" s="63"/>
      <c r="U544" s="63"/>
    </row>
    <row r="545" spans="9:21" x14ac:dyDescent="0.2">
      <c r="I545" s="63"/>
      <c r="J545" s="63"/>
      <c r="K545" s="63"/>
      <c r="L545" s="63"/>
      <c r="T545" s="63"/>
      <c r="U545" s="63"/>
    </row>
    <row r="546" spans="9:21" x14ac:dyDescent="0.2">
      <c r="I546" s="63"/>
      <c r="J546" s="63"/>
      <c r="K546" s="63"/>
      <c r="L546" s="63"/>
      <c r="T546" s="63"/>
      <c r="U546" s="63"/>
    </row>
    <row r="547" spans="9:21" x14ac:dyDescent="0.2">
      <c r="I547" s="63"/>
      <c r="J547" s="63"/>
      <c r="K547" s="63"/>
      <c r="L547" s="63"/>
      <c r="T547" s="63"/>
      <c r="U547" s="63"/>
    </row>
    <row r="548" spans="9:21" x14ac:dyDescent="0.2">
      <c r="I548" s="63"/>
      <c r="J548" s="63"/>
      <c r="K548" s="63"/>
      <c r="L548" s="63"/>
      <c r="T548" s="63"/>
      <c r="U548" s="63"/>
    </row>
    <row r="549" spans="9:21" x14ac:dyDescent="0.2">
      <c r="I549" s="63"/>
      <c r="J549" s="63"/>
      <c r="K549" s="63"/>
      <c r="L549" s="63"/>
      <c r="T549" s="63"/>
      <c r="U549" s="63"/>
    </row>
    <row r="550" spans="9:21" x14ac:dyDescent="0.2">
      <c r="I550" s="63"/>
      <c r="J550" s="63"/>
      <c r="K550" s="63"/>
      <c r="L550" s="63"/>
      <c r="T550" s="63"/>
      <c r="U550" s="63"/>
    </row>
    <row r="551" spans="9:21" x14ac:dyDescent="0.2">
      <c r="I551" s="63"/>
      <c r="J551" s="63"/>
      <c r="K551" s="63"/>
      <c r="L551" s="63"/>
      <c r="T551" s="63"/>
      <c r="U551" s="63"/>
    </row>
    <row r="552" spans="9:21" x14ac:dyDescent="0.2">
      <c r="I552" s="63"/>
      <c r="J552" s="63"/>
      <c r="K552" s="63"/>
      <c r="L552" s="63"/>
      <c r="T552" s="63"/>
      <c r="U552" s="63"/>
    </row>
    <row r="553" spans="9:21" x14ac:dyDescent="0.2">
      <c r="I553" s="63"/>
      <c r="J553" s="63"/>
      <c r="K553" s="63"/>
      <c r="L553" s="63"/>
      <c r="T553" s="63"/>
      <c r="U553" s="63"/>
    </row>
    <row r="554" spans="9:21" x14ac:dyDescent="0.2">
      <c r="I554" s="63"/>
      <c r="J554" s="63"/>
      <c r="K554" s="63"/>
      <c r="L554" s="63"/>
      <c r="T554" s="63"/>
      <c r="U554" s="63"/>
    </row>
    <row r="555" spans="9:21" x14ac:dyDescent="0.2">
      <c r="I555" s="63"/>
      <c r="J555" s="63"/>
      <c r="K555" s="63"/>
      <c r="L555" s="63"/>
    </row>
    <row r="556" spans="9:21" x14ac:dyDescent="0.2">
      <c r="I556" s="63"/>
      <c r="J556" s="63"/>
      <c r="K556" s="63"/>
      <c r="L556" s="63"/>
    </row>
    <row r="557" spans="9:21" x14ac:dyDescent="0.2">
      <c r="I557" s="63"/>
      <c r="J557" s="63"/>
      <c r="K557" s="63"/>
      <c r="L557" s="63"/>
    </row>
    <row r="558" spans="9:21" x14ac:dyDescent="0.2">
      <c r="I558" s="63"/>
      <c r="J558" s="63"/>
      <c r="K558" s="63"/>
      <c r="L558" s="63"/>
    </row>
    <row r="559" spans="9:21" x14ac:dyDescent="0.2">
      <c r="I559" s="63"/>
      <c r="J559" s="63"/>
      <c r="K559" s="63"/>
      <c r="L559" s="63"/>
    </row>
    <row r="560" spans="9:21" x14ac:dyDescent="0.2">
      <c r="I560" s="63"/>
      <c r="J560" s="63"/>
      <c r="K560" s="63"/>
      <c r="L560" s="63"/>
    </row>
    <row r="561" spans="9:12" x14ac:dyDescent="0.2">
      <c r="I561" s="63"/>
      <c r="J561" s="63"/>
      <c r="K561" s="63"/>
      <c r="L561" s="63"/>
    </row>
    <row r="562" spans="9:12" x14ac:dyDescent="0.2">
      <c r="I562" s="63"/>
      <c r="J562" s="63"/>
      <c r="K562" s="63"/>
      <c r="L562" s="63"/>
    </row>
    <row r="563" spans="9:12" x14ac:dyDescent="0.2">
      <c r="I563" s="63"/>
      <c r="J563" s="63"/>
      <c r="K563" s="63"/>
      <c r="L563" s="63"/>
    </row>
    <row r="564" spans="9:12" x14ac:dyDescent="0.2">
      <c r="I564" s="63"/>
      <c r="J564" s="63"/>
      <c r="K564" s="63"/>
      <c r="L564" s="63"/>
    </row>
    <row r="565" spans="9:12" x14ac:dyDescent="0.2">
      <c r="I565" s="63"/>
      <c r="J565" s="63"/>
      <c r="K565" s="63"/>
      <c r="L565" s="63"/>
    </row>
    <row r="566" spans="9:12" x14ac:dyDescent="0.2">
      <c r="I566" s="63"/>
      <c r="J566" s="63"/>
      <c r="K566" s="63"/>
      <c r="L566" s="63"/>
    </row>
    <row r="567" spans="9:12" x14ac:dyDescent="0.2">
      <c r="I567" s="63"/>
      <c r="J567" s="63"/>
      <c r="K567" s="63"/>
      <c r="L567" s="63"/>
    </row>
    <row r="568" spans="9:12" x14ac:dyDescent="0.2">
      <c r="I568" s="63"/>
      <c r="J568" s="63"/>
      <c r="K568" s="63"/>
      <c r="L568" s="63"/>
    </row>
    <row r="569" spans="9:12" x14ac:dyDescent="0.2">
      <c r="I569" s="63"/>
      <c r="J569" s="63"/>
      <c r="K569" s="63"/>
      <c r="L569" s="63"/>
    </row>
    <row r="570" spans="9:12" x14ac:dyDescent="0.2">
      <c r="I570" s="63"/>
      <c r="J570" s="63"/>
      <c r="K570" s="63"/>
      <c r="L570" s="63"/>
    </row>
    <row r="571" spans="9:12" x14ac:dyDescent="0.2">
      <c r="I571" s="63"/>
      <c r="J571" s="63"/>
      <c r="K571" s="63"/>
      <c r="L571" s="63"/>
    </row>
    <row r="572" spans="9:12" x14ac:dyDescent="0.2">
      <c r="I572" s="63"/>
      <c r="J572" s="63"/>
      <c r="K572" s="63"/>
      <c r="L572" s="63"/>
    </row>
    <row r="573" spans="9:12" x14ac:dyDescent="0.2">
      <c r="I573" s="63"/>
      <c r="J573" s="63"/>
      <c r="K573" s="63"/>
      <c r="L573" s="63"/>
    </row>
    <row r="574" spans="9:12" x14ac:dyDescent="0.2">
      <c r="I574" s="63"/>
      <c r="J574" s="63"/>
      <c r="K574" s="63"/>
      <c r="L574" s="63"/>
    </row>
    <row r="575" spans="9:12" x14ac:dyDescent="0.2">
      <c r="I575" s="63"/>
      <c r="J575" s="63"/>
      <c r="K575" s="63"/>
      <c r="L575" s="63"/>
    </row>
    <row r="576" spans="9:12" x14ac:dyDescent="0.2">
      <c r="I576" s="63"/>
      <c r="J576" s="63"/>
      <c r="K576" s="63"/>
      <c r="L576" s="63"/>
    </row>
    <row r="577" spans="9:12" x14ac:dyDescent="0.2">
      <c r="I577" s="63"/>
      <c r="J577" s="63"/>
      <c r="K577" s="63"/>
      <c r="L577" s="63"/>
    </row>
    <row r="578" spans="9:12" x14ac:dyDescent="0.2">
      <c r="I578" s="63"/>
      <c r="J578" s="63"/>
      <c r="K578" s="63"/>
      <c r="L578" s="63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zoomScale="80" zoomScaleNormal="80" zoomScalePageLayoutView="80" workbookViewId="0">
      <pane xSplit="2" ySplit="1" topLeftCell="N274" activePane="bottomRight" state="frozen"/>
      <selection pane="topRight" activeCell="C1" sqref="C1"/>
      <selection pane="bottomLeft" activeCell="A2" sqref="A2"/>
      <selection pane="bottomRight" activeCell="AD297" sqref="AD297"/>
    </sheetView>
  </sheetViews>
  <sheetFormatPr baseColWidth="10" defaultColWidth="9.1640625" defaultRowHeight="16" x14ac:dyDescent="0.2"/>
  <cols>
    <col min="1" max="1" width="13.5" style="62" customWidth="1"/>
    <col min="2" max="2" width="8.1640625" style="62" bestFit="1" customWidth="1"/>
    <col min="3" max="3" width="22.83203125" style="62" bestFit="1" customWidth="1"/>
    <col min="4" max="4" width="28.5" style="62" bestFit="1" customWidth="1"/>
    <col min="5" max="5" width="13.5" style="62" bestFit="1" customWidth="1"/>
    <col min="6" max="6" width="8.5" style="62" bestFit="1" customWidth="1"/>
    <col min="7" max="7" width="9.5" style="62" bestFit="1" customWidth="1"/>
    <col min="8" max="8" width="8.83203125" style="62" bestFit="1" customWidth="1"/>
    <col min="9" max="9" width="6.33203125" style="62" bestFit="1" customWidth="1"/>
    <col min="10" max="10" width="16.1640625" style="62" bestFit="1" customWidth="1"/>
    <col min="11" max="11" width="13.83203125" style="62" bestFit="1" customWidth="1"/>
    <col min="12" max="12" width="14.6640625" style="62" bestFit="1" customWidth="1"/>
    <col min="13" max="13" width="15.5" style="62" bestFit="1" customWidth="1"/>
    <col min="14" max="14" width="11.83203125" style="62" bestFit="1" customWidth="1"/>
    <col min="15" max="15" width="8.5" style="62" bestFit="1" customWidth="1"/>
    <col min="16" max="16" width="5.5" style="62" bestFit="1" customWidth="1"/>
    <col min="17" max="17" width="11.1640625" style="62" bestFit="1" customWidth="1"/>
    <col min="18" max="18" width="6.6640625" style="62" bestFit="1" customWidth="1"/>
    <col min="19" max="19" width="14.5" style="62" bestFit="1" customWidth="1"/>
    <col min="20" max="20" width="9.83203125" style="62" customWidth="1"/>
    <col min="21" max="21" width="15.83203125" style="62" customWidth="1"/>
    <col min="22" max="22" width="9.1640625" style="62"/>
    <col min="23" max="23" width="10.5" style="62" bestFit="1" customWidth="1"/>
    <col min="24" max="24" width="8.1640625" style="62" bestFit="1" customWidth="1"/>
    <col min="25" max="31" width="14.33203125" style="62" bestFit="1" customWidth="1"/>
    <col min="32" max="32" width="9.1640625" style="62"/>
    <col min="33" max="33" width="25.83203125" style="62" bestFit="1" customWidth="1"/>
    <col min="34" max="16384" width="9.1640625" style="62"/>
  </cols>
  <sheetData>
    <row r="1" spans="1:31" s="79" customFormat="1" x14ac:dyDescent="0.2">
      <c r="A1" s="73" t="s">
        <v>0</v>
      </c>
      <c r="B1" s="73" t="s">
        <v>1</v>
      </c>
      <c r="C1" s="73" t="s">
        <v>77</v>
      </c>
      <c r="D1" s="73" t="s">
        <v>115</v>
      </c>
      <c r="E1" s="73" t="s">
        <v>114</v>
      </c>
      <c r="F1" s="73" t="s">
        <v>113</v>
      </c>
      <c r="G1" s="73" t="s">
        <v>112</v>
      </c>
      <c r="H1" s="73" t="s">
        <v>111</v>
      </c>
      <c r="I1" s="73" t="s">
        <v>116</v>
      </c>
      <c r="J1" s="73" t="s">
        <v>117</v>
      </c>
      <c r="K1" s="73" t="s">
        <v>118</v>
      </c>
      <c r="L1" s="73" t="s">
        <v>110</v>
      </c>
      <c r="M1" s="73" t="s">
        <v>168</v>
      </c>
      <c r="N1" s="73" t="s">
        <v>119</v>
      </c>
      <c r="O1" s="74" t="s">
        <v>13</v>
      </c>
      <c r="P1" s="75" t="s">
        <v>14</v>
      </c>
      <c r="Q1" s="75" t="s">
        <v>15</v>
      </c>
      <c r="R1" s="76" t="s">
        <v>16</v>
      </c>
      <c r="S1" s="77" t="s">
        <v>126</v>
      </c>
      <c r="U1" s="77" t="s">
        <v>307</v>
      </c>
      <c r="V1" s="73"/>
      <c r="W1" s="73" t="s">
        <v>18</v>
      </c>
      <c r="X1" s="73" t="s">
        <v>19</v>
      </c>
      <c r="Y1" s="73" t="s">
        <v>14</v>
      </c>
      <c r="Z1" s="73" t="s">
        <v>15</v>
      </c>
      <c r="AA1" s="73" t="s">
        <v>16</v>
      </c>
      <c r="AB1" s="73" t="s">
        <v>91</v>
      </c>
      <c r="AC1" s="78" t="s">
        <v>92</v>
      </c>
      <c r="AD1" s="78" t="s">
        <v>93</v>
      </c>
      <c r="AE1" s="78" t="s">
        <v>94</v>
      </c>
    </row>
    <row r="2" spans="1:31" x14ac:dyDescent="0.2">
      <c r="A2" s="100">
        <v>42073</v>
      </c>
      <c r="B2" s="67" t="s">
        <v>30</v>
      </c>
      <c r="C2" s="67" t="s">
        <v>31</v>
      </c>
      <c r="D2" s="63" t="s">
        <v>169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W2" s="63" t="s">
        <v>20</v>
      </c>
      <c r="X2" s="80" t="s">
        <v>30</v>
      </c>
      <c r="Y2" s="62">
        <f>AVERAGE(P2:P3)</f>
        <v>7.02</v>
      </c>
      <c r="Z2" s="62">
        <f>AVERAGE(Q2:Q3)</f>
        <v>3.71</v>
      </c>
      <c r="AA2" s="62">
        <f>AVERAGE(R2:R3)</f>
        <v>0.151</v>
      </c>
      <c r="AB2" s="62">
        <f>AVERAGE(S2:S3)</f>
        <v>5.0999999999999996</v>
      </c>
      <c r="AC2" s="62">
        <f>AVERAGE(M2:M3)</f>
        <v>0.9</v>
      </c>
      <c r="AD2" s="62">
        <f>TNTP!M3</f>
        <v>5.2946460000000002</v>
      </c>
      <c r="AE2" s="62">
        <f>TNTP!N3</f>
        <v>3.7783400000000002E-2</v>
      </c>
    </row>
    <row r="3" spans="1:31" x14ac:dyDescent="0.2">
      <c r="A3" s="100">
        <v>42087</v>
      </c>
      <c r="B3" s="63"/>
      <c r="C3" s="67"/>
      <c r="D3" s="63" t="s">
        <v>174</v>
      </c>
      <c r="E3" s="63">
        <v>5</v>
      </c>
      <c r="F3" s="63">
        <v>1</v>
      </c>
      <c r="G3" s="63">
        <v>1</v>
      </c>
      <c r="H3" s="63">
        <v>1</v>
      </c>
      <c r="I3" s="63">
        <v>1</v>
      </c>
      <c r="J3" s="63">
        <v>13</v>
      </c>
      <c r="K3" s="63">
        <v>41</v>
      </c>
      <c r="L3" s="63">
        <v>50</v>
      </c>
      <c r="M3" s="63">
        <v>0.9</v>
      </c>
      <c r="N3" s="63">
        <v>1</v>
      </c>
      <c r="O3" s="63">
        <v>0.06</v>
      </c>
      <c r="P3" s="63">
        <v>7.02</v>
      </c>
      <c r="Q3" s="63">
        <v>3.71</v>
      </c>
      <c r="R3" s="63">
        <v>0.151</v>
      </c>
      <c r="S3" s="63">
        <v>5.0999999999999996</v>
      </c>
      <c r="T3" s="63"/>
      <c r="U3" s="63"/>
      <c r="W3" s="63" t="s">
        <v>22</v>
      </c>
      <c r="Y3" s="110">
        <f>AVERAGE(P4:P5)</f>
        <v>7.21</v>
      </c>
      <c r="Z3" s="62">
        <f>AVERAGE(Q4:Q5)</f>
        <v>3.49</v>
      </c>
      <c r="AA3" s="62">
        <f>AVERAGE(R4:R5)</f>
        <v>0.114</v>
      </c>
      <c r="AB3" s="62">
        <f>AVERAGE(S4:S5)</f>
        <v>6.1</v>
      </c>
      <c r="AC3" s="62">
        <f>AVERAGE(M4:M5)</f>
        <v>1.2</v>
      </c>
      <c r="AD3" s="62">
        <f>TNTP!M4</f>
        <v>2.3251619999999997</v>
      </c>
      <c r="AE3" s="62">
        <f>TNTP!N4</f>
        <v>2.7563299999999999E-2</v>
      </c>
    </row>
    <row r="4" spans="1:31" x14ac:dyDescent="0.2">
      <c r="A4" s="100">
        <v>42101</v>
      </c>
      <c r="B4" s="63"/>
      <c r="C4" s="63"/>
      <c r="D4" s="63" t="s">
        <v>180</v>
      </c>
      <c r="E4" s="63">
        <v>5</v>
      </c>
      <c r="F4" s="63">
        <v>2</v>
      </c>
      <c r="G4" s="63">
        <v>3</v>
      </c>
      <c r="H4" s="63">
        <v>2</v>
      </c>
      <c r="I4" s="63">
        <v>2</v>
      </c>
      <c r="J4" s="63">
        <v>8</v>
      </c>
      <c r="K4" s="63">
        <v>66</v>
      </c>
      <c r="L4" s="63">
        <v>58</v>
      </c>
      <c r="M4" s="63">
        <v>1.2</v>
      </c>
      <c r="N4" s="63">
        <v>1</v>
      </c>
      <c r="O4" s="63">
        <v>0.06</v>
      </c>
      <c r="P4" s="65">
        <v>7</v>
      </c>
      <c r="Q4" s="63">
        <v>1.74</v>
      </c>
      <c r="R4" s="63">
        <v>0.19700000000000001</v>
      </c>
      <c r="S4" s="63">
        <v>7.6</v>
      </c>
      <c r="T4" s="63"/>
      <c r="U4" s="63"/>
      <c r="W4" s="63" t="s">
        <v>23</v>
      </c>
      <c r="Y4" s="110">
        <f>AVERAGE(P6:P7)</f>
        <v>7.0600000000000005</v>
      </c>
      <c r="Z4" s="62">
        <f>AVERAGE(Q6:Q7)</f>
        <v>3.335</v>
      </c>
      <c r="AA4" s="62">
        <f>AVERAGE(R6:R7)</f>
        <v>3.2500000000000001E-2</v>
      </c>
      <c r="AB4" s="62">
        <f>AVERAGE(S6:S7)</f>
        <v>30</v>
      </c>
      <c r="AC4" s="62">
        <f>AVERAGE(M6:M7)</f>
        <v>0.9</v>
      </c>
      <c r="AD4" s="62">
        <f>TNTP!M5</f>
        <v>2.2551269999999999</v>
      </c>
      <c r="AE4" s="62">
        <f>TNTP!N5</f>
        <v>6.8753399999999992E-2</v>
      </c>
    </row>
    <row r="5" spans="1:31" x14ac:dyDescent="0.2">
      <c r="A5" s="100">
        <v>42115</v>
      </c>
      <c r="B5" s="63"/>
      <c r="C5" s="63"/>
      <c r="D5" s="63" t="s">
        <v>188</v>
      </c>
      <c r="E5" s="63">
        <v>3</v>
      </c>
      <c r="F5" s="63">
        <v>2</v>
      </c>
      <c r="G5" s="63">
        <v>1</v>
      </c>
      <c r="H5" s="63">
        <v>4</v>
      </c>
      <c r="I5" s="63">
        <v>3</v>
      </c>
      <c r="J5" s="63">
        <v>8</v>
      </c>
      <c r="K5" s="63">
        <v>64</v>
      </c>
      <c r="L5" s="63">
        <v>68</v>
      </c>
      <c r="M5" s="63"/>
      <c r="N5" s="63">
        <v>2</v>
      </c>
      <c r="O5" s="65">
        <v>0.1</v>
      </c>
      <c r="P5" s="63">
        <v>7.42</v>
      </c>
      <c r="Q5" s="63">
        <v>5.24</v>
      </c>
      <c r="R5" s="63">
        <v>3.1E-2</v>
      </c>
      <c r="S5" s="63">
        <v>4.5999999999999996</v>
      </c>
      <c r="T5" s="63"/>
      <c r="U5" s="63"/>
      <c r="W5" s="63" t="s">
        <v>24</v>
      </c>
      <c r="Y5" s="62">
        <f>AVERAGE(P8:P10)</f>
        <v>7.1933333333333342</v>
      </c>
      <c r="Z5" s="62">
        <f>AVERAGE(Q8:Q10)</f>
        <v>1.37</v>
      </c>
      <c r="AA5" s="62">
        <f>AVERAGE(R8:R10)</f>
        <v>7.9333333333333325E-2</v>
      </c>
      <c r="AB5" s="62">
        <f>AVERAGE(S8:S10)</f>
        <v>22.233333333333334</v>
      </c>
      <c r="AC5" s="62">
        <f>AVERAGE(M8:M10)</f>
        <v>1.35</v>
      </c>
      <c r="AD5" s="62">
        <f>TNTP!M6</f>
        <v>1.2942468</v>
      </c>
      <c r="AE5" s="62">
        <f>TNTP!N6</f>
        <v>6.1114133333333341E-2</v>
      </c>
    </row>
    <row r="6" spans="1:31" x14ac:dyDescent="0.2">
      <c r="A6" s="100">
        <v>42129</v>
      </c>
      <c r="B6" s="63"/>
      <c r="C6" s="63"/>
      <c r="D6" s="63" t="s">
        <v>200</v>
      </c>
      <c r="E6" s="63">
        <v>5</v>
      </c>
      <c r="F6" s="63">
        <v>1</v>
      </c>
      <c r="G6" s="63">
        <v>1</v>
      </c>
      <c r="H6" s="63">
        <v>1</v>
      </c>
      <c r="I6" s="63">
        <v>2</v>
      </c>
      <c r="J6" s="63">
        <v>12</v>
      </c>
      <c r="K6" s="63">
        <v>81</v>
      </c>
      <c r="L6" s="63">
        <v>67</v>
      </c>
      <c r="M6" s="63">
        <v>0.9</v>
      </c>
      <c r="N6" s="63">
        <v>1</v>
      </c>
      <c r="O6" s="63">
        <v>0.06</v>
      </c>
      <c r="P6" s="65">
        <v>7</v>
      </c>
      <c r="Q6" s="63">
        <v>3.42</v>
      </c>
      <c r="R6" s="63">
        <v>6.5000000000000002E-2</v>
      </c>
      <c r="S6" s="63">
        <v>40.200000000000003</v>
      </c>
      <c r="T6" s="63"/>
      <c r="U6" s="63"/>
      <c r="W6" s="63" t="s">
        <v>25</v>
      </c>
      <c r="Y6" s="62">
        <f>AVERAGE(P11:P12)</f>
        <v>7.24</v>
      </c>
      <c r="Z6" s="62">
        <f>AVERAGE(Q11:Q12)</f>
        <v>1.2650000000000001</v>
      </c>
      <c r="AA6" s="111">
        <f>AVERAGE(R11:R12)</f>
        <v>0.19450000000000001</v>
      </c>
      <c r="AB6" s="62">
        <f>AVERAGE(S11:S12)</f>
        <v>25.799999999999997</v>
      </c>
      <c r="AC6" s="62">
        <f>AVERAGE(M11:M12)</f>
        <v>0.75</v>
      </c>
      <c r="AD6" s="62">
        <f>TNTP!M7</f>
        <v>1.0575285000000001</v>
      </c>
      <c r="AE6" s="62">
        <f>TNTP!N7</f>
        <v>6.9992200000000004E-2</v>
      </c>
    </row>
    <row r="7" spans="1:31" x14ac:dyDescent="0.2">
      <c r="A7" s="100">
        <v>42143</v>
      </c>
      <c r="B7" s="63"/>
      <c r="C7" s="63"/>
      <c r="D7" s="63" t="s">
        <v>188</v>
      </c>
      <c r="E7" s="63">
        <v>5</v>
      </c>
      <c r="F7" s="63">
        <v>1</v>
      </c>
      <c r="G7" s="63">
        <v>3</v>
      </c>
      <c r="H7" s="63">
        <v>4</v>
      </c>
      <c r="I7" s="63">
        <v>1</v>
      </c>
      <c r="J7" s="63">
        <v>13</v>
      </c>
      <c r="K7" s="63">
        <v>79</v>
      </c>
      <c r="L7" s="63">
        <v>78</v>
      </c>
      <c r="M7" s="63">
        <v>0.9</v>
      </c>
      <c r="N7" s="63">
        <v>1</v>
      </c>
      <c r="O7" s="63">
        <v>7.0000000000000007E-2</v>
      </c>
      <c r="P7" s="63">
        <v>7.12</v>
      </c>
      <c r="Q7" s="63">
        <v>3.25</v>
      </c>
      <c r="R7" s="63">
        <v>0</v>
      </c>
      <c r="S7" s="63">
        <v>19.8</v>
      </c>
      <c r="T7" s="63"/>
      <c r="U7" s="63" t="s">
        <v>206</v>
      </c>
      <c r="W7" s="63" t="s">
        <v>26</v>
      </c>
      <c r="Y7" s="110">
        <f>AVERAGE(P13:P14)</f>
        <v>7.2450000000000001</v>
      </c>
      <c r="Z7" s="62">
        <f>AVERAGE(Q13:Q14)</f>
        <v>0.63100000000000001</v>
      </c>
      <c r="AA7" s="62">
        <f>AVERAGE(R13:R14)</f>
        <v>0.17449999999999999</v>
      </c>
      <c r="AB7" s="62">
        <f>AVERAGE(S13:S14)</f>
        <v>20.85</v>
      </c>
      <c r="AC7" s="62">
        <f>AVERAGE(M13:M14)</f>
        <v>0.65</v>
      </c>
      <c r="AD7" s="62">
        <f>TNTP!M8</f>
        <v>0.93111532500000005</v>
      </c>
      <c r="AE7" s="62">
        <f>TNTP!N8</f>
        <v>5.8920424999999998E-2</v>
      </c>
    </row>
    <row r="8" spans="1:31" x14ac:dyDescent="0.2">
      <c r="A8" s="100">
        <v>42157</v>
      </c>
      <c r="B8" s="63"/>
      <c r="C8" s="63"/>
      <c r="D8" s="63"/>
      <c r="E8" s="63">
        <v>3</v>
      </c>
      <c r="F8" s="63">
        <v>3</v>
      </c>
      <c r="G8" s="63">
        <v>3</v>
      </c>
      <c r="H8" s="63">
        <v>6</v>
      </c>
      <c r="I8" s="63">
        <v>1</v>
      </c>
      <c r="J8" s="63">
        <v>13</v>
      </c>
      <c r="K8" s="63">
        <v>72</v>
      </c>
      <c r="L8" s="63">
        <v>79</v>
      </c>
      <c r="M8" s="63" t="s">
        <v>21</v>
      </c>
      <c r="N8" s="63">
        <v>1</v>
      </c>
      <c r="O8" s="63">
        <v>0.06</v>
      </c>
      <c r="P8" s="63">
        <v>7.19</v>
      </c>
      <c r="Q8" s="63">
        <v>1.06</v>
      </c>
      <c r="R8" s="63">
        <v>5.0999999999999997E-2</v>
      </c>
      <c r="S8" s="63">
        <v>25.7</v>
      </c>
      <c r="T8" s="63"/>
      <c r="U8" s="63"/>
      <c r="W8" s="63" t="s">
        <v>27</v>
      </c>
      <c r="Y8" s="110">
        <f>AVERAGE(P15:P16)</f>
        <v>6.9450000000000003</v>
      </c>
      <c r="Z8" s="62">
        <f>AVERAGE(Q15:Q16)</f>
        <v>1.196</v>
      </c>
      <c r="AA8" s="62">
        <f>AVERAGE(R15:R16)</f>
        <v>0.5635</v>
      </c>
      <c r="AB8" s="62">
        <f>AVERAGE(S15:S16)</f>
        <v>23.65</v>
      </c>
      <c r="AC8" s="62">
        <f>AVERAGE(M15:M16)</f>
        <v>0.65</v>
      </c>
      <c r="AD8" s="62">
        <f>TNTP!M9</f>
        <v>0.905202375</v>
      </c>
      <c r="AE8" s="62">
        <f>TNTP!N9</f>
        <v>7.7115299999999998E-2</v>
      </c>
    </row>
    <row r="9" spans="1:31" x14ac:dyDescent="0.2">
      <c r="A9" s="100">
        <v>42171</v>
      </c>
      <c r="B9" s="63"/>
      <c r="C9" s="63"/>
      <c r="D9" s="63" t="s">
        <v>162</v>
      </c>
      <c r="E9" s="63">
        <v>3</v>
      </c>
      <c r="F9" s="63">
        <v>1</v>
      </c>
      <c r="G9" s="63">
        <v>1</v>
      </c>
      <c r="H9" s="63">
        <v>3</v>
      </c>
      <c r="I9" s="63">
        <v>1</v>
      </c>
      <c r="J9" s="63" t="s">
        <v>21</v>
      </c>
      <c r="K9" s="63">
        <v>87</v>
      </c>
      <c r="L9" s="63">
        <v>85</v>
      </c>
      <c r="M9" s="63">
        <v>1.2</v>
      </c>
      <c r="N9" s="63" t="s">
        <v>21</v>
      </c>
      <c r="O9" s="63">
        <v>0.06</v>
      </c>
      <c r="P9" s="63">
        <v>7.23</v>
      </c>
      <c r="Q9" s="63">
        <v>1.72</v>
      </c>
      <c r="R9" s="63">
        <v>4.2999999999999997E-2</v>
      </c>
      <c r="S9" s="63">
        <v>18.5</v>
      </c>
      <c r="T9" s="63"/>
      <c r="U9" s="63"/>
      <c r="W9" s="63" t="s">
        <v>28</v>
      </c>
      <c r="Y9" s="110">
        <f>AVERAGE(P17:P18)</f>
        <v>7.29</v>
      </c>
      <c r="Z9" s="62">
        <f>AVERAGE(Q17:Q18)</f>
        <v>1.79</v>
      </c>
      <c r="AA9" s="62">
        <f>AVERAGE(R17:R18)</f>
        <v>0.112</v>
      </c>
      <c r="AB9" s="62">
        <f>AVERAGE(S17:S18)</f>
        <v>13.399999999999999</v>
      </c>
      <c r="AC9" s="62">
        <f>AVERAGE(M17:M18)</f>
        <v>0.7</v>
      </c>
      <c r="AD9" s="62">
        <f>TNTP!M10</f>
        <v>1.2319156500000001</v>
      </c>
      <c r="AE9" s="62">
        <f>TNTP!N10</f>
        <v>5.9152699999999996E-2</v>
      </c>
    </row>
    <row r="10" spans="1:31" x14ac:dyDescent="0.2">
      <c r="A10" s="100">
        <v>42185</v>
      </c>
      <c r="B10" s="63"/>
      <c r="C10" s="63"/>
      <c r="D10" s="63" t="s">
        <v>188</v>
      </c>
      <c r="E10" s="63">
        <v>4</v>
      </c>
      <c r="F10" s="63">
        <v>3</v>
      </c>
      <c r="G10" s="63">
        <v>1</v>
      </c>
      <c r="H10" s="63">
        <v>1</v>
      </c>
      <c r="I10" s="63">
        <v>2</v>
      </c>
      <c r="J10" s="63"/>
      <c r="K10" s="63">
        <v>80</v>
      </c>
      <c r="L10" s="63">
        <v>82</v>
      </c>
      <c r="M10" s="63">
        <v>1.5</v>
      </c>
      <c r="N10" s="63">
        <v>2</v>
      </c>
      <c r="O10" s="63">
        <v>0.05</v>
      </c>
      <c r="P10" s="63">
        <v>7.16</v>
      </c>
      <c r="Q10" s="63">
        <v>1.33</v>
      </c>
      <c r="R10" s="63">
        <v>0.14399999999999999</v>
      </c>
      <c r="S10" s="63">
        <v>22.5</v>
      </c>
      <c r="T10" s="63"/>
      <c r="U10" s="63"/>
      <c r="W10" s="63" t="s">
        <v>29</v>
      </c>
      <c r="Y10" s="62">
        <f>AVERAGE(P19)</f>
        <v>7.15</v>
      </c>
      <c r="Z10" s="62">
        <f>AVERAGE(Q19)</f>
        <v>2.61</v>
      </c>
      <c r="AA10" s="62">
        <f>AVERAGE(R19)</f>
        <v>0.106</v>
      </c>
      <c r="AB10" s="62">
        <f>AVERAGE(S19)</f>
        <v>12.3</v>
      </c>
      <c r="AC10" s="62">
        <f>AVERAGE(M19)</f>
        <v>0.8</v>
      </c>
      <c r="AD10" s="62">
        <f>TNTP!M11</f>
        <v>1.1975985</v>
      </c>
      <c r="AE10" s="62">
        <f>TNTP!N11</f>
        <v>4.4906499999999995E-2</v>
      </c>
    </row>
    <row r="11" spans="1:31" x14ac:dyDescent="0.2">
      <c r="A11" s="100">
        <v>42199</v>
      </c>
      <c r="B11" s="63"/>
      <c r="C11" s="63"/>
      <c r="D11" s="63" t="s">
        <v>200</v>
      </c>
      <c r="E11" s="63">
        <v>5</v>
      </c>
      <c r="F11" s="63">
        <v>1</v>
      </c>
      <c r="G11" s="63">
        <v>3</v>
      </c>
      <c r="H11" s="63">
        <v>3</v>
      </c>
      <c r="I11" s="63">
        <v>2</v>
      </c>
      <c r="J11" s="63">
        <v>12</v>
      </c>
      <c r="K11" s="63">
        <v>83</v>
      </c>
      <c r="L11" s="63">
        <v>82</v>
      </c>
      <c r="M11" s="63">
        <v>0.7</v>
      </c>
      <c r="N11" s="63">
        <v>1</v>
      </c>
      <c r="O11" s="63">
        <v>0.05</v>
      </c>
      <c r="P11" s="63">
        <v>6.91</v>
      </c>
      <c r="Q11" s="63">
        <v>1.02</v>
      </c>
      <c r="R11" s="69">
        <v>0.15</v>
      </c>
      <c r="S11" s="63">
        <v>31.4</v>
      </c>
      <c r="T11" s="63"/>
      <c r="U11" s="63"/>
      <c r="W11" s="62" t="s">
        <v>164</v>
      </c>
      <c r="Y11" s="62">
        <f>AVERAGE(Y2:Y10)</f>
        <v>7.1503703703703714</v>
      </c>
      <c r="Z11" s="62">
        <f>AVERAGE(Z2:Z10)</f>
        <v>2.1552222222222226</v>
      </c>
      <c r="AA11" s="62">
        <f t="shared" ref="AA11:AE11" si="0">AVERAGE(AA2:AA10)</f>
        <v>0.16970370370370372</v>
      </c>
      <c r="AB11" s="62">
        <f t="shared" si="0"/>
        <v>17.714814814814819</v>
      </c>
      <c r="AC11" s="62">
        <f t="shared" si="0"/>
        <v>0.87777777777777777</v>
      </c>
      <c r="AD11" s="62">
        <f t="shared" si="0"/>
        <v>1.8325046833333336</v>
      </c>
      <c r="AE11" s="62">
        <f t="shared" si="0"/>
        <v>5.6144595370370372E-2</v>
      </c>
    </row>
    <row r="12" spans="1:31" x14ac:dyDescent="0.2">
      <c r="A12" s="100">
        <v>42213</v>
      </c>
      <c r="B12" s="63"/>
      <c r="C12" s="63"/>
      <c r="D12" s="63"/>
      <c r="E12" s="63">
        <v>5</v>
      </c>
      <c r="F12" s="63">
        <v>1</v>
      </c>
      <c r="G12" s="63">
        <v>2</v>
      </c>
      <c r="H12" s="63">
        <v>5</v>
      </c>
      <c r="I12" s="63">
        <v>1</v>
      </c>
      <c r="J12" s="63">
        <v>13</v>
      </c>
      <c r="K12" s="63">
        <v>86</v>
      </c>
      <c r="L12" s="63">
        <v>84</v>
      </c>
      <c r="M12" s="63">
        <v>0.8</v>
      </c>
      <c r="N12" s="63">
        <v>1</v>
      </c>
      <c r="O12" s="63">
        <v>0.06</v>
      </c>
      <c r="P12" s="65">
        <v>7.57</v>
      </c>
      <c r="Q12" s="63">
        <v>1.51</v>
      </c>
      <c r="R12" s="63">
        <v>0.23899999999999999</v>
      </c>
      <c r="S12" s="63">
        <v>20.2</v>
      </c>
      <c r="T12" s="63"/>
      <c r="U12" s="63"/>
    </row>
    <row r="13" spans="1:31" x14ac:dyDescent="0.2">
      <c r="A13" s="100">
        <v>42227</v>
      </c>
      <c r="B13" s="63"/>
      <c r="C13" s="63"/>
      <c r="D13" s="63"/>
      <c r="E13" s="63">
        <v>5</v>
      </c>
      <c r="F13" s="63">
        <v>2</v>
      </c>
      <c r="G13" s="63">
        <v>3</v>
      </c>
      <c r="H13" s="63">
        <v>4</v>
      </c>
      <c r="I13" s="63">
        <v>2</v>
      </c>
      <c r="J13" s="63">
        <v>12</v>
      </c>
      <c r="K13" s="63">
        <v>76</v>
      </c>
      <c r="L13" s="63">
        <v>78</v>
      </c>
      <c r="M13" s="63">
        <v>0.8</v>
      </c>
      <c r="N13" s="63">
        <v>1</v>
      </c>
      <c r="O13" s="63">
        <v>0.06</v>
      </c>
      <c r="P13" s="65">
        <v>6.7</v>
      </c>
      <c r="Q13" s="63">
        <v>0.81899999999999995</v>
      </c>
      <c r="R13" s="63">
        <v>0.30099999999999999</v>
      </c>
      <c r="S13" s="63">
        <v>18.7</v>
      </c>
      <c r="U13" s="63" t="s">
        <v>240</v>
      </c>
    </row>
    <row r="14" spans="1:31" x14ac:dyDescent="0.2">
      <c r="A14" s="100">
        <v>42241</v>
      </c>
      <c r="B14" s="63"/>
      <c r="C14" s="63"/>
      <c r="D14" s="63" t="s">
        <v>248</v>
      </c>
      <c r="E14" s="63">
        <v>2</v>
      </c>
      <c r="F14" s="63">
        <v>1</v>
      </c>
      <c r="G14" s="63">
        <v>2</v>
      </c>
      <c r="H14" s="63">
        <v>2</v>
      </c>
      <c r="I14" s="63">
        <v>2</v>
      </c>
      <c r="J14" s="63">
        <v>10</v>
      </c>
      <c r="K14" s="63">
        <v>89</v>
      </c>
      <c r="L14" s="63">
        <v>82</v>
      </c>
      <c r="M14" s="65">
        <v>0.5</v>
      </c>
      <c r="N14" s="63">
        <v>1</v>
      </c>
      <c r="O14" s="63">
        <v>0.05</v>
      </c>
      <c r="P14" s="65">
        <v>7.79</v>
      </c>
      <c r="Q14" s="63">
        <v>0.443</v>
      </c>
      <c r="R14" s="63">
        <v>4.8000000000000001E-2</v>
      </c>
      <c r="S14" s="70">
        <v>23</v>
      </c>
      <c r="T14" s="63"/>
      <c r="U14" s="63"/>
    </row>
    <row r="15" spans="1:31" x14ac:dyDescent="0.2">
      <c r="A15" s="100">
        <v>42255</v>
      </c>
      <c r="B15" s="63"/>
      <c r="C15" s="63"/>
      <c r="D15" s="63" t="s">
        <v>200</v>
      </c>
      <c r="E15" s="63">
        <v>5</v>
      </c>
      <c r="F15" s="63">
        <v>1</v>
      </c>
      <c r="G15" s="63">
        <v>2</v>
      </c>
      <c r="H15" s="63">
        <v>1</v>
      </c>
      <c r="I15" s="63">
        <v>1</v>
      </c>
      <c r="J15" s="63">
        <v>13</v>
      </c>
      <c r="K15" s="63">
        <v>89</v>
      </c>
      <c r="L15" s="63">
        <v>80</v>
      </c>
      <c r="M15" s="65">
        <v>0.8</v>
      </c>
      <c r="N15" s="63">
        <v>1</v>
      </c>
      <c r="O15" s="63">
        <v>0.06</v>
      </c>
      <c r="P15" s="65">
        <v>7.03</v>
      </c>
      <c r="Q15" s="63">
        <v>1.45</v>
      </c>
      <c r="R15" s="62">
        <v>0.50800000000000001</v>
      </c>
      <c r="S15" s="63">
        <v>22.2</v>
      </c>
      <c r="T15" s="63"/>
      <c r="U15" s="63"/>
    </row>
    <row r="16" spans="1:31" x14ac:dyDescent="0.2">
      <c r="A16" s="100">
        <v>42269</v>
      </c>
      <c r="B16" s="63"/>
      <c r="C16" s="63"/>
      <c r="D16" s="63" t="s">
        <v>248</v>
      </c>
      <c r="E16" s="63">
        <v>2</v>
      </c>
      <c r="F16" s="63">
        <v>1</v>
      </c>
      <c r="G16" s="63">
        <v>3</v>
      </c>
      <c r="H16" s="63">
        <v>1</v>
      </c>
      <c r="I16" s="63">
        <v>2</v>
      </c>
      <c r="J16" s="63">
        <v>1</v>
      </c>
      <c r="K16" s="63">
        <v>78</v>
      </c>
      <c r="L16" s="63">
        <v>73</v>
      </c>
      <c r="M16" s="65">
        <v>0.5</v>
      </c>
      <c r="N16" s="63">
        <v>1</v>
      </c>
      <c r="O16" s="63">
        <v>0.06</v>
      </c>
      <c r="P16" s="65">
        <v>6.86</v>
      </c>
      <c r="Q16" s="63">
        <v>0.94199999999999995</v>
      </c>
      <c r="R16" s="63">
        <v>0.61899999999999999</v>
      </c>
      <c r="S16" s="63">
        <v>25.1</v>
      </c>
      <c r="T16" s="63"/>
      <c r="U16" s="63"/>
    </row>
    <row r="17" spans="1:31" x14ac:dyDescent="0.2">
      <c r="A17" s="100">
        <v>42283</v>
      </c>
      <c r="B17" s="63"/>
      <c r="C17" s="63"/>
      <c r="D17" s="63"/>
      <c r="E17" s="63">
        <v>2</v>
      </c>
      <c r="F17" s="63">
        <v>2</v>
      </c>
      <c r="G17" s="63">
        <v>1</v>
      </c>
      <c r="H17" s="63">
        <v>3</v>
      </c>
      <c r="I17" s="63">
        <v>2</v>
      </c>
      <c r="J17" s="63">
        <v>2</v>
      </c>
      <c r="K17" s="63">
        <v>80</v>
      </c>
      <c r="L17" s="63">
        <v>69</v>
      </c>
      <c r="M17" s="65">
        <v>0.6</v>
      </c>
      <c r="N17" s="63" t="s">
        <v>21</v>
      </c>
      <c r="O17" s="63">
        <v>0.06</v>
      </c>
      <c r="P17" s="65">
        <v>7.37</v>
      </c>
      <c r="Q17" s="63">
        <v>0.97</v>
      </c>
      <c r="R17" s="63">
        <v>0.16</v>
      </c>
      <c r="S17" s="63">
        <v>13.2</v>
      </c>
      <c r="T17" s="63"/>
      <c r="U17" s="63"/>
    </row>
    <row r="18" spans="1:31" x14ac:dyDescent="0.2">
      <c r="A18" s="100">
        <v>42297</v>
      </c>
      <c r="B18" s="63"/>
      <c r="C18" s="63"/>
      <c r="D18" s="63"/>
      <c r="E18" s="63">
        <v>3</v>
      </c>
      <c r="F18" s="63">
        <v>1</v>
      </c>
      <c r="G18" s="63">
        <v>1</v>
      </c>
      <c r="H18" s="63">
        <v>1</v>
      </c>
      <c r="I18" s="63">
        <v>1</v>
      </c>
      <c r="J18" s="63">
        <v>8</v>
      </c>
      <c r="K18" s="63">
        <v>69</v>
      </c>
      <c r="L18" s="63">
        <v>61</v>
      </c>
      <c r="M18" s="65">
        <v>0.8</v>
      </c>
      <c r="N18" s="63" t="s">
        <v>21</v>
      </c>
      <c r="O18" s="63">
        <v>0.06</v>
      </c>
      <c r="P18" s="65">
        <v>7.21</v>
      </c>
      <c r="Q18" s="63">
        <v>2.61</v>
      </c>
      <c r="R18" s="67">
        <v>6.4000000000000001E-2</v>
      </c>
      <c r="S18" s="63">
        <v>13.6</v>
      </c>
      <c r="T18" s="63"/>
      <c r="U18" s="63"/>
    </row>
    <row r="19" spans="1:31" x14ac:dyDescent="0.2">
      <c r="A19" s="100">
        <v>42311</v>
      </c>
      <c r="B19" s="63"/>
      <c r="C19" s="63"/>
      <c r="D19" s="63"/>
      <c r="E19" s="63">
        <v>3</v>
      </c>
      <c r="F19" s="63">
        <v>1</v>
      </c>
      <c r="G19" s="63">
        <v>1</v>
      </c>
      <c r="H19" s="63">
        <v>2</v>
      </c>
      <c r="I19" s="63">
        <v>2</v>
      </c>
      <c r="J19" s="63">
        <v>5</v>
      </c>
      <c r="K19" s="63">
        <v>71</v>
      </c>
      <c r="L19" s="63">
        <v>62</v>
      </c>
      <c r="M19" s="65">
        <v>0.8</v>
      </c>
      <c r="N19" s="63" t="s">
        <v>21</v>
      </c>
      <c r="O19" s="63">
        <v>0.06</v>
      </c>
      <c r="P19" s="65">
        <v>7.15</v>
      </c>
      <c r="Q19" s="63">
        <v>2.61</v>
      </c>
      <c r="R19" s="63">
        <v>0.106</v>
      </c>
      <c r="S19" s="63">
        <v>12.3</v>
      </c>
      <c r="T19" s="63"/>
      <c r="U19" s="63"/>
    </row>
    <row r="20" spans="1:31" x14ac:dyDescent="0.2">
      <c r="A20" s="66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5"/>
      <c r="N20" s="63"/>
      <c r="O20" s="63"/>
      <c r="P20" s="63"/>
      <c r="Q20" s="63"/>
      <c r="R20" s="63"/>
      <c r="S20" s="63"/>
      <c r="T20" s="63"/>
      <c r="U20" s="63"/>
    </row>
    <row r="21" spans="1:31" x14ac:dyDescent="0.2">
      <c r="A21" s="66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5"/>
      <c r="N21" s="63"/>
      <c r="O21" s="63"/>
      <c r="P21" s="63"/>
      <c r="Q21" s="63"/>
      <c r="R21" s="63"/>
      <c r="S21" s="63"/>
      <c r="T21" s="63"/>
      <c r="U21" s="63"/>
    </row>
    <row r="22" spans="1:31" x14ac:dyDescent="0.2">
      <c r="A22" s="64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5"/>
      <c r="N22" s="63"/>
      <c r="O22" s="63"/>
      <c r="P22" s="63"/>
      <c r="Q22" s="63"/>
      <c r="R22" s="63"/>
      <c r="S22" s="63"/>
      <c r="T22" s="63"/>
      <c r="U22" s="63"/>
    </row>
    <row r="23" spans="1:31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5"/>
      <c r="N23" s="63"/>
      <c r="O23" s="63"/>
      <c r="P23" s="63"/>
      <c r="Q23" s="63"/>
      <c r="R23" s="63"/>
      <c r="S23" s="63"/>
      <c r="T23" s="63"/>
      <c r="U23" s="63"/>
    </row>
    <row r="24" spans="1:31" x14ac:dyDescent="0.2">
      <c r="A24" s="100">
        <v>42073</v>
      </c>
      <c r="B24" s="63" t="s">
        <v>32</v>
      </c>
      <c r="C24" s="63" t="s">
        <v>33</v>
      </c>
      <c r="D24" s="63" t="s">
        <v>170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W24" s="63" t="s">
        <v>20</v>
      </c>
      <c r="X24" s="80" t="s">
        <v>32</v>
      </c>
      <c r="Y24" s="62">
        <f>AVERAGE(P24:P25)</f>
        <v>6.69</v>
      </c>
      <c r="Z24" s="62">
        <f>AVERAGE(Q24:Q25)</f>
        <v>2.08</v>
      </c>
      <c r="AA24" s="62">
        <f>AVERAGE(R24:R25)</f>
        <v>0.189</v>
      </c>
      <c r="AB24" s="62">
        <f>AVERAGE(S24:S25)</f>
        <v>8</v>
      </c>
      <c r="AC24" s="62">
        <f>AVERAGE(M24:M25)</f>
        <v>0.9</v>
      </c>
      <c r="AD24" s="62">
        <f>TNTP!M22</f>
        <v>4.1180580000000004</v>
      </c>
      <c r="AE24" s="62">
        <f>TNTP!N22</f>
        <v>7.0301900000000001E-2</v>
      </c>
    </row>
    <row r="25" spans="1:31" x14ac:dyDescent="0.2">
      <c r="A25" s="100">
        <v>42087</v>
      </c>
      <c r="B25" s="63"/>
      <c r="C25" s="63"/>
      <c r="D25" s="63" t="s">
        <v>34</v>
      </c>
      <c r="E25" s="63">
        <v>5</v>
      </c>
      <c r="F25" s="63">
        <v>2</v>
      </c>
      <c r="G25" s="63">
        <v>3</v>
      </c>
      <c r="H25" s="63">
        <v>1</v>
      </c>
      <c r="I25" s="63">
        <v>2</v>
      </c>
      <c r="J25" s="63">
        <v>5</v>
      </c>
      <c r="K25" s="63">
        <v>43</v>
      </c>
      <c r="L25" s="63">
        <v>50</v>
      </c>
      <c r="M25" s="63">
        <v>0.9</v>
      </c>
      <c r="N25" s="63">
        <v>1</v>
      </c>
      <c r="O25" s="63">
        <v>0.05</v>
      </c>
      <c r="P25" s="63">
        <v>6.69</v>
      </c>
      <c r="Q25" s="63">
        <v>2.08</v>
      </c>
      <c r="R25" s="63">
        <v>0.189</v>
      </c>
      <c r="S25" s="63">
        <v>8</v>
      </c>
      <c r="T25" s="63"/>
      <c r="U25" s="63"/>
      <c r="W25" s="63" t="s">
        <v>22</v>
      </c>
      <c r="Y25" s="62">
        <f>AVERAGE(P26:P27)</f>
        <v>6.95</v>
      </c>
      <c r="Z25" s="62">
        <f>AVERAGE(Q26:Q27)</f>
        <v>3.5300000000000002</v>
      </c>
      <c r="AA25" s="62">
        <f>AVERAGE(R26:R27)</f>
        <v>9.8500000000000004E-2</v>
      </c>
      <c r="AB25" s="62">
        <f>AVERAGE(S26:S27)</f>
        <v>12.3</v>
      </c>
      <c r="AC25" s="62">
        <f>AVERAGE(M26:M27)</f>
        <v>0.8</v>
      </c>
      <c r="AD25" s="62">
        <f>TNTP!M23</f>
        <v>3.2986484999999997</v>
      </c>
      <c r="AE25" s="62">
        <f>TNTP!N23</f>
        <v>5.7294499999999998E-2</v>
      </c>
    </row>
    <row r="26" spans="1:31" x14ac:dyDescent="0.2">
      <c r="A26" s="100">
        <v>42101</v>
      </c>
      <c r="B26" s="63"/>
      <c r="C26" s="63"/>
      <c r="D26" s="63"/>
      <c r="E26" s="63">
        <v>5</v>
      </c>
      <c r="F26" s="63">
        <v>3</v>
      </c>
      <c r="G26" s="63">
        <v>3</v>
      </c>
      <c r="H26" s="63">
        <v>2</v>
      </c>
      <c r="I26" s="63">
        <v>3</v>
      </c>
      <c r="J26" s="63">
        <v>9</v>
      </c>
      <c r="K26" s="63">
        <v>64</v>
      </c>
      <c r="L26" s="63">
        <v>60</v>
      </c>
      <c r="M26" s="63">
        <v>1.1000000000000001</v>
      </c>
      <c r="N26" s="63">
        <v>1</v>
      </c>
      <c r="O26" s="63">
        <v>0.09</v>
      </c>
      <c r="P26" s="63">
        <v>6.82</v>
      </c>
      <c r="Q26" s="63">
        <v>3.23</v>
      </c>
      <c r="R26" s="63">
        <v>0.129</v>
      </c>
      <c r="S26" s="63">
        <v>14.4</v>
      </c>
      <c r="T26" s="63"/>
      <c r="U26" s="63" t="s">
        <v>181</v>
      </c>
      <c r="W26" s="63" t="s">
        <v>23</v>
      </c>
      <c r="Y26" s="62">
        <f>AVERAGE(P28:P29)</f>
        <v>7.7949999999999999</v>
      </c>
      <c r="Z26" s="62">
        <f>AVERAGE(Q28:Q29)</f>
        <v>5.73</v>
      </c>
      <c r="AA26" s="62">
        <f>AVERAGE(R28:R29)</f>
        <v>8.1000000000000003E-2</v>
      </c>
      <c r="AB26" s="62">
        <f>AVERAGE(S28:S29)</f>
        <v>63.15</v>
      </c>
      <c r="AC26" s="62">
        <f>AVERAGE(M28:M29)</f>
        <v>0.67500000000000004</v>
      </c>
      <c r="AD26" s="62">
        <f>TNTP!M24</f>
        <v>3.4947465000000002</v>
      </c>
      <c r="AE26" s="62">
        <f>TNTP!N24</f>
        <v>7.0147049999999989E-2</v>
      </c>
    </row>
    <row r="27" spans="1:31" x14ac:dyDescent="0.2">
      <c r="A27" s="100">
        <v>42115</v>
      </c>
      <c r="B27" s="63"/>
      <c r="C27" s="63"/>
      <c r="D27" s="63"/>
      <c r="E27" s="63">
        <v>5</v>
      </c>
      <c r="F27" s="63">
        <v>2</v>
      </c>
      <c r="G27" s="63">
        <v>1</v>
      </c>
      <c r="H27" s="63">
        <v>3</v>
      </c>
      <c r="I27" s="63">
        <v>4</v>
      </c>
      <c r="J27" s="63">
        <v>12</v>
      </c>
      <c r="K27" s="63">
        <v>63</v>
      </c>
      <c r="L27" s="63">
        <v>69</v>
      </c>
      <c r="M27" s="63">
        <v>0.5</v>
      </c>
      <c r="N27" s="63">
        <v>1</v>
      </c>
      <c r="O27" s="63">
        <v>0.04</v>
      </c>
      <c r="P27" s="63">
        <v>7.08</v>
      </c>
      <c r="Q27" s="63">
        <v>3.83</v>
      </c>
      <c r="R27" s="63">
        <v>6.8000000000000005E-2</v>
      </c>
      <c r="S27" s="63">
        <v>10.199999999999999</v>
      </c>
      <c r="T27" s="63"/>
      <c r="U27" s="63"/>
      <c r="W27" s="63" t="s">
        <v>24</v>
      </c>
      <c r="Y27" s="62">
        <f>AVERAGE(P30:P32)</f>
        <v>7.3866666666666667</v>
      </c>
      <c r="Z27" s="62">
        <f>AVERAGE(Q30:Q32)</f>
        <v>2.7266666666666666</v>
      </c>
      <c r="AA27" s="62">
        <f>AVERAGE(R30:R32)</f>
        <v>0.20033333333333334</v>
      </c>
      <c r="AB27" s="62">
        <f>AVERAGE(S30:S32)</f>
        <v>25.733333333333334</v>
      </c>
      <c r="AC27" s="62">
        <f>AVERAGE(M30:M32)</f>
        <v>0.73333333333333339</v>
      </c>
      <c r="AD27" s="62">
        <f>TNTP!M25</f>
        <v>2.7173580000000004</v>
      </c>
      <c r="AE27" s="62">
        <f>TNTP!N25</f>
        <v>8.6096600000000009E-2</v>
      </c>
    </row>
    <row r="28" spans="1:31" x14ac:dyDescent="0.2">
      <c r="A28" s="100">
        <v>42129</v>
      </c>
      <c r="B28" s="63"/>
      <c r="C28" s="63"/>
      <c r="D28" s="63"/>
      <c r="E28" s="63">
        <v>5</v>
      </c>
      <c r="F28" s="63">
        <v>2</v>
      </c>
      <c r="G28" s="63">
        <v>1</v>
      </c>
      <c r="H28" s="63">
        <v>1</v>
      </c>
      <c r="I28" s="63">
        <v>3</v>
      </c>
      <c r="J28" s="63">
        <v>10</v>
      </c>
      <c r="K28" s="63">
        <v>80</v>
      </c>
      <c r="L28" s="63">
        <v>72</v>
      </c>
      <c r="M28" s="63">
        <v>0.75</v>
      </c>
      <c r="N28" s="63">
        <v>1</v>
      </c>
      <c r="O28" s="63">
        <v>0.08</v>
      </c>
      <c r="P28" s="63">
        <v>7.05</v>
      </c>
      <c r="Q28" s="63">
        <v>6.57</v>
      </c>
      <c r="R28" s="63">
        <v>4.1000000000000002E-2</v>
      </c>
      <c r="S28" s="63">
        <v>38.299999999999997</v>
      </c>
      <c r="T28" s="63"/>
      <c r="U28" s="63"/>
      <c r="W28" s="63" t="s">
        <v>25</v>
      </c>
      <c r="Y28" s="62">
        <f>AVERAGE(P33:P34)</f>
        <v>8.0849999999999991</v>
      </c>
      <c r="Z28" s="110">
        <f>AVERAGE(Q33:Q34)</f>
        <v>3.3250000000000002</v>
      </c>
      <c r="AA28" s="62">
        <f>AVERAGE(R33:R34)</f>
        <v>0.20050000000000001</v>
      </c>
      <c r="AB28" s="62">
        <f>AVERAGE(S33:S34)</f>
        <v>23.7</v>
      </c>
      <c r="AC28" s="62">
        <f>AVERAGE(M33:M34)</f>
        <v>0.64999999999999991</v>
      </c>
      <c r="AD28" s="62">
        <f>TNTP!M26</f>
        <v>3.0465225</v>
      </c>
      <c r="AE28" s="62">
        <f>TNTP!N26</f>
        <v>5.5436299999999994E-2</v>
      </c>
    </row>
    <row r="29" spans="1:31" x14ac:dyDescent="0.2">
      <c r="A29" s="100">
        <v>42143</v>
      </c>
      <c r="B29" s="63"/>
      <c r="C29" s="63"/>
      <c r="D29" s="63"/>
      <c r="E29" s="63">
        <v>5</v>
      </c>
      <c r="F29" s="63">
        <v>1</v>
      </c>
      <c r="G29" s="63">
        <v>2</v>
      </c>
      <c r="H29" s="63">
        <v>3</v>
      </c>
      <c r="I29" s="63">
        <v>1</v>
      </c>
      <c r="J29" s="63">
        <v>13</v>
      </c>
      <c r="K29" s="63">
        <v>74</v>
      </c>
      <c r="L29" s="63">
        <v>76</v>
      </c>
      <c r="M29" s="63">
        <v>0.6</v>
      </c>
      <c r="N29" s="63">
        <v>1</v>
      </c>
      <c r="O29" s="63">
        <v>0.09</v>
      </c>
      <c r="P29" s="63">
        <v>8.5399999999999991</v>
      </c>
      <c r="Q29" s="63">
        <v>4.8899999999999997</v>
      </c>
      <c r="R29" s="63">
        <v>0.121</v>
      </c>
      <c r="S29" s="70">
        <v>88</v>
      </c>
      <c r="T29" s="63"/>
      <c r="U29" s="63"/>
      <c r="W29" s="63" t="s">
        <v>26</v>
      </c>
      <c r="Y29" s="62">
        <f>AVERAGE(P35:P36)</f>
        <v>8.14</v>
      </c>
      <c r="Z29" s="62">
        <f>AVERAGE(Q35:Q36)</f>
        <v>2.1</v>
      </c>
      <c r="AA29" s="62">
        <f>AVERAGE(R35:R36)</f>
        <v>0.183</v>
      </c>
      <c r="AB29" s="62">
        <f>AVERAGE(S35:S36)</f>
        <v>10.5</v>
      </c>
      <c r="AC29" s="62">
        <f>AVERAGE(M35:M36)</f>
        <v>0.8</v>
      </c>
      <c r="AD29" s="62">
        <f>TNTP!M27</f>
        <v>3.4177080000000002</v>
      </c>
      <c r="AE29" s="62">
        <f>TNTP!N27</f>
        <v>0.1102532</v>
      </c>
    </row>
    <row r="30" spans="1:31" x14ac:dyDescent="0.2">
      <c r="A30" s="100">
        <v>42157</v>
      </c>
      <c r="B30" s="63"/>
      <c r="C30" s="63"/>
      <c r="D30" s="63"/>
      <c r="E30" s="63">
        <v>5</v>
      </c>
      <c r="F30" s="63">
        <v>2</v>
      </c>
      <c r="G30" s="63">
        <v>3</v>
      </c>
      <c r="H30" s="63">
        <v>2</v>
      </c>
      <c r="I30" s="63">
        <v>2</v>
      </c>
      <c r="J30" s="63">
        <v>6</v>
      </c>
      <c r="K30" s="63">
        <v>65</v>
      </c>
      <c r="L30" s="63">
        <v>77</v>
      </c>
      <c r="M30" s="63">
        <v>0.8</v>
      </c>
      <c r="N30" s="63">
        <v>1</v>
      </c>
      <c r="O30" s="63">
        <v>0.09</v>
      </c>
      <c r="P30" s="63">
        <v>6.74</v>
      </c>
      <c r="Q30" s="63">
        <v>2.1800000000000002</v>
      </c>
      <c r="R30" s="63">
        <v>0.127</v>
      </c>
      <c r="S30" s="63">
        <v>29.6</v>
      </c>
      <c r="T30" s="63"/>
      <c r="U30" s="63"/>
      <c r="W30" s="63" t="s">
        <v>27</v>
      </c>
      <c r="Y30" s="62">
        <f>AVERAGE(P37:P38)</f>
        <v>8.4700000000000006</v>
      </c>
      <c r="Z30" s="62">
        <f>AVERAGE(Q37:Q38)</f>
        <v>2.2999999999999998</v>
      </c>
      <c r="AA30" s="62">
        <f>AVERAGE(R37:R38)</f>
        <v>0.42399999999999999</v>
      </c>
      <c r="AB30" s="62">
        <f>AVERAGE(S37:S38)</f>
        <v>14.1</v>
      </c>
      <c r="AC30" s="62">
        <f>AVERAGE(M37:M38)</f>
        <v>0.5</v>
      </c>
      <c r="AD30" s="62">
        <f>TNTP!M28</f>
        <v>3.389694</v>
      </c>
      <c r="AE30" s="62">
        <f>TNTP!N28</f>
        <v>6.9372799999999998E-2</v>
      </c>
    </row>
    <row r="31" spans="1:31" x14ac:dyDescent="0.2">
      <c r="A31" s="100">
        <v>42171</v>
      </c>
      <c r="B31" s="63"/>
      <c r="C31" s="63"/>
      <c r="D31" s="63"/>
      <c r="E31" s="63">
        <v>5</v>
      </c>
      <c r="F31" s="63">
        <v>2</v>
      </c>
      <c r="G31" s="63">
        <v>1</v>
      </c>
      <c r="H31" s="63">
        <v>5</v>
      </c>
      <c r="I31" s="63">
        <v>4</v>
      </c>
      <c r="J31" s="63">
        <v>10</v>
      </c>
      <c r="K31" s="63">
        <v>86</v>
      </c>
      <c r="L31" s="63">
        <v>84</v>
      </c>
      <c r="M31" s="63">
        <v>0.8</v>
      </c>
      <c r="N31" s="63">
        <v>1</v>
      </c>
      <c r="O31" s="63">
        <v>0.08</v>
      </c>
      <c r="P31" s="63">
        <v>8.08</v>
      </c>
      <c r="Q31" s="63">
        <v>3.24</v>
      </c>
      <c r="R31" s="63">
        <v>0.14099999999999999</v>
      </c>
      <c r="S31" s="63">
        <v>19.3</v>
      </c>
      <c r="T31" s="63"/>
      <c r="U31" s="63"/>
      <c r="W31" s="63" t="s">
        <v>28</v>
      </c>
      <c r="Y31" s="62">
        <f>AVERAGE(P39:P40)</f>
        <v>7.0150000000000006</v>
      </c>
      <c r="Z31" s="62">
        <f>AVERAGE(Q39:Q40)</f>
        <v>2.98</v>
      </c>
      <c r="AA31" s="62">
        <f>AVERAGE(R39:R40)</f>
        <v>0.3175</v>
      </c>
      <c r="AB31" s="62">
        <f>AVERAGE(S39:S40)</f>
        <v>16.7</v>
      </c>
      <c r="AC31" s="62">
        <f>AVERAGE(M39:M40)</f>
        <v>0.77500000000000002</v>
      </c>
      <c r="AD31" s="62">
        <f>TNTP!M29</f>
        <v>3.0395189999999999</v>
      </c>
      <c r="AE31" s="62">
        <f>TNTP!N29</f>
        <v>7.7424999999999994E-2</v>
      </c>
    </row>
    <row r="32" spans="1:31" x14ac:dyDescent="0.2">
      <c r="A32" s="100">
        <v>42185</v>
      </c>
      <c r="B32" s="63"/>
      <c r="C32" s="63"/>
      <c r="D32" s="63" t="s">
        <v>34</v>
      </c>
      <c r="E32" s="63">
        <v>5</v>
      </c>
      <c r="F32" s="63">
        <v>2</v>
      </c>
      <c r="G32" s="63">
        <v>2</v>
      </c>
      <c r="H32" s="63">
        <v>3</v>
      </c>
      <c r="I32" s="63">
        <v>2</v>
      </c>
      <c r="J32" s="63">
        <v>9</v>
      </c>
      <c r="K32" s="63">
        <v>86</v>
      </c>
      <c r="L32" s="63">
        <v>82</v>
      </c>
      <c r="M32" s="63">
        <v>0.6</v>
      </c>
      <c r="N32" s="63">
        <v>1</v>
      </c>
      <c r="O32" s="63">
        <v>0.08</v>
      </c>
      <c r="P32" s="63">
        <v>7.34</v>
      </c>
      <c r="Q32" s="63">
        <v>2.76</v>
      </c>
      <c r="R32" s="63">
        <v>0.33300000000000002</v>
      </c>
      <c r="S32" s="63">
        <v>28.3</v>
      </c>
      <c r="T32" s="63"/>
      <c r="U32" s="63"/>
      <c r="W32" s="63" t="s">
        <v>29</v>
      </c>
      <c r="Y32" s="62">
        <f>AVERAGE(P41)</f>
        <v>6.74</v>
      </c>
      <c r="Z32" s="62">
        <f>AVERAGE(Q41)</f>
        <v>6.25</v>
      </c>
      <c r="AA32" s="62">
        <f>AVERAGE(R41)</f>
        <v>0.17699999999999999</v>
      </c>
      <c r="AB32" s="62">
        <f>AVERAGE(S41)</f>
        <v>9.9</v>
      </c>
      <c r="AC32" s="62">
        <f>AVERAGE(M41)</f>
        <v>0.8</v>
      </c>
      <c r="AD32" s="62">
        <f>TNTP!M30</f>
        <v>4.0060019999999996</v>
      </c>
      <c r="AE32" s="62">
        <f>TNTP!N30</f>
        <v>3.6854299999999993E-2</v>
      </c>
    </row>
    <row r="33" spans="1:31" x14ac:dyDescent="0.2">
      <c r="A33" s="100">
        <v>42199</v>
      </c>
      <c r="B33" s="63"/>
      <c r="C33" s="63"/>
      <c r="D33" s="63"/>
      <c r="E33" s="63">
        <v>5</v>
      </c>
      <c r="F33" s="63">
        <v>2</v>
      </c>
      <c r="G33" s="63">
        <v>3</v>
      </c>
      <c r="H33" s="63">
        <v>2</v>
      </c>
      <c r="I33" s="63">
        <v>3</v>
      </c>
      <c r="J33" s="63">
        <v>10</v>
      </c>
      <c r="K33" s="63">
        <v>76</v>
      </c>
      <c r="L33" s="63">
        <v>79</v>
      </c>
      <c r="M33" s="63">
        <v>0.7</v>
      </c>
      <c r="N33" s="63">
        <v>1</v>
      </c>
      <c r="O33" s="63">
        <v>0.08</v>
      </c>
      <c r="P33" s="63">
        <v>7.13</v>
      </c>
      <c r="Q33" s="65">
        <v>2.9</v>
      </c>
      <c r="R33" s="63">
        <v>0.14899999999999999</v>
      </c>
      <c r="S33" s="63">
        <v>20.5</v>
      </c>
      <c r="T33" s="63"/>
      <c r="U33" s="63"/>
      <c r="W33" s="62" t="s">
        <v>164</v>
      </c>
      <c r="Y33" s="62">
        <f>AVERAGE(Y24:Y32)</f>
        <v>7.4746296296296286</v>
      </c>
      <c r="Z33" s="62">
        <f t="shared" ref="Z33:AE33" si="1">AVERAGE(Z24:Z32)</f>
        <v>3.4468518518518518</v>
      </c>
      <c r="AA33" s="62">
        <f t="shared" si="1"/>
        <v>0.20787037037037034</v>
      </c>
      <c r="AB33" s="62">
        <f t="shared" si="1"/>
        <v>20.453703703703702</v>
      </c>
      <c r="AC33" s="62">
        <f t="shared" si="1"/>
        <v>0.73703703703703705</v>
      </c>
      <c r="AD33" s="62">
        <f t="shared" si="1"/>
        <v>3.3920284999999999</v>
      </c>
      <c r="AE33" s="62">
        <f t="shared" si="1"/>
        <v>7.0353516666666657E-2</v>
      </c>
    </row>
    <row r="34" spans="1:31" x14ac:dyDescent="0.2">
      <c r="A34" s="100">
        <v>42213</v>
      </c>
      <c r="B34" s="63"/>
      <c r="C34" s="63"/>
      <c r="D34" s="63"/>
      <c r="E34" s="63">
        <v>5</v>
      </c>
      <c r="F34" s="63">
        <v>1</v>
      </c>
      <c r="G34" s="63">
        <v>2</v>
      </c>
      <c r="H34" s="63">
        <v>5</v>
      </c>
      <c r="I34" s="63">
        <v>2</v>
      </c>
      <c r="J34" s="63">
        <v>10</v>
      </c>
      <c r="K34" s="63">
        <v>84</v>
      </c>
      <c r="L34" s="63">
        <v>82</v>
      </c>
      <c r="M34" s="65">
        <v>0.6</v>
      </c>
      <c r="N34" s="63">
        <v>1</v>
      </c>
      <c r="O34" s="63">
        <v>0.08</v>
      </c>
      <c r="P34" s="63">
        <v>9.0399999999999991</v>
      </c>
      <c r="Q34" s="63">
        <v>3.75</v>
      </c>
      <c r="R34" s="63">
        <v>0.252</v>
      </c>
      <c r="S34" s="63">
        <v>26.9</v>
      </c>
      <c r="U34" s="63" t="s">
        <v>234</v>
      </c>
      <c r="V34" s="63"/>
    </row>
    <row r="35" spans="1:31" x14ac:dyDescent="0.2">
      <c r="A35" s="100">
        <v>42227</v>
      </c>
      <c r="B35" s="63"/>
      <c r="C35" s="63"/>
      <c r="D35" s="63" t="s">
        <v>171</v>
      </c>
      <c r="E35" s="63">
        <v>3</v>
      </c>
      <c r="F35" s="63">
        <v>2</v>
      </c>
      <c r="G35" s="63">
        <v>2</v>
      </c>
      <c r="H35" s="63">
        <v>2</v>
      </c>
      <c r="I35" s="63">
        <v>1</v>
      </c>
      <c r="J35" s="63">
        <v>13</v>
      </c>
      <c r="K35" s="63">
        <v>76</v>
      </c>
      <c r="L35" s="63">
        <v>75</v>
      </c>
      <c r="M35" s="65">
        <v>0.8</v>
      </c>
      <c r="N35" s="63" t="s">
        <v>21</v>
      </c>
      <c r="O35" s="63">
        <v>0.08</v>
      </c>
      <c r="P35" s="63">
        <v>8.14</v>
      </c>
      <c r="Q35" s="63">
        <v>2.1</v>
      </c>
      <c r="R35" s="63">
        <v>0.183</v>
      </c>
      <c r="S35" s="63">
        <v>10.5</v>
      </c>
      <c r="T35" s="63"/>
      <c r="U35" s="63"/>
      <c r="V35" s="63"/>
    </row>
    <row r="36" spans="1:31" x14ac:dyDescent="0.2">
      <c r="A36" s="100">
        <v>42241</v>
      </c>
      <c r="B36" s="63"/>
      <c r="C36" s="63"/>
      <c r="D36" s="63" t="s">
        <v>170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31" x14ac:dyDescent="0.2">
      <c r="A37" s="100">
        <v>42255</v>
      </c>
      <c r="B37" s="63"/>
      <c r="C37" s="63"/>
      <c r="D37" s="63" t="s">
        <v>170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</row>
    <row r="38" spans="1:31" x14ac:dyDescent="0.2">
      <c r="A38" s="100">
        <v>42269</v>
      </c>
      <c r="B38" s="63"/>
      <c r="C38" s="63"/>
      <c r="D38" s="63" t="s">
        <v>34</v>
      </c>
      <c r="E38" s="63">
        <v>5</v>
      </c>
      <c r="F38" s="63">
        <v>2</v>
      </c>
      <c r="G38" s="63">
        <v>3</v>
      </c>
      <c r="H38" s="63">
        <v>1</v>
      </c>
      <c r="I38" s="63">
        <v>2</v>
      </c>
      <c r="J38" s="63">
        <v>7</v>
      </c>
      <c r="K38" s="63">
        <v>71</v>
      </c>
      <c r="L38" s="63">
        <v>70</v>
      </c>
      <c r="M38" s="65">
        <v>0.5</v>
      </c>
      <c r="N38" s="63">
        <v>1</v>
      </c>
      <c r="O38" s="63">
        <v>0.09</v>
      </c>
      <c r="P38" s="63">
        <v>8.4700000000000006</v>
      </c>
      <c r="Q38" s="63">
        <v>2.2999999999999998</v>
      </c>
      <c r="R38" s="63">
        <v>0.42399999999999999</v>
      </c>
      <c r="S38" s="63">
        <v>14.1</v>
      </c>
      <c r="T38" s="63"/>
      <c r="U38" s="63"/>
    </row>
    <row r="39" spans="1:31" x14ac:dyDescent="0.2">
      <c r="A39" s="100">
        <v>42283</v>
      </c>
      <c r="B39" s="63"/>
      <c r="C39" s="63"/>
      <c r="D39" s="63"/>
      <c r="E39" s="63">
        <v>5</v>
      </c>
      <c r="F39" s="63">
        <v>2</v>
      </c>
      <c r="G39" s="63">
        <v>1</v>
      </c>
      <c r="H39" s="63">
        <v>1</v>
      </c>
      <c r="I39" s="63">
        <v>2</v>
      </c>
      <c r="J39" s="63">
        <v>5</v>
      </c>
      <c r="K39" s="63">
        <v>64</v>
      </c>
      <c r="L39" s="63">
        <v>62</v>
      </c>
      <c r="M39" s="63">
        <v>0.65</v>
      </c>
      <c r="N39" s="63" t="s">
        <v>21</v>
      </c>
      <c r="O39" s="63">
        <v>7.0000000000000007E-2</v>
      </c>
      <c r="P39" s="63">
        <v>6.84</v>
      </c>
      <c r="Q39" s="63">
        <v>1.3</v>
      </c>
      <c r="R39" s="63">
        <v>0.29199999999999998</v>
      </c>
      <c r="S39" s="63">
        <v>8</v>
      </c>
      <c r="T39" s="63"/>
      <c r="U39" s="63"/>
    </row>
    <row r="40" spans="1:31" x14ac:dyDescent="0.2">
      <c r="A40" s="100">
        <v>42297</v>
      </c>
      <c r="B40" s="63"/>
      <c r="C40" s="63"/>
      <c r="D40" s="63"/>
      <c r="E40" s="63">
        <v>5</v>
      </c>
      <c r="F40" s="63">
        <v>2</v>
      </c>
      <c r="G40" s="63">
        <v>1</v>
      </c>
      <c r="H40" s="63">
        <v>1</v>
      </c>
      <c r="I40" s="63">
        <v>3</v>
      </c>
      <c r="J40" s="63">
        <v>10</v>
      </c>
      <c r="K40" s="63">
        <v>64</v>
      </c>
      <c r="L40" s="63">
        <v>57</v>
      </c>
      <c r="M40" s="65">
        <v>0.9</v>
      </c>
      <c r="N40" s="63">
        <v>1</v>
      </c>
      <c r="O40" s="63">
        <v>0.09</v>
      </c>
      <c r="P40" s="63">
        <v>7.19</v>
      </c>
      <c r="Q40" s="63">
        <v>4.66</v>
      </c>
      <c r="R40" s="63">
        <v>0.34300000000000003</v>
      </c>
      <c r="S40" s="63">
        <v>25.4</v>
      </c>
      <c r="T40" s="63"/>
      <c r="U40" s="63"/>
    </row>
    <row r="41" spans="1:31" x14ac:dyDescent="0.2">
      <c r="A41" s="100">
        <v>42311</v>
      </c>
      <c r="B41" s="63"/>
      <c r="C41" s="63"/>
      <c r="D41" s="63" t="s">
        <v>295</v>
      </c>
      <c r="E41" s="63">
        <v>5</v>
      </c>
      <c r="F41" s="63">
        <v>1</v>
      </c>
      <c r="G41" s="63">
        <v>1</v>
      </c>
      <c r="H41" s="63">
        <v>2</v>
      </c>
      <c r="I41" s="63">
        <v>1</v>
      </c>
      <c r="J41" s="63">
        <v>5</v>
      </c>
      <c r="K41" s="63">
        <v>67</v>
      </c>
      <c r="L41" s="63">
        <v>60</v>
      </c>
      <c r="M41" s="65">
        <v>0.8</v>
      </c>
      <c r="N41" s="63">
        <v>1</v>
      </c>
      <c r="O41" s="63">
        <v>0.09</v>
      </c>
      <c r="P41" s="63">
        <v>6.74</v>
      </c>
      <c r="Q41" s="129">
        <v>6.25</v>
      </c>
      <c r="R41" s="129">
        <v>0.17699999999999999</v>
      </c>
      <c r="S41" s="63">
        <v>9.9</v>
      </c>
      <c r="T41" s="63"/>
      <c r="U41" s="63"/>
    </row>
    <row r="42" spans="1:31" x14ac:dyDescent="0.2">
      <c r="A42" s="66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5"/>
      <c r="N42" s="63"/>
      <c r="O42" s="63"/>
      <c r="P42" s="63"/>
      <c r="Q42" s="63"/>
      <c r="R42" s="63"/>
      <c r="S42" s="63"/>
      <c r="T42" s="63"/>
      <c r="U42" s="63"/>
    </row>
    <row r="43" spans="1:31" x14ac:dyDescent="0.2">
      <c r="A43" s="66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5"/>
      <c r="N43" s="63"/>
      <c r="O43" s="63"/>
      <c r="P43" s="63"/>
      <c r="Q43" s="63"/>
      <c r="R43" s="63"/>
      <c r="S43" s="63"/>
      <c r="T43" s="63"/>
      <c r="U43" s="63"/>
    </row>
    <row r="44" spans="1:31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5"/>
      <c r="N44" s="63"/>
      <c r="O44" s="63"/>
      <c r="P44" s="63"/>
      <c r="Q44" s="63"/>
      <c r="R44" s="63"/>
      <c r="S44" s="63"/>
      <c r="T44" s="63"/>
      <c r="U44" s="63"/>
    </row>
    <row r="45" spans="1:31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5"/>
      <c r="N45" s="63"/>
      <c r="O45" s="63"/>
      <c r="P45" s="63"/>
      <c r="Q45" s="63"/>
      <c r="R45" s="63"/>
      <c r="S45" s="63"/>
      <c r="T45" s="63"/>
      <c r="U45" s="63"/>
    </row>
    <row r="46" spans="1:31" x14ac:dyDescent="0.2">
      <c r="A46" s="100">
        <v>42073</v>
      </c>
      <c r="B46" s="63" t="s">
        <v>35</v>
      </c>
      <c r="C46" s="63" t="s">
        <v>36</v>
      </c>
      <c r="D46" s="63" t="s">
        <v>37</v>
      </c>
      <c r="E46" s="63">
        <v>5</v>
      </c>
      <c r="F46" s="63"/>
      <c r="G46" s="63">
        <v>4</v>
      </c>
      <c r="H46" s="63">
        <v>2</v>
      </c>
      <c r="I46" s="63">
        <v>2</v>
      </c>
      <c r="J46" s="63">
        <v>8</v>
      </c>
      <c r="K46" s="63">
        <v>55</v>
      </c>
      <c r="L46" s="63">
        <v>35</v>
      </c>
      <c r="M46" s="63">
        <v>1.2</v>
      </c>
      <c r="N46" s="63">
        <v>1</v>
      </c>
      <c r="O46" s="63">
        <v>7.0000000000000007E-2</v>
      </c>
      <c r="P46" s="63">
        <v>6.24</v>
      </c>
      <c r="Q46" s="63">
        <v>2.5499999999999998</v>
      </c>
      <c r="R46" s="69">
        <v>0.29399999999999998</v>
      </c>
      <c r="S46" s="63">
        <v>7.8</v>
      </c>
      <c r="T46" s="63"/>
      <c r="U46" s="63"/>
      <c r="W46" s="63" t="s">
        <v>20</v>
      </c>
      <c r="X46" s="80" t="s">
        <v>35</v>
      </c>
      <c r="Y46" s="62">
        <f>AVERAGE(P46:P47)</f>
        <v>6.3900000000000006</v>
      </c>
      <c r="Z46" s="62">
        <f>AVERAGE(Q46:Q47)</f>
        <v>2.3149999999999999</v>
      </c>
      <c r="AA46" s="62">
        <f>AVERAGE(R46:R47)</f>
        <v>0.311</v>
      </c>
      <c r="AB46" s="62">
        <f>AVERAGE(S46:S47)</f>
        <v>6.8</v>
      </c>
      <c r="AC46" s="62">
        <f>AVERAGE(M46:M47)</f>
        <v>1.2999999999999998</v>
      </c>
      <c r="AD46" s="62">
        <f>TNTP!M41</f>
        <v>2.6123054999999997</v>
      </c>
      <c r="AE46" s="62">
        <f>TNTP!N41</f>
        <v>4.6454999999999996E-2</v>
      </c>
    </row>
    <row r="47" spans="1:31" x14ac:dyDescent="0.2">
      <c r="A47" s="100">
        <v>42087</v>
      </c>
      <c r="B47" s="63"/>
      <c r="C47" s="63"/>
      <c r="D47" s="63"/>
      <c r="E47" s="63">
        <v>5</v>
      </c>
      <c r="F47" s="63">
        <v>2</v>
      </c>
      <c r="G47" s="63">
        <v>3</v>
      </c>
      <c r="H47" s="63">
        <v>2</v>
      </c>
      <c r="I47" s="63">
        <v>2</v>
      </c>
      <c r="J47" s="63">
        <v>6</v>
      </c>
      <c r="K47" s="63">
        <v>47</v>
      </c>
      <c r="L47" s="63">
        <v>44</v>
      </c>
      <c r="M47" s="63">
        <v>1.4</v>
      </c>
      <c r="N47" s="63">
        <v>1</v>
      </c>
      <c r="O47" s="63">
        <v>0.04</v>
      </c>
      <c r="P47" s="63">
        <v>6.54</v>
      </c>
      <c r="Q47" s="63">
        <v>2.08</v>
      </c>
      <c r="R47" s="63">
        <v>0.32800000000000001</v>
      </c>
      <c r="S47" s="63">
        <v>5.8</v>
      </c>
      <c r="T47" s="63"/>
      <c r="U47" s="63"/>
      <c r="W47" s="63" t="s">
        <v>22</v>
      </c>
      <c r="Y47" s="62">
        <f>AVERAGE(P48:P49)</f>
        <v>6.6349999999999998</v>
      </c>
      <c r="Z47" s="62">
        <f>AVERAGE(Q48:Q49)</f>
        <v>2.04</v>
      </c>
      <c r="AA47" s="62">
        <f>AVERAGE(R48:R49)</f>
        <v>0.17849999999999999</v>
      </c>
      <c r="AB47" s="62">
        <f>AVERAGE(S48:S49)</f>
        <v>9.9</v>
      </c>
      <c r="AC47" s="62">
        <f>AVERAGE(M48:M49)</f>
        <v>1.05</v>
      </c>
      <c r="AD47" s="62">
        <f>TNTP!M42</f>
        <v>2.3321654999999999</v>
      </c>
      <c r="AE47" s="62">
        <f>TNTP!N42</f>
        <v>4.8622899999999997E-2</v>
      </c>
    </row>
    <row r="48" spans="1:31" x14ac:dyDescent="0.2">
      <c r="A48" s="100">
        <v>42101</v>
      </c>
      <c r="B48" s="63"/>
      <c r="C48" s="63"/>
      <c r="D48" s="63"/>
      <c r="E48" s="63">
        <v>5</v>
      </c>
      <c r="F48" s="63">
        <v>2</v>
      </c>
      <c r="G48" s="63">
        <v>3</v>
      </c>
      <c r="H48" s="63">
        <v>3</v>
      </c>
      <c r="I48" s="63">
        <v>2</v>
      </c>
      <c r="J48" s="63">
        <v>10</v>
      </c>
      <c r="K48" s="63">
        <v>62</v>
      </c>
      <c r="L48" s="63">
        <v>56</v>
      </c>
      <c r="M48" s="63">
        <v>1.5</v>
      </c>
      <c r="N48" s="63">
        <v>1</v>
      </c>
      <c r="O48" s="63">
        <v>7.0000000000000007E-2</v>
      </c>
      <c r="P48" s="63">
        <v>6.69</v>
      </c>
      <c r="Q48" s="63">
        <v>2.4900000000000002</v>
      </c>
      <c r="R48" s="63">
        <v>0.11600000000000001</v>
      </c>
      <c r="S48" s="70">
        <v>6</v>
      </c>
      <c r="T48" s="63"/>
      <c r="U48" s="63"/>
      <c r="W48" s="63" t="s">
        <v>23</v>
      </c>
      <c r="Y48" s="110">
        <f>AVERAGE(P50:P51)</f>
        <v>7.2850000000000001</v>
      </c>
      <c r="Z48" s="62">
        <f>AVERAGE(Q50:Q51)</f>
        <v>3.82</v>
      </c>
      <c r="AA48" s="62">
        <f>AVERAGE(R50:R51)</f>
        <v>7.5499999999999998E-2</v>
      </c>
      <c r="AB48" s="62">
        <f>AVERAGE(S50:S51)</f>
        <v>8.25</v>
      </c>
      <c r="AC48" s="62">
        <f>AVERAGE(M50:M51)</f>
        <v>1.4</v>
      </c>
      <c r="AD48" s="62">
        <f>TNTP!M43</f>
        <v>2.5282635</v>
      </c>
      <c r="AE48" s="62">
        <f>TNTP!N43</f>
        <v>2.66342E-2</v>
      </c>
    </row>
    <row r="49" spans="1:31" x14ac:dyDescent="0.2">
      <c r="A49" s="100">
        <v>42115</v>
      </c>
      <c r="B49" s="63"/>
      <c r="C49" s="63"/>
      <c r="D49" s="63" t="s">
        <v>189</v>
      </c>
      <c r="E49" s="63">
        <v>5</v>
      </c>
      <c r="F49" s="63">
        <v>1</v>
      </c>
      <c r="G49" s="63">
        <v>1</v>
      </c>
      <c r="H49" s="63">
        <v>5</v>
      </c>
      <c r="I49" s="63">
        <v>2</v>
      </c>
      <c r="J49" s="63">
        <v>11</v>
      </c>
      <c r="K49" s="63">
        <v>72</v>
      </c>
      <c r="L49" s="63">
        <v>62</v>
      </c>
      <c r="M49" s="63">
        <v>0.6</v>
      </c>
      <c r="N49" s="63">
        <v>1</v>
      </c>
      <c r="O49" s="63">
        <v>0.03</v>
      </c>
      <c r="P49" s="63">
        <v>6.58</v>
      </c>
      <c r="Q49" s="63">
        <v>1.59</v>
      </c>
      <c r="R49" s="63">
        <v>0.24099999999999999</v>
      </c>
      <c r="S49" s="63">
        <v>13.8</v>
      </c>
      <c r="T49" s="63"/>
      <c r="U49" s="63" t="s">
        <v>211</v>
      </c>
      <c r="W49" s="63" t="s">
        <v>24</v>
      </c>
      <c r="Y49" s="62">
        <f>AVERAGE(P52:P54)</f>
        <v>7.5066666666666668</v>
      </c>
      <c r="Z49" s="62">
        <f>AVERAGE(Q52:Q54)</f>
        <v>1.4333333333333333</v>
      </c>
      <c r="AA49" s="62">
        <f>AVERAGE(R52:R54)</f>
        <v>5.6666666666666671E-2</v>
      </c>
      <c r="AB49" s="128">
        <f>AVERAGE(S52:S54)</f>
        <v>9.1333333333333329</v>
      </c>
      <c r="AC49" s="62">
        <f>AVERAGE(M52:M54)</f>
        <v>1.0999999999999999</v>
      </c>
      <c r="AD49" s="62">
        <f>TNTP!M44</f>
        <v>1.6990491000000001</v>
      </c>
      <c r="AE49" s="62">
        <f>TNTP!N44</f>
        <v>6.0185033333333325E-2</v>
      </c>
    </row>
    <row r="50" spans="1:31" x14ac:dyDescent="0.2">
      <c r="A50" s="100">
        <v>42129</v>
      </c>
      <c r="B50" s="63"/>
      <c r="C50" s="63"/>
      <c r="D50" s="63"/>
      <c r="E50" s="63">
        <v>5</v>
      </c>
      <c r="F50" s="63">
        <v>1</v>
      </c>
      <c r="G50" s="63">
        <v>1</v>
      </c>
      <c r="H50" s="63">
        <v>2</v>
      </c>
      <c r="I50" s="63">
        <v>2</v>
      </c>
      <c r="J50" s="63">
        <v>10</v>
      </c>
      <c r="K50" s="63">
        <v>84</v>
      </c>
      <c r="L50" s="63">
        <v>66</v>
      </c>
      <c r="M50" s="63">
        <v>1.4</v>
      </c>
      <c r="N50" s="63">
        <v>1</v>
      </c>
      <c r="O50" s="63">
        <v>7.0000000000000007E-2</v>
      </c>
      <c r="P50" s="65">
        <v>7.1</v>
      </c>
      <c r="Q50" s="63">
        <v>5.64</v>
      </c>
      <c r="R50" s="63">
        <v>6.3E-2</v>
      </c>
      <c r="S50" s="63">
        <v>6.2</v>
      </c>
      <c r="T50" s="63"/>
      <c r="U50" s="63"/>
      <c r="W50" s="63" t="s">
        <v>25</v>
      </c>
      <c r="Y50" s="62">
        <f>AVERAGE(P55:P56)</f>
        <v>7.2</v>
      </c>
      <c r="Z50" s="62">
        <f>AVERAGE(Q55:Q56)</f>
        <v>1.76</v>
      </c>
      <c r="AA50" s="62">
        <f>AVERAGE(R55:R56)</f>
        <v>0.126</v>
      </c>
      <c r="AB50" s="62">
        <f>AVERAGE(S55:S56)</f>
        <v>9.1</v>
      </c>
      <c r="AC50" s="62">
        <f>AVERAGE(M55:M56)</f>
        <v>1.45</v>
      </c>
      <c r="AD50" s="62">
        <f>TNTP!M45</f>
        <v>1.7648820000000001</v>
      </c>
      <c r="AE50" s="62">
        <f>TNTP!N45</f>
        <v>3.4996100000000002E-2</v>
      </c>
    </row>
    <row r="51" spans="1:31" x14ac:dyDescent="0.2">
      <c r="A51" s="100">
        <v>42143</v>
      </c>
      <c r="B51" s="63"/>
      <c r="C51" s="63"/>
      <c r="D51" s="63"/>
      <c r="E51" s="63">
        <v>5</v>
      </c>
      <c r="F51" s="63">
        <v>1</v>
      </c>
      <c r="G51" s="63">
        <v>3</v>
      </c>
      <c r="H51" s="63">
        <v>4</v>
      </c>
      <c r="I51" s="63">
        <v>1</v>
      </c>
      <c r="J51" s="63">
        <v>12</v>
      </c>
      <c r="K51" s="63">
        <v>84</v>
      </c>
      <c r="L51" s="63">
        <v>73</v>
      </c>
      <c r="M51" s="63">
        <v>1.4</v>
      </c>
      <c r="N51" s="63">
        <v>1</v>
      </c>
      <c r="O51" s="63">
        <v>0.08</v>
      </c>
      <c r="P51" s="63">
        <v>7.47</v>
      </c>
      <c r="Q51" s="65">
        <v>2</v>
      </c>
      <c r="R51" s="63">
        <v>8.7999999999999995E-2</v>
      </c>
      <c r="S51" s="63">
        <v>10.3</v>
      </c>
      <c r="T51" s="63"/>
      <c r="U51" s="63"/>
      <c r="W51" s="63" t="s">
        <v>26</v>
      </c>
      <c r="Y51" s="62">
        <f>AVERAGE(P57:P58)</f>
        <v>8.9250000000000007</v>
      </c>
      <c r="Z51" s="62">
        <f>AVERAGE(Q57:Q58)</f>
        <v>1.2414999999999998</v>
      </c>
      <c r="AA51" s="62">
        <f>AVERAGE(R57:R58)</f>
        <v>0.113</v>
      </c>
      <c r="AB51" s="62">
        <f>AVERAGE(S57:S58)</f>
        <v>47.150000000000006</v>
      </c>
      <c r="AC51" s="62">
        <f>AVERAGE(M57:M58)</f>
        <v>1.25</v>
      </c>
      <c r="AD51" s="62">
        <f>TNTP!M46</f>
        <v>1.4497244999999999</v>
      </c>
      <c r="AE51" s="62">
        <f>TNTP!N46</f>
        <v>3.4221849999999998E-2</v>
      </c>
    </row>
    <row r="52" spans="1:31" x14ac:dyDescent="0.2">
      <c r="A52" s="100">
        <v>42157</v>
      </c>
      <c r="B52" s="63"/>
      <c r="C52" s="63"/>
      <c r="D52" s="63"/>
      <c r="E52" s="63">
        <v>5</v>
      </c>
      <c r="F52" s="63">
        <v>3</v>
      </c>
      <c r="G52" s="63">
        <v>3</v>
      </c>
      <c r="H52" s="63">
        <v>5</v>
      </c>
      <c r="I52" s="63">
        <v>3</v>
      </c>
      <c r="J52" s="63">
        <v>6</v>
      </c>
      <c r="K52" s="63">
        <v>58</v>
      </c>
      <c r="L52" s="63">
        <v>72</v>
      </c>
      <c r="M52" s="63">
        <v>1.3</v>
      </c>
      <c r="N52" s="63">
        <v>1</v>
      </c>
      <c r="O52" s="63">
        <v>0.27</v>
      </c>
      <c r="P52" s="63">
        <v>8.9</v>
      </c>
      <c r="Q52" s="63">
        <v>1.04</v>
      </c>
      <c r="R52" s="63">
        <v>0</v>
      </c>
      <c r="S52" s="70">
        <v>9</v>
      </c>
      <c r="T52" s="63"/>
      <c r="U52" s="63" t="s">
        <v>215</v>
      </c>
      <c r="W52" s="63" t="s">
        <v>27</v>
      </c>
      <c r="Y52" s="62">
        <f>AVERAGE(P59:P60)</f>
        <v>7.585</v>
      </c>
      <c r="Z52" s="62">
        <f>AVERAGE(Q59:Q60)</f>
        <v>1.1425000000000001</v>
      </c>
      <c r="AA52" s="62">
        <f>AVERAGE(R59:R60)</f>
        <v>7.2500000000000009E-2</v>
      </c>
      <c r="AB52" s="62">
        <f>AVERAGE(S59:S60)</f>
        <v>6.6999999999999993</v>
      </c>
      <c r="AC52" s="62">
        <f>AVERAGE(M59:M60)</f>
        <v>1.5</v>
      </c>
      <c r="AD52" s="62">
        <f>TNTP!M47</f>
        <v>1.2088041</v>
      </c>
      <c r="AE52" s="62">
        <f>TNTP!N47</f>
        <v>1.48656E-2</v>
      </c>
    </row>
    <row r="53" spans="1:31" x14ac:dyDescent="0.2">
      <c r="A53" s="100">
        <v>42171</v>
      </c>
      <c r="B53" s="63"/>
      <c r="C53" s="63"/>
      <c r="D53" s="63"/>
      <c r="E53" s="63">
        <v>5</v>
      </c>
      <c r="F53" s="63">
        <v>1</v>
      </c>
      <c r="G53" s="63">
        <v>2</v>
      </c>
      <c r="H53" s="63">
        <v>6</v>
      </c>
      <c r="I53" s="63">
        <v>1</v>
      </c>
      <c r="J53" s="63">
        <v>11</v>
      </c>
      <c r="K53" s="63">
        <v>92</v>
      </c>
      <c r="L53" s="63">
        <v>80</v>
      </c>
      <c r="M53" s="63">
        <v>1.2</v>
      </c>
      <c r="N53" s="63">
        <v>1</v>
      </c>
      <c r="O53" s="63">
        <v>7.0000000000000007E-2</v>
      </c>
      <c r="P53" s="63">
        <v>6.83</v>
      </c>
      <c r="Q53" s="63">
        <v>1.56</v>
      </c>
      <c r="R53" s="63">
        <v>1.2E-2</v>
      </c>
      <c r="S53" s="70">
        <v>5.3</v>
      </c>
      <c r="T53" s="63"/>
      <c r="U53" s="63"/>
      <c r="W53" s="63" t="s">
        <v>28</v>
      </c>
      <c r="Y53" s="62">
        <f>AVERAGE(P61:P62)</f>
        <v>7.17</v>
      </c>
      <c r="Z53" s="62">
        <f>AVERAGE(Q61:Q62)</f>
        <v>3.72</v>
      </c>
      <c r="AA53" s="62">
        <f>AVERAGE(R61:R62)</f>
        <v>8.4000000000000005E-2</v>
      </c>
      <c r="AB53" s="62">
        <f>AVERAGE(S61:S62)</f>
        <v>0.08</v>
      </c>
      <c r="AC53" s="62">
        <f>AVERAGE(M61:M62)</f>
        <v>1.6</v>
      </c>
      <c r="AD53" s="62">
        <f>TNTP!M48</f>
        <v>2.0730360000000001</v>
      </c>
      <c r="AE53" s="62">
        <f>TNTP!N48</f>
        <v>1.6104399999999998E-2</v>
      </c>
    </row>
    <row r="54" spans="1:31" x14ac:dyDescent="0.2">
      <c r="A54" s="100">
        <v>42185</v>
      </c>
      <c r="B54" s="63"/>
      <c r="C54" s="63"/>
      <c r="D54" s="63"/>
      <c r="E54" s="63">
        <v>5</v>
      </c>
      <c r="F54" s="63">
        <v>1</v>
      </c>
      <c r="G54" s="63">
        <v>1</v>
      </c>
      <c r="H54" s="63">
        <v>2</v>
      </c>
      <c r="I54" s="63">
        <v>2</v>
      </c>
      <c r="J54" s="63">
        <v>9</v>
      </c>
      <c r="K54" s="63">
        <v>88</v>
      </c>
      <c r="L54" s="63">
        <v>73</v>
      </c>
      <c r="M54" s="63">
        <v>0.8</v>
      </c>
      <c r="N54" s="63">
        <v>1</v>
      </c>
      <c r="O54" s="63">
        <v>7.0000000000000007E-2</v>
      </c>
      <c r="P54" s="63">
        <v>6.79</v>
      </c>
      <c r="Q54" s="65">
        <v>1.7</v>
      </c>
      <c r="R54" s="63">
        <v>0.158</v>
      </c>
      <c r="S54" s="63">
        <v>13.1</v>
      </c>
      <c r="T54" s="63"/>
      <c r="U54" s="63"/>
      <c r="W54" s="63" t="s">
        <v>29</v>
      </c>
      <c r="Y54" s="62">
        <f>AVERAGE(P63)</f>
        <v>6.8</v>
      </c>
      <c r="Z54" s="62">
        <f>AVERAGE(Q63)</f>
        <v>5.22</v>
      </c>
      <c r="AA54" s="62">
        <f>AVERAGE(R63)</f>
        <v>0.191</v>
      </c>
      <c r="AB54" s="62">
        <f>AVERAGE(S63)</f>
        <v>4.9000000000000004</v>
      </c>
      <c r="AC54" s="62">
        <f>AVERAGE(M63)</f>
        <v>1.6</v>
      </c>
      <c r="AD54" s="62">
        <f>TNTP!M49</f>
        <v>2.0450219999999999</v>
      </c>
      <c r="AE54" s="62">
        <f>TNTP!N49</f>
        <v>1.48656E-2</v>
      </c>
    </row>
    <row r="55" spans="1:31" x14ac:dyDescent="0.2">
      <c r="A55" s="100">
        <v>42199</v>
      </c>
      <c r="B55" s="63"/>
      <c r="C55" s="63"/>
      <c r="D55" s="63"/>
      <c r="E55" s="63">
        <v>5</v>
      </c>
      <c r="F55" s="63">
        <v>1</v>
      </c>
      <c r="G55" s="63">
        <v>2</v>
      </c>
      <c r="H55" s="63">
        <v>3</v>
      </c>
      <c r="I55" s="63">
        <v>2</v>
      </c>
      <c r="J55" s="63">
        <v>10</v>
      </c>
      <c r="K55" s="63">
        <v>81</v>
      </c>
      <c r="L55" s="63">
        <v>76</v>
      </c>
      <c r="M55" s="63">
        <v>1.4</v>
      </c>
      <c r="N55" s="63">
        <v>1</v>
      </c>
      <c r="O55" s="63">
        <v>0.14000000000000001</v>
      </c>
      <c r="P55" s="63">
        <v>7.2</v>
      </c>
      <c r="Q55" s="63">
        <v>1.76</v>
      </c>
      <c r="R55" s="63">
        <v>0.126</v>
      </c>
      <c r="S55" s="63">
        <v>9.1</v>
      </c>
      <c r="T55" s="63"/>
      <c r="U55" s="63"/>
      <c r="W55" s="62" t="s">
        <v>164</v>
      </c>
      <c r="Y55" s="62">
        <f>AVERAGE(Y46:Y48,Y50:Y54)</f>
        <v>7.2487500000000002</v>
      </c>
      <c r="Z55" s="62">
        <f>AVERAGE(Z46:Z48,Z50:Z54)</f>
        <v>2.657375</v>
      </c>
      <c r="AA55" s="62">
        <f t="shared" ref="AA55:AE55" si="2">AVERAGE(AA46:AA48,AA50:AA54)</f>
        <v>0.1439375</v>
      </c>
      <c r="AB55" s="62">
        <f t="shared" si="2"/>
        <v>11.610000000000001</v>
      </c>
      <c r="AC55" s="62">
        <f t="shared" si="2"/>
        <v>1.3937499999999998</v>
      </c>
      <c r="AD55" s="62">
        <f t="shared" si="2"/>
        <v>2.0017753874999999</v>
      </c>
      <c r="AE55" s="62">
        <f t="shared" si="2"/>
        <v>2.9595706249999999E-2</v>
      </c>
    </row>
    <row r="56" spans="1:31" x14ac:dyDescent="0.2">
      <c r="A56" s="100">
        <v>42213</v>
      </c>
      <c r="B56" s="63"/>
      <c r="C56" s="63"/>
      <c r="D56" s="63"/>
      <c r="E56" s="63">
        <v>5</v>
      </c>
      <c r="F56" s="63">
        <v>1</v>
      </c>
      <c r="G56" s="63">
        <v>3</v>
      </c>
      <c r="H56" s="63">
        <v>3</v>
      </c>
      <c r="I56" s="63">
        <v>1</v>
      </c>
      <c r="J56" s="63">
        <v>9</v>
      </c>
      <c r="K56" s="63">
        <v>84</v>
      </c>
      <c r="L56" s="63">
        <v>75</v>
      </c>
      <c r="M56" s="65">
        <v>1.5</v>
      </c>
      <c r="N56" s="63">
        <v>1</v>
      </c>
      <c r="O56" s="63"/>
      <c r="P56" s="63"/>
      <c r="Q56" s="63"/>
      <c r="S56" s="63"/>
      <c r="U56" s="63" t="s">
        <v>236</v>
      </c>
    </row>
    <row r="57" spans="1:31" x14ac:dyDescent="0.2">
      <c r="A57" s="100">
        <v>42227</v>
      </c>
      <c r="B57" s="63"/>
      <c r="C57" s="63"/>
      <c r="D57" s="63"/>
      <c r="E57" s="63">
        <v>5</v>
      </c>
      <c r="F57" s="63">
        <v>1</v>
      </c>
      <c r="G57" s="63">
        <v>2</v>
      </c>
      <c r="H57" s="63">
        <v>4</v>
      </c>
      <c r="I57" s="63">
        <v>1</v>
      </c>
      <c r="J57" s="63">
        <v>10</v>
      </c>
      <c r="K57" s="63">
        <v>83</v>
      </c>
      <c r="L57" s="63">
        <v>74</v>
      </c>
      <c r="M57" s="65">
        <v>0.9</v>
      </c>
      <c r="N57" s="63">
        <v>1</v>
      </c>
      <c r="O57" s="63">
        <v>7.0000000000000007E-2</v>
      </c>
      <c r="P57" s="63">
        <v>9.08</v>
      </c>
      <c r="Q57" s="63">
        <v>1.63</v>
      </c>
      <c r="R57" s="63">
        <v>0.113</v>
      </c>
      <c r="S57" s="63">
        <v>85.4</v>
      </c>
      <c r="T57" s="63"/>
      <c r="U57" s="63"/>
    </row>
    <row r="58" spans="1:31" x14ac:dyDescent="0.2">
      <c r="A58" s="100">
        <v>42241</v>
      </c>
      <c r="B58" s="63"/>
      <c r="C58" s="63"/>
      <c r="D58" s="63"/>
      <c r="E58" s="63">
        <v>5</v>
      </c>
      <c r="F58" s="63">
        <v>1</v>
      </c>
      <c r="G58" s="63">
        <v>1</v>
      </c>
      <c r="H58" s="63">
        <v>3</v>
      </c>
      <c r="I58" s="63">
        <v>1</v>
      </c>
      <c r="J58" s="63">
        <v>10</v>
      </c>
      <c r="K58" s="63">
        <v>82</v>
      </c>
      <c r="L58" s="63">
        <v>77</v>
      </c>
      <c r="M58" s="65">
        <v>1.6</v>
      </c>
      <c r="N58" s="63">
        <v>1</v>
      </c>
      <c r="O58" s="63">
        <v>0.13</v>
      </c>
      <c r="P58" s="63">
        <v>8.77</v>
      </c>
      <c r="Q58" s="63">
        <v>0.85299999999999998</v>
      </c>
      <c r="R58" s="63"/>
      <c r="S58" s="63">
        <v>8.9</v>
      </c>
      <c r="T58" s="63"/>
      <c r="U58" s="63"/>
    </row>
    <row r="59" spans="1:31" x14ac:dyDescent="0.2">
      <c r="A59" s="100">
        <v>42255</v>
      </c>
      <c r="B59" s="63"/>
      <c r="C59" s="63"/>
      <c r="D59" s="63"/>
      <c r="E59" s="63">
        <v>5</v>
      </c>
      <c r="F59" s="63">
        <v>1</v>
      </c>
      <c r="G59" s="63">
        <v>2</v>
      </c>
      <c r="H59" s="63">
        <v>1</v>
      </c>
      <c r="I59" s="63">
        <v>1</v>
      </c>
      <c r="J59" s="63">
        <v>11</v>
      </c>
      <c r="K59" s="63">
        <v>85</v>
      </c>
      <c r="L59" s="63">
        <v>75</v>
      </c>
      <c r="M59" s="65">
        <v>1.5</v>
      </c>
      <c r="N59" s="63">
        <v>1</v>
      </c>
      <c r="O59" s="63">
        <v>0.09</v>
      </c>
      <c r="P59" s="63">
        <v>7.68</v>
      </c>
      <c r="Q59" s="63">
        <v>0.875</v>
      </c>
      <c r="R59" s="63">
        <v>2.9000000000000001E-2</v>
      </c>
      <c r="S59" s="63">
        <v>4.7</v>
      </c>
      <c r="T59" s="63"/>
      <c r="U59" s="63"/>
    </row>
    <row r="60" spans="1:31" x14ac:dyDescent="0.2">
      <c r="A60" s="100">
        <v>42269</v>
      </c>
      <c r="B60" s="63"/>
      <c r="C60" s="63"/>
      <c r="D60" s="63"/>
      <c r="E60" s="63">
        <v>5</v>
      </c>
      <c r="F60" s="63">
        <v>2</v>
      </c>
      <c r="G60" s="63">
        <v>3</v>
      </c>
      <c r="H60" s="63">
        <v>1</v>
      </c>
      <c r="I60" s="63">
        <v>3</v>
      </c>
      <c r="J60" s="63">
        <v>6</v>
      </c>
      <c r="K60" s="63">
        <v>68</v>
      </c>
      <c r="L60" s="63">
        <v>66</v>
      </c>
      <c r="M60" s="65">
        <v>1.5</v>
      </c>
      <c r="N60" s="63">
        <v>1</v>
      </c>
      <c r="O60" s="63">
        <v>0.09</v>
      </c>
      <c r="P60" s="63">
        <v>7.49</v>
      </c>
      <c r="Q60" s="63">
        <v>1.41</v>
      </c>
      <c r="R60" s="63">
        <v>0.11600000000000001</v>
      </c>
      <c r="S60" s="63">
        <v>8.6999999999999993</v>
      </c>
      <c r="T60" s="63"/>
      <c r="U60" s="63"/>
    </row>
    <row r="61" spans="1:31" x14ac:dyDescent="0.2">
      <c r="A61" s="100">
        <v>42283</v>
      </c>
      <c r="B61" s="63"/>
      <c r="C61" s="63"/>
      <c r="D61" s="63" t="s">
        <v>170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</row>
    <row r="62" spans="1:31" x14ac:dyDescent="0.2">
      <c r="A62" s="100">
        <v>42297</v>
      </c>
      <c r="B62" s="63"/>
      <c r="C62" s="63"/>
      <c r="D62" s="63" t="s">
        <v>189</v>
      </c>
      <c r="E62" s="63">
        <v>5</v>
      </c>
      <c r="F62" s="63">
        <v>1</v>
      </c>
      <c r="G62" s="63">
        <v>1</v>
      </c>
      <c r="H62" s="63">
        <v>1</v>
      </c>
      <c r="I62" s="63">
        <v>1</v>
      </c>
      <c r="J62" s="63">
        <v>10</v>
      </c>
      <c r="K62" s="63">
        <v>60</v>
      </c>
      <c r="L62" s="63">
        <v>50</v>
      </c>
      <c r="M62" s="65">
        <v>1.6</v>
      </c>
      <c r="N62" s="63">
        <v>2</v>
      </c>
      <c r="O62" s="63">
        <v>0.09</v>
      </c>
      <c r="P62" s="63">
        <v>7.17</v>
      </c>
      <c r="Q62" s="63">
        <v>3.72</v>
      </c>
      <c r="R62" s="63">
        <v>8.4000000000000005E-2</v>
      </c>
      <c r="S62" s="63">
        <v>0.08</v>
      </c>
      <c r="U62" s="63" t="s">
        <v>274</v>
      </c>
    </row>
    <row r="63" spans="1:31" x14ac:dyDescent="0.2">
      <c r="A63" s="100">
        <v>42311</v>
      </c>
      <c r="B63" s="63"/>
      <c r="C63" s="63"/>
      <c r="D63" s="63"/>
      <c r="E63" s="63">
        <v>5</v>
      </c>
      <c r="F63" s="63">
        <v>1</v>
      </c>
      <c r="G63" s="63">
        <v>1</v>
      </c>
      <c r="H63" s="63">
        <v>2</v>
      </c>
      <c r="I63" s="63">
        <v>1</v>
      </c>
      <c r="J63" s="63">
        <v>13</v>
      </c>
      <c r="K63" s="63">
        <v>64</v>
      </c>
      <c r="L63" s="63">
        <v>57</v>
      </c>
      <c r="M63" s="65">
        <v>1.6</v>
      </c>
      <c r="N63" s="63">
        <v>2</v>
      </c>
      <c r="O63" s="63">
        <v>0.09</v>
      </c>
      <c r="P63" s="63">
        <v>6.8</v>
      </c>
      <c r="Q63" s="63">
        <v>5.22</v>
      </c>
      <c r="R63" s="63">
        <v>0.191</v>
      </c>
      <c r="S63" s="63">
        <v>4.9000000000000004</v>
      </c>
      <c r="T63" s="63"/>
      <c r="U63" s="63"/>
    </row>
    <row r="64" spans="1:31" x14ac:dyDescent="0.2">
      <c r="A64" s="66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5"/>
      <c r="N64" s="63"/>
      <c r="O64" s="63"/>
      <c r="P64" s="63"/>
      <c r="Q64" s="63"/>
      <c r="R64" s="63"/>
      <c r="S64" s="63"/>
      <c r="T64" s="63"/>
      <c r="U64" s="63"/>
    </row>
    <row r="65" spans="1:31" x14ac:dyDescent="0.2">
      <c r="A65" s="66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5"/>
      <c r="N65" s="63"/>
      <c r="O65" s="63"/>
      <c r="P65" s="63"/>
      <c r="Q65" s="63"/>
      <c r="R65" s="63"/>
      <c r="S65" s="63"/>
      <c r="T65" s="63"/>
      <c r="U65" s="63"/>
    </row>
    <row r="66" spans="1:31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5"/>
      <c r="N66" s="63"/>
      <c r="O66" s="63"/>
      <c r="P66" s="63"/>
      <c r="Q66" s="63"/>
      <c r="R66" s="63"/>
      <c r="S66" s="63"/>
      <c r="T66" s="63"/>
      <c r="U66" s="63"/>
    </row>
    <row r="67" spans="1:31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5"/>
      <c r="N67" s="63"/>
      <c r="O67" s="63"/>
      <c r="P67" s="63"/>
      <c r="Q67" s="63"/>
      <c r="R67" s="63"/>
      <c r="S67" s="63"/>
      <c r="T67" s="63"/>
      <c r="U67" s="63"/>
    </row>
    <row r="68" spans="1:31" x14ac:dyDescent="0.2">
      <c r="A68" s="100">
        <v>42073</v>
      </c>
      <c r="B68" s="63" t="s">
        <v>38</v>
      </c>
      <c r="C68" s="63" t="s">
        <v>39</v>
      </c>
      <c r="D68" s="63" t="s">
        <v>170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W68" s="63" t="s">
        <v>20</v>
      </c>
      <c r="X68" s="80" t="s">
        <v>38</v>
      </c>
      <c r="Y68" s="62">
        <f>AVERAGE(P68:P69)</f>
        <v>6.36</v>
      </c>
      <c r="Z68" s="62">
        <f>AVERAGE(Q68:Q69)</f>
        <v>1.56</v>
      </c>
      <c r="AA68" s="62">
        <f>AVERAGE(R68:R69)</f>
        <v>0.152</v>
      </c>
      <c r="AB68" s="62">
        <f>AVERAGE(S68:S69)</f>
        <v>5.9</v>
      </c>
      <c r="AC68" s="62">
        <f>AVERAGE(M68:M69)</f>
        <v>1</v>
      </c>
      <c r="AD68" s="62">
        <f>TNTP!M60</f>
        <v>2.5282635000000004</v>
      </c>
      <c r="AE68" s="62">
        <f>TNTP!N60</f>
        <v>4.2428900000000005E-2</v>
      </c>
    </row>
    <row r="69" spans="1:31" x14ac:dyDescent="0.2">
      <c r="A69" s="100">
        <v>42087</v>
      </c>
      <c r="B69" s="63"/>
      <c r="C69" s="63"/>
      <c r="D69" s="63" t="s">
        <v>175</v>
      </c>
      <c r="E69" s="63">
        <v>5</v>
      </c>
      <c r="F69" s="63">
        <v>2</v>
      </c>
      <c r="G69" s="63">
        <v>3</v>
      </c>
      <c r="H69" s="63">
        <v>1</v>
      </c>
      <c r="I69" s="63">
        <v>2</v>
      </c>
      <c r="J69" s="63">
        <v>6</v>
      </c>
      <c r="K69" s="63">
        <v>40</v>
      </c>
      <c r="L69" s="63">
        <v>49</v>
      </c>
      <c r="M69" s="63">
        <v>1</v>
      </c>
      <c r="N69" s="63">
        <v>2</v>
      </c>
      <c r="O69" s="63">
        <v>0.04</v>
      </c>
      <c r="P69" s="63">
        <v>6.36</v>
      </c>
      <c r="Q69" s="63">
        <v>1.56</v>
      </c>
      <c r="R69" s="63">
        <v>0.152</v>
      </c>
      <c r="S69" s="63">
        <v>5.9</v>
      </c>
      <c r="T69" s="63"/>
      <c r="U69" s="63"/>
      <c r="W69" s="63" t="s">
        <v>22</v>
      </c>
      <c r="Y69" s="62">
        <f>AVERAGE(P70:P71)</f>
        <v>6.5649999999999995</v>
      </c>
      <c r="Z69" s="62">
        <f>AVERAGE(Q70:Q71)</f>
        <v>2.355</v>
      </c>
      <c r="AA69" s="62">
        <f>AVERAGE(R70:R71)</f>
        <v>0.16399999999999998</v>
      </c>
      <c r="AB69" s="62">
        <f>AVERAGE(S70:S71)</f>
        <v>17.950000000000003</v>
      </c>
      <c r="AC69" s="62">
        <f>AVERAGE(M70:M71)</f>
        <v>0.64500000000000002</v>
      </c>
      <c r="AD69" s="62">
        <f>TNTP!M61</f>
        <v>2.2551269999999999</v>
      </c>
      <c r="AE69" s="62">
        <f>TNTP!N61</f>
        <v>6.8443699999999996E-2</v>
      </c>
    </row>
    <row r="70" spans="1:31" x14ac:dyDescent="0.2">
      <c r="A70" s="100">
        <v>42101</v>
      </c>
      <c r="B70" s="63"/>
      <c r="C70" s="63"/>
      <c r="D70" s="63" t="s">
        <v>190</v>
      </c>
      <c r="E70" s="63">
        <v>5</v>
      </c>
      <c r="F70" s="63">
        <v>2</v>
      </c>
      <c r="G70" s="63">
        <v>3</v>
      </c>
      <c r="H70" s="63">
        <v>3</v>
      </c>
      <c r="I70" s="63" t="s">
        <v>21</v>
      </c>
      <c r="J70" s="63">
        <v>7</v>
      </c>
      <c r="K70" s="63">
        <v>70</v>
      </c>
      <c r="L70" s="63">
        <v>62</v>
      </c>
      <c r="M70" s="63">
        <v>0.75</v>
      </c>
      <c r="N70" s="63">
        <v>2</v>
      </c>
      <c r="O70" s="63">
        <v>0.04</v>
      </c>
      <c r="P70" s="63">
        <v>6.63</v>
      </c>
      <c r="Q70" s="65">
        <v>2.5</v>
      </c>
      <c r="R70" s="63">
        <v>0.123</v>
      </c>
      <c r="S70" s="63">
        <v>23.6</v>
      </c>
      <c r="T70" s="63"/>
      <c r="U70" s="63"/>
      <c r="W70" s="63" t="s">
        <v>23</v>
      </c>
      <c r="Y70" s="62">
        <f>AVERAGE(P72:P73)</f>
        <v>7.1050000000000004</v>
      </c>
      <c r="Z70" s="62">
        <f>AVERAGE(Q72:Q73)</f>
        <v>3.8</v>
      </c>
      <c r="AA70" s="62">
        <f>AVERAGE(R72:R73)</f>
        <v>0.10400000000000001</v>
      </c>
      <c r="AB70" s="62">
        <f>AVERAGE(S72:S73)</f>
        <v>8.9499999999999993</v>
      </c>
      <c r="AC70" s="62">
        <f>AVERAGE(M72:M73)</f>
        <v>0.78</v>
      </c>
      <c r="AD70" s="62">
        <f>TNTP!M62</f>
        <v>2.7103545000000002</v>
      </c>
      <c r="AE70" s="62">
        <f>TNTP!N62</f>
        <v>4.3203149999999996E-2</v>
      </c>
    </row>
    <row r="71" spans="1:31" x14ac:dyDescent="0.2">
      <c r="A71" s="100">
        <v>42115</v>
      </c>
      <c r="B71" s="63"/>
      <c r="C71" s="63"/>
      <c r="D71" s="63"/>
      <c r="E71" s="63">
        <v>5</v>
      </c>
      <c r="F71" s="63">
        <v>2</v>
      </c>
      <c r="G71" s="63">
        <v>1</v>
      </c>
      <c r="H71" s="63">
        <v>4</v>
      </c>
      <c r="I71" s="63">
        <v>2</v>
      </c>
      <c r="J71" s="63">
        <v>11</v>
      </c>
      <c r="K71" s="63">
        <v>71</v>
      </c>
      <c r="L71" s="63">
        <v>65</v>
      </c>
      <c r="M71" s="63">
        <v>0.54</v>
      </c>
      <c r="N71" s="63">
        <v>1</v>
      </c>
      <c r="O71" s="63">
        <v>0.03</v>
      </c>
      <c r="P71" s="65">
        <v>6.5</v>
      </c>
      <c r="Q71" s="63">
        <v>2.21</v>
      </c>
      <c r="R71" s="63">
        <v>0.20499999999999999</v>
      </c>
      <c r="S71" s="63">
        <v>12.3</v>
      </c>
      <c r="T71" s="63"/>
      <c r="U71" s="63"/>
      <c r="W71" s="63" t="s">
        <v>24</v>
      </c>
      <c r="Y71" s="62">
        <f>AVERAGE(P74:P76)</f>
        <v>6.7766666666666664</v>
      </c>
      <c r="Z71" s="62">
        <f>AVERAGE(Q74:Q76)</f>
        <v>1.6233333333333331</v>
      </c>
      <c r="AA71" s="62">
        <f>AVERAGE(R74:R76)</f>
        <v>0.16233333333333333</v>
      </c>
      <c r="AB71" s="62">
        <f>AVERAGE(S74:S76)</f>
        <v>7.9333333333333327</v>
      </c>
      <c r="AC71" s="62">
        <f>AVERAGE(M74:M76)</f>
        <v>0.96</v>
      </c>
      <c r="AD71" s="62">
        <f>TNTP!M63</f>
        <v>1.9469729999999998</v>
      </c>
      <c r="AE71" s="62">
        <f>TNTP!N63</f>
        <v>8.4651333333333342E-2</v>
      </c>
    </row>
    <row r="72" spans="1:31" x14ac:dyDescent="0.2">
      <c r="A72" s="100">
        <v>42129</v>
      </c>
      <c r="B72" s="63"/>
      <c r="C72" s="63"/>
      <c r="D72" s="63"/>
      <c r="E72" s="63">
        <v>5</v>
      </c>
      <c r="F72" s="63">
        <v>1</v>
      </c>
      <c r="G72" s="63">
        <v>1</v>
      </c>
      <c r="H72" s="63">
        <v>1</v>
      </c>
      <c r="I72" s="63">
        <v>1</v>
      </c>
      <c r="J72" s="63">
        <v>13</v>
      </c>
      <c r="K72" s="63">
        <v>82</v>
      </c>
      <c r="L72" s="63">
        <v>79</v>
      </c>
      <c r="M72" s="63">
        <v>0.78</v>
      </c>
      <c r="N72" s="63">
        <v>2</v>
      </c>
      <c r="O72" s="63">
        <v>7.0000000000000007E-2</v>
      </c>
      <c r="P72" s="65">
        <v>7.1</v>
      </c>
      <c r="Q72" s="65">
        <v>5.6</v>
      </c>
      <c r="R72" s="63">
        <v>7.0999999999999994E-2</v>
      </c>
      <c r="S72" s="63">
        <v>11.4</v>
      </c>
      <c r="T72" s="63"/>
      <c r="U72" s="63" t="s">
        <v>201</v>
      </c>
      <c r="W72" s="63" t="s">
        <v>25</v>
      </c>
      <c r="Y72" s="110">
        <f>AVERAGE(P77:P78)</f>
        <v>6.82</v>
      </c>
      <c r="Z72" s="62">
        <f>AVERAGE(Q77:Q78)</f>
        <v>1.7149999999999999</v>
      </c>
      <c r="AA72" s="62">
        <f>AVERAGE(R77:R78)</f>
        <v>0.1075</v>
      </c>
      <c r="AB72" s="62">
        <f>AVERAGE(S77:S78)</f>
        <v>5.95</v>
      </c>
      <c r="AC72" s="62">
        <f>AVERAGE(M77:M78)</f>
        <v>1.05</v>
      </c>
      <c r="AD72" s="62">
        <f>TNTP!M64</f>
        <v>1.8069030000000001</v>
      </c>
      <c r="AE72" s="62">
        <f>TNTP!N64</f>
        <v>3.3447600000000001E-2</v>
      </c>
    </row>
    <row r="73" spans="1:31" x14ac:dyDescent="0.2">
      <c r="A73" s="100">
        <v>42143</v>
      </c>
      <c r="B73" s="63"/>
      <c r="C73" s="63"/>
      <c r="D73" s="63" t="s">
        <v>171</v>
      </c>
      <c r="E73" s="63">
        <v>3</v>
      </c>
      <c r="F73" s="63">
        <v>2</v>
      </c>
      <c r="G73" s="63">
        <v>2</v>
      </c>
      <c r="H73" s="63">
        <v>4</v>
      </c>
      <c r="I73" s="63">
        <v>2</v>
      </c>
      <c r="J73" s="63">
        <v>6</v>
      </c>
      <c r="K73" s="63">
        <v>79</v>
      </c>
      <c r="L73" s="63">
        <v>67</v>
      </c>
      <c r="M73" s="63"/>
      <c r="N73" s="63">
        <v>2</v>
      </c>
      <c r="O73" s="63">
        <v>7.0000000000000007E-2</v>
      </c>
      <c r="P73" s="63">
        <v>7.11</v>
      </c>
      <c r="Q73" s="65">
        <v>2</v>
      </c>
      <c r="R73" s="63">
        <v>0.13700000000000001</v>
      </c>
      <c r="S73" s="63">
        <v>6.5</v>
      </c>
      <c r="T73" s="63"/>
      <c r="U73" s="63" t="s">
        <v>207</v>
      </c>
      <c r="W73" s="63" t="s">
        <v>26</v>
      </c>
      <c r="Y73" s="62">
        <f>AVERAGE(P79:P80)</f>
        <v>6.82</v>
      </c>
      <c r="Z73" s="62">
        <f>AVERAGE(Q79:Q80)</f>
        <v>1.2330000000000001</v>
      </c>
      <c r="AA73" s="62">
        <f>AVERAGE(R79:R80)</f>
        <v>0.114</v>
      </c>
      <c r="AB73" s="62">
        <f>AVERAGE(S79:S80)</f>
        <v>4.8</v>
      </c>
      <c r="AC73" s="62">
        <f>AVERAGE(M79:M80)</f>
        <v>1.2</v>
      </c>
      <c r="AD73" s="62">
        <f>TNTP!M65</f>
        <v>2.1360675000000002</v>
      </c>
      <c r="AE73" s="62">
        <f>TNTP!N65</f>
        <v>4.3822550000000002E-2</v>
      </c>
    </row>
    <row r="74" spans="1:31" x14ac:dyDescent="0.2">
      <c r="A74" s="100">
        <v>42157</v>
      </c>
      <c r="B74" s="63"/>
      <c r="C74" s="63"/>
      <c r="D74" s="63" t="s">
        <v>190</v>
      </c>
      <c r="E74" s="63">
        <v>5</v>
      </c>
      <c r="F74" s="63">
        <v>2</v>
      </c>
      <c r="G74" s="63">
        <v>3</v>
      </c>
      <c r="H74" s="63">
        <v>5</v>
      </c>
      <c r="I74" s="63">
        <v>3</v>
      </c>
      <c r="J74" s="63">
        <v>7</v>
      </c>
      <c r="K74" s="63">
        <v>63</v>
      </c>
      <c r="L74" s="63">
        <v>72</v>
      </c>
      <c r="M74" s="63">
        <v>1.1000000000000001</v>
      </c>
      <c r="N74" s="63" t="s">
        <v>21</v>
      </c>
      <c r="O74" s="63">
        <v>7.0000000000000007E-2</v>
      </c>
      <c r="P74" s="63">
        <v>6.48</v>
      </c>
      <c r="Q74" s="63">
        <v>1.18</v>
      </c>
      <c r="R74" s="63">
        <v>0.158</v>
      </c>
      <c r="S74" s="63">
        <v>4.7</v>
      </c>
      <c r="T74" s="63"/>
      <c r="U74" s="63" t="s">
        <v>212</v>
      </c>
      <c r="W74" s="63" t="s">
        <v>27</v>
      </c>
      <c r="Y74" s="62">
        <f>AVERAGE(P81:P82)</f>
        <v>7.0150000000000006</v>
      </c>
      <c r="Z74" s="62">
        <f>AVERAGE(Q81:Q82)</f>
        <v>2.39</v>
      </c>
      <c r="AA74" s="62">
        <f>AVERAGE(R81:R82)</f>
        <v>7.9499999999999987E-2</v>
      </c>
      <c r="AB74" s="62">
        <f>AVERAGE(S81:S82)</f>
        <v>6.85</v>
      </c>
      <c r="AC74" s="62">
        <f>AVERAGE(M81:M82)</f>
        <v>1.125</v>
      </c>
      <c r="AD74" s="62">
        <f>TNTP!M66</f>
        <v>2.24112</v>
      </c>
      <c r="AE74" s="62">
        <f>TNTP!N66</f>
        <v>3.2673350000000004E-2</v>
      </c>
    </row>
    <row r="75" spans="1:31" x14ac:dyDescent="0.2">
      <c r="A75" s="100">
        <v>42171</v>
      </c>
      <c r="B75" s="63"/>
      <c r="C75" s="63"/>
      <c r="D75" s="63"/>
      <c r="E75" s="63">
        <v>5</v>
      </c>
      <c r="F75" s="63">
        <v>2</v>
      </c>
      <c r="G75" s="63">
        <v>2</v>
      </c>
      <c r="H75" s="63">
        <v>5</v>
      </c>
      <c r="I75" s="63">
        <v>2</v>
      </c>
      <c r="J75" s="63">
        <v>11</v>
      </c>
      <c r="K75" s="63">
        <v>91</v>
      </c>
      <c r="L75" s="63">
        <v>89</v>
      </c>
      <c r="M75" s="63">
        <v>0.57999999999999996</v>
      </c>
      <c r="N75" s="63">
        <v>1</v>
      </c>
      <c r="O75" s="63">
        <v>0.06</v>
      </c>
      <c r="P75" s="63">
        <v>6.83</v>
      </c>
      <c r="Q75" s="63">
        <v>1.67</v>
      </c>
      <c r="R75" s="63">
        <v>6.9000000000000006E-2</v>
      </c>
      <c r="S75" s="70">
        <v>11</v>
      </c>
      <c r="T75" s="63"/>
      <c r="U75" s="63"/>
      <c r="W75" s="63" t="s">
        <v>28</v>
      </c>
      <c r="Y75" s="62">
        <f>AVERAGE(P83:P84)</f>
        <v>6.88</v>
      </c>
      <c r="Z75" s="62">
        <f>AVERAGE(Q83:Q84)</f>
        <v>2.5700000000000003</v>
      </c>
      <c r="AA75" s="62">
        <f>AVERAGE(R83:R84)</f>
        <v>0.2555</v>
      </c>
      <c r="AB75" s="62">
        <f>AVERAGE(S83:S84)</f>
        <v>3.45</v>
      </c>
      <c r="AC75" s="62">
        <f>AVERAGE(M83:M84)</f>
        <v>1.135</v>
      </c>
      <c r="AD75" s="62">
        <f>TNTP!M67</f>
        <v>2.1255622499999998</v>
      </c>
      <c r="AE75" s="62">
        <f>TNTP!N67</f>
        <v>4.0880399999999997E-2</v>
      </c>
    </row>
    <row r="76" spans="1:31" x14ac:dyDescent="0.2">
      <c r="A76" s="100">
        <v>42185</v>
      </c>
      <c r="B76" s="63"/>
      <c r="C76" s="63"/>
      <c r="D76" s="63"/>
      <c r="E76" s="63">
        <v>5</v>
      </c>
      <c r="F76" s="63">
        <v>2</v>
      </c>
      <c r="G76" s="63">
        <v>2</v>
      </c>
      <c r="H76" s="63">
        <v>1</v>
      </c>
      <c r="I76" s="63">
        <v>3</v>
      </c>
      <c r="J76" s="63">
        <v>11</v>
      </c>
      <c r="K76" s="63">
        <v>88</v>
      </c>
      <c r="L76" s="63">
        <v>80</v>
      </c>
      <c r="M76" s="63">
        <v>1.2</v>
      </c>
      <c r="N76" s="63">
        <v>1</v>
      </c>
      <c r="O76" s="63">
        <v>7.0000000000000007E-2</v>
      </c>
      <c r="P76" s="63">
        <v>7.02</v>
      </c>
      <c r="Q76" s="63">
        <v>2.02</v>
      </c>
      <c r="R76" s="69">
        <v>0.26</v>
      </c>
      <c r="S76" s="57">
        <v>8.1</v>
      </c>
      <c r="U76" s="63" t="s">
        <v>222</v>
      </c>
      <c r="W76" s="63" t="s">
        <v>29</v>
      </c>
      <c r="Y76" s="62">
        <f>AVERAGE(P85)</f>
        <v>6.71</v>
      </c>
      <c r="Z76" s="62">
        <f>AVERAGE(Q85)</f>
        <v>4.97</v>
      </c>
      <c r="AA76" s="62">
        <f>AVERAGE(R85)</f>
        <v>9.8000000000000004E-2</v>
      </c>
      <c r="AB76" s="62">
        <f>AVERAGE(S85)</f>
        <v>4.3</v>
      </c>
      <c r="AC76" s="62">
        <f>AVERAGE(M85)</f>
        <v>1.2</v>
      </c>
      <c r="AD76" s="62">
        <f>TNTP!M68</f>
        <v>2.605302</v>
      </c>
      <c r="AE76" s="62">
        <f>TNTP!N68</f>
        <v>2.4775999999999999E-2</v>
      </c>
    </row>
    <row r="77" spans="1:31" x14ac:dyDescent="0.2">
      <c r="A77" s="100">
        <v>42199</v>
      </c>
      <c r="B77" s="63"/>
      <c r="C77" s="63"/>
      <c r="D77" s="63"/>
      <c r="E77" s="63">
        <v>5</v>
      </c>
      <c r="F77" s="63">
        <v>1</v>
      </c>
      <c r="G77" s="63">
        <v>3</v>
      </c>
      <c r="H77" s="63">
        <v>3</v>
      </c>
      <c r="I77" s="63">
        <v>1</v>
      </c>
      <c r="J77" s="63">
        <v>13</v>
      </c>
      <c r="K77" s="63">
        <v>82</v>
      </c>
      <c r="L77" s="63">
        <v>78</v>
      </c>
      <c r="M77" s="63">
        <v>1.2</v>
      </c>
      <c r="N77" s="63" t="s">
        <v>21</v>
      </c>
      <c r="O77" s="63">
        <v>7.0000000000000007E-2</v>
      </c>
      <c r="P77" s="65">
        <v>6.6</v>
      </c>
      <c r="Q77" s="63">
        <v>1.99</v>
      </c>
      <c r="R77" s="63">
        <v>6.9000000000000006E-2</v>
      </c>
      <c r="S77" s="63">
        <v>5.9</v>
      </c>
      <c r="T77" s="63"/>
      <c r="U77" s="63"/>
      <c r="W77" s="62" t="s">
        <v>164</v>
      </c>
      <c r="Y77" s="62">
        <f>AVERAGE(Y68:Y76)</f>
        <v>6.7835185185185187</v>
      </c>
      <c r="Z77" s="62">
        <f t="shared" ref="Z77:AE77" si="3">AVERAGE(Z68:Z76)</f>
        <v>2.4684814814814811</v>
      </c>
      <c r="AA77" s="62">
        <f t="shared" si="3"/>
        <v>0.13742592592592595</v>
      </c>
      <c r="AB77" s="62">
        <f t="shared" si="3"/>
        <v>7.3425925925925917</v>
      </c>
      <c r="AC77" s="62">
        <f t="shared" si="3"/>
        <v>1.0105555555555554</v>
      </c>
      <c r="AD77" s="62">
        <f t="shared" si="3"/>
        <v>2.2617414166666672</v>
      </c>
      <c r="AE77" s="62">
        <f t="shared" si="3"/>
        <v>4.6036331481481486E-2</v>
      </c>
    </row>
    <row r="78" spans="1:31" x14ac:dyDescent="0.2">
      <c r="A78" s="100">
        <v>42213</v>
      </c>
      <c r="B78" s="63"/>
      <c r="C78" s="63"/>
      <c r="D78" s="63"/>
      <c r="E78" s="63">
        <v>5</v>
      </c>
      <c r="F78" s="63">
        <v>1</v>
      </c>
      <c r="G78" s="63">
        <v>2</v>
      </c>
      <c r="H78" s="63">
        <v>5</v>
      </c>
      <c r="I78" s="63">
        <v>1</v>
      </c>
      <c r="J78" s="63">
        <v>13</v>
      </c>
      <c r="K78" s="63">
        <v>86</v>
      </c>
      <c r="L78" s="63">
        <v>82</v>
      </c>
      <c r="M78" s="63">
        <v>0.9</v>
      </c>
      <c r="N78" s="63" t="s">
        <v>21</v>
      </c>
      <c r="O78" s="63">
        <v>0.06</v>
      </c>
      <c r="P78" s="63">
        <v>7.04</v>
      </c>
      <c r="Q78" s="63">
        <v>1.44</v>
      </c>
      <c r="R78" s="63">
        <v>0.14599999999999999</v>
      </c>
      <c r="S78" s="70">
        <v>6</v>
      </c>
      <c r="U78" s="63" t="s">
        <v>235</v>
      </c>
    </row>
    <row r="79" spans="1:31" x14ac:dyDescent="0.2">
      <c r="A79" s="100">
        <v>42227</v>
      </c>
      <c r="B79" s="63"/>
      <c r="C79" s="63"/>
      <c r="D79" s="63"/>
      <c r="E79" s="63">
        <v>5</v>
      </c>
      <c r="F79" s="63">
        <v>1</v>
      </c>
      <c r="G79" s="63">
        <v>2</v>
      </c>
      <c r="H79" s="63">
        <v>4</v>
      </c>
      <c r="I79" s="63">
        <v>1</v>
      </c>
      <c r="J79" s="63">
        <v>13</v>
      </c>
      <c r="K79" s="63">
        <v>82</v>
      </c>
      <c r="L79" s="63">
        <v>78</v>
      </c>
      <c r="M79" s="63">
        <v>1.2</v>
      </c>
      <c r="N79" s="63" t="s">
        <v>21</v>
      </c>
      <c r="O79" s="63">
        <v>0.18</v>
      </c>
      <c r="P79" s="63">
        <v>6.76</v>
      </c>
      <c r="Q79" s="65">
        <v>1.5</v>
      </c>
      <c r="R79" s="63">
        <v>0.20300000000000001</v>
      </c>
      <c r="S79" s="63">
        <v>4.5999999999999996</v>
      </c>
      <c r="T79" s="63"/>
      <c r="U79" s="63"/>
    </row>
    <row r="80" spans="1:31" x14ac:dyDescent="0.2">
      <c r="A80" s="100">
        <v>42241</v>
      </c>
      <c r="B80" s="63"/>
      <c r="C80" s="63"/>
      <c r="D80" s="63"/>
      <c r="E80" s="63">
        <v>5</v>
      </c>
      <c r="F80" s="63">
        <v>1</v>
      </c>
      <c r="G80" s="63">
        <v>2</v>
      </c>
      <c r="H80" s="63">
        <v>4</v>
      </c>
      <c r="I80" s="63">
        <v>1</v>
      </c>
      <c r="J80" s="63">
        <v>13</v>
      </c>
      <c r="K80" s="63">
        <v>83</v>
      </c>
      <c r="L80" s="63">
        <v>78</v>
      </c>
      <c r="M80" s="65">
        <v>1.2</v>
      </c>
      <c r="N80" s="63" t="s">
        <v>21</v>
      </c>
      <c r="O80" s="63">
        <v>7.0000000000000007E-2</v>
      </c>
      <c r="P80" s="63">
        <v>6.88</v>
      </c>
      <c r="Q80" s="63">
        <v>0.96599999999999997</v>
      </c>
      <c r="R80" s="63">
        <v>2.5000000000000001E-2</v>
      </c>
      <c r="S80" s="63">
        <v>5</v>
      </c>
      <c r="T80" s="63"/>
      <c r="U80" s="63"/>
    </row>
    <row r="81" spans="1:31" x14ac:dyDescent="0.2">
      <c r="A81" s="100">
        <v>42255</v>
      </c>
      <c r="B81" s="63"/>
      <c r="C81" s="63"/>
      <c r="D81" s="63"/>
      <c r="E81" s="63">
        <v>5</v>
      </c>
      <c r="F81" s="63">
        <v>1</v>
      </c>
      <c r="G81" s="63">
        <v>2</v>
      </c>
      <c r="H81" s="63">
        <v>1</v>
      </c>
      <c r="I81" s="63">
        <v>2</v>
      </c>
      <c r="J81" s="63">
        <v>7</v>
      </c>
      <c r="K81" s="63">
        <v>89</v>
      </c>
      <c r="L81" s="63">
        <v>80</v>
      </c>
      <c r="M81" s="65">
        <v>1.2</v>
      </c>
      <c r="N81" s="63" t="s">
        <v>21</v>
      </c>
      <c r="O81" s="63">
        <v>0.08</v>
      </c>
      <c r="P81" s="63">
        <v>7.12</v>
      </c>
      <c r="Q81" s="63">
        <v>2.89</v>
      </c>
      <c r="R81" s="63">
        <v>8.7999999999999995E-2</v>
      </c>
      <c r="S81" s="63">
        <v>3.7</v>
      </c>
      <c r="U81" s="63" t="s">
        <v>252</v>
      </c>
    </row>
    <row r="82" spans="1:31" x14ac:dyDescent="0.2">
      <c r="A82" s="100">
        <v>42269</v>
      </c>
      <c r="B82" s="63"/>
      <c r="C82" s="63"/>
      <c r="D82" s="63"/>
      <c r="E82" s="63">
        <v>5</v>
      </c>
      <c r="F82" s="63">
        <v>2</v>
      </c>
      <c r="G82" s="63">
        <v>3</v>
      </c>
      <c r="H82" s="63">
        <v>1</v>
      </c>
      <c r="I82" s="63">
        <v>3</v>
      </c>
      <c r="J82" s="63">
        <v>7</v>
      </c>
      <c r="K82" s="63">
        <v>71</v>
      </c>
      <c r="L82" s="63">
        <v>70</v>
      </c>
      <c r="M82" s="63">
        <v>1.05</v>
      </c>
      <c r="N82" s="63" t="s">
        <v>21</v>
      </c>
      <c r="O82" s="63">
        <v>0.08</v>
      </c>
      <c r="P82" s="63">
        <v>6.91</v>
      </c>
      <c r="Q82" s="63">
        <v>1.89</v>
      </c>
      <c r="R82" s="63">
        <v>7.0999999999999994E-2</v>
      </c>
      <c r="S82" s="70">
        <v>10</v>
      </c>
      <c r="U82" s="63"/>
    </row>
    <row r="83" spans="1:31" x14ac:dyDescent="0.2">
      <c r="A83" s="100">
        <v>42283</v>
      </c>
      <c r="B83" s="63"/>
      <c r="C83" s="63"/>
      <c r="D83" s="63"/>
      <c r="E83" s="63">
        <v>5</v>
      </c>
      <c r="F83" s="63">
        <v>2</v>
      </c>
      <c r="G83" s="63">
        <v>2</v>
      </c>
      <c r="H83" s="63">
        <v>4</v>
      </c>
      <c r="I83" s="63">
        <v>2</v>
      </c>
      <c r="J83" s="63">
        <v>11</v>
      </c>
      <c r="K83" s="63">
        <v>73</v>
      </c>
      <c r="L83" s="63">
        <v>68</v>
      </c>
      <c r="M83" s="63">
        <v>1.07</v>
      </c>
      <c r="N83" s="63" t="s">
        <v>21</v>
      </c>
      <c r="O83" s="63">
        <v>7.0000000000000007E-2</v>
      </c>
      <c r="P83" s="63">
        <v>6.62</v>
      </c>
      <c r="Q83" s="63">
        <v>1.21</v>
      </c>
      <c r="R83" s="63">
        <v>0.28199999999999997</v>
      </c>
      <c r="S83" s="63">
        <v>5.8</v>
      </c>
      <c r="U83" s="63" t="s">
        <v>265</v>
      </c>
    </row>
    <row r="84" spans="1:31" x14ac:dyDescent="0.2">
      <c r="A84" s="100">
        <v>42297</v>
      </c>
      <c r="B84" s="63"/>
      <c r="C84" s="63"/>
      <c r="D84" s="63"/>
      <c r="E84" s="63">
        <v>5</v>
      </c>
      <c r="F84" s="63">
        <v>2</v>
      </c>
      <c r="G84" s="63">
        <v>2</v>
      </c>
      <c r="H84" s="63">
        <v>1</v>
      </c>
      <c r="I84" s="63">
        <v>2</v>
      </c>
      <c r="J84" s="63">
        <v>7</v>
      </c>
      <c r="K84" s="63">
        <v>68</v>
      </c>
      <c r="L84" s="63">
        <v>59</v>
      </c>
      <c r="M84" s="65">
        <v>1.2</v>
      </c>
      <c r="N84" s="63" t="s">
        <v>21</v>
      </c>
      <c r="O84" s="63">
        <v>0.08</v>
      </c>
      <c r="P84" s="63">
        <v>7.14</v>
      </c>
      <c r="Q84" s="63">
        <v>3.93</v>
      </c>
      <c r="R84" s="63">
        <v>0.22900000000000001</v>
      </c>
      <c r="S84" s="63">
        <v>1.1000000000000001</v>
      </c>
      <c r="U84" s="63" t="s">
        <v>265</v>
      </c>
    </row>
    <row r="85" spans="1:31" x14ac:dyDescent="0.2">
      <c r="A85" s="100">
        <v>42311</v>
      </c>
      <c r="B85" s="63"/>
      <c r="C85" s="63"/>
      <c r="D85" s="63"/>
      <c r="E85" s="63">
        <v>5</v>
      </c>
      <c r="F85" s="63">
        <v>1</v>
      </c>
      <c r="G85" s="63">
        <v>1</v>
      </c>
      <c r="H85" s="63">
        <v>2</v>
      </c>
      <c r="I85" s="63">
        <v>1</v>
      </c>
      <c r="J85" s="63">
        <v>13</v>
      </c>
      <c r="K85" s="63">
        <v>70</v>
      </c>
      <c r="L85" s="63">
        <v>62</v>
      </c>
      <c r="M85" s="65">
        <v>1.2</v>
      </c>
      <c r="N85" s="63" t="s">
        <v>21</v>
      </c>
      <c r="O85" s="63">
        <v>0.08</v>
      </c>
      <c r="P85" s="63">
        <v>6.71</v>
      </c>
      <c r="Q85" s="63">
        <v>4.97</v>
      </c>
      <c r="R85" s="63">
        <v>9.8000000000000004E-2</v>
      </c>
      <c r="S85" s="63">
        <v>4.3</v>
      </c>
      <c r="U85" s="63" t="s">
        <v>265</v>
      </c>
    </row>
    <row r="86" spans="1:3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5"/>
      <c r="N86" s="63"/>
      <c r="O86" s="63"/>
      <c r="P86" s="63"/>
      <c r="Q86" s="63"/>
      <c r="R86" s="63"/>
      <c r="S86" s="63"/>
      <c r="T86" s="63"/>
      <c r="U86" s="63"/>
      <c r="W86" s="63"/>
      <c r="X86" s="80"/>
    </row>
    <row r="87" spans="1:3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5"/>
      <c r="N87" s="63"/>
      <c r="O87" s="63"/>
      <c r="P87" s="63"/>
      <c r="Q87" s="63"/>
      <c r="R87" s="63"/>
      <c r="S87" s="63"/>
      <c r="T87" s="63"/>
      <c r="U87" s="63"/>
      <c r="W87" s="63"/>
    </row>
    <row r="88" spans="1:31" x14ac:dyDescent="0.2">
      <c r="A88" s="64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5"/>
      <c r="N88" s="63"/>
      <c r="O88" s="63"/>
      <c r="P88" s="63"/>
      <c r="Q88" s="63"/>
      <c r="R88" s="63"/>
      <c r="S88" s="63"/>
      <c r="T88" s="63"/>
      <c r="U88" s="63"/>
      <c r="W88" s="63"/>
    </row>
    <row r="89" spans="1:31" x14ac:dyDescent="0.2">
      <c r="A89" s="64"/>
      <c r="B89" s="63"/>
      <c r="C89" s="83"/>
      <c r="D89" s="63"/>
      <c r="E89" s="63"/>
      <c r="F89" s="63"/>
      <c r="G89" s="63"/>
      <c r="H89" s="63"/>
      <c r="I89" s="63"/>
      <c r="J89" s="63"/>
      <c r="K89" s="63"/>
      <c r="L89" s="63"/>
      <c r="M89" s="65"/>
      <c r="N89" s="63"/>
      <c r="O89" s="63"/>
      <c r="P89" s="63"/>
      <c r="Q89" s="63"/>
      <c r="R89" s="63"/>
      <c r="S89" s="63"/>
      <c r="T89" s="63"/>
      <c r="U89" s="63"/>
      <c r="W89" s="63"/>
    </row>
    <row r="90" spans="1:31" x14ac:dyDescent="0.2">
      <c r="A90" s="100">
        <v>42073</v>
      </c>
      <c r="B90" s="63" t="s">
        <v>40</v>
      </c>
      <c r="C90" s="63" t="s">
        <v>41</v>
      </c>
      <c r="D90" s="63" t="s">
        <v>171</v>
      </c>
      <c r="E90" s="63">
        <v>3</v>
      </c>
      <c r="F90" s="63">
        <v>2</v>
      </c>
      <c r="G90" s="63">
        <v>2</v>
      </c>
      <c r="H90" s="63">
        <v>2</v>
      </c>
      <c r="I90" s="63">
        <v>1</v>
      </c>
      <c r="J90" s="63">
        <v>13</v>
      </c>
      <c r="K90" s="63">
        <v>39</v>
      </c>
      <c r="L90" s="63">
        <v>33</v>
      </c>
      <c r="M90" s="63">
        <v>0.57999999999999996</v>
      </c>
      <c r="N90" s="63">
        <v>2</v>
      </c>
      <c r="O90" s="63">
        <v>7.0000000000000007E-2</v>
      </c>
      <c r="P90" s="63">
        <v>5.88</v>
      </c>
      <c r="Q90" s="63">
        <v>2.98</v>
      </c>
      <c r="R90" s="63">
        <v>0.251</v>
      </c>
      <c r="S90" s="63">
        <v>4.4000000000000004</v>
      </c>
      <c r="T90" s="63"/>
      <c r="U90" s="63"/>
      <c r="W90" s="63" t="s">
        <v>20</v>
      </c>
      <c r="X90" s="81" t="s">
        <v>120</v>
      </c>
      <c r="Y90" s="62">
        <f>AVERAGE(P90:P91)</f>
        <v>6.1050000000000004</v>
      </c>
      <c r="Z90" s="62">
        <f t="shared" ref="Z90" si="4">AVERAGE(Q90:Q91)</f>
        <v>2.42</v>
      </c>
      <c r="AA90" s="62">
        <f t="shared" ref="AA90" si="5">AVERAGE(R90:R91)</f>
        <v>0.20750000000000002</v>
      </c>
      <c r="AB90" s="62">
        <f t="shared" ref="AB90" si="6">AVERAGE(S90:S91)</f>
        <v>5.0999999999999996</v>
      </c>
      <c r="AC90" s="62">
        <f>AVERAGE(M90:M91)</f>
        <v>0.66500000000000004</v>
      </c>
      <c r="AD90" s="62">
        <f>TNTP!M85</f>
        <v>2.7313650000000003</v>
      </c>
      <c r="AE90" s="62">
        <f>TNTP!N85</f>
        <v>3.6080049999999995E-2</v>
      </c>
    </row>
    <row r="91" spans="1:31" x14ac:dyDescent="0.2">
      <c r="A91" s="100">
        <v>42087</v>
      </c>
      <c r="B91" s="63"/>
      <c r="C91" s="63"/>
      <c r="D91" s="63" t="s">
        <v>159</v>
      </c>
      <c r="E91" s="63">
        <v>5</v>
      </c>
      <c r="F91" s="63">
        <v>1</v>
      </c>
      <c r="G91" s="63">
        <v>3</v>
      </c>
      <c r="H91" s="63">
        <v>1</v>
      </c>
      <c r="I91" s="63">
        <v>1</v>
      </c>
      <c r="J91" s="63">
        <v>13</v>
      </c>
      <c r="K91" s="63">
        <v>52</v>
      </c>
      <c r="L91" s="63">
        <v>52</v>
      </c>
      <c r="M91" s="63">
        <v>0.75</v>
      </c>
      <c r="N91" s="63">
        <v>2</v>
      </c>
      <c r="O91" s="63">
        <v>0.04</v>
      </c>
      <c r="P91" s="63">
        <v>6.33</v>
      </c>
      <c r="Q91" s="63">
        <v>1.86</v>
      </c>
      <c r="R91" s="63">
        <v>0.16400000000000001</v>
      </c>
      <c r="S91" s="63">
        <v>5.8</v>
      </c>
      <c r="T91" s="63"/>
      <c r="U91" s="63"/>
      <c r="W91" s="63" t="s">
        <v>22</v>
      </c>
      <c r="Y91" s="62">
        <f>AVERAGE(P92:P93)</f>
        <v>6.5</v>
      </c>
      <c r="Z91" s="62">
        <f t="shared" ref="Z91" si="7">AVERAGE(Q92:Q93)</f>
        <v>2.58</v>
      </c>
      <c r="AA91" s="62">
        <f t="shared" ref="AA91" si="8">AVERAGE(R92:R93)</f>
        <v>0.10200000000000001</v>
      </c>
      <c r="AB91" s="62">
        <f t="shared" ref="AB91" si="9">AVERAGE(S92:S93)</f>
        <v>12.3</v>
      </c>
      <c r="AC91" s="62">
        <f>AVERAGE(M92:M93)</f>
        <v>0.75</v>
      </c>
      <c r="AD91" s="62">
        <f>TNTP!M86</f>
        <v>3.3476729999999999</v>
      </c>
      <c r="AE91" s="62">
        <f>TNTP!N86</f>
        <v>3.0350600000000002E-2</v>
      </c>
    </row>
    <row r="92" spans="1:31" x14ac:dyDescent="0.2">
      <c r="A92" s="100">
        <v>42101</v>
      </c>
      <c r="B92" s="63"/>
      <c r="C92" s="63"/>
      <c r="D92" s="63"/>
      <c r="E92" s="63">
        <v>5</v>
      </c>
      <c r="F92" s="63">
        <v>1</v>
      </c>
      <c r="G92" s="63">
        <v>4</v>
      </c>
      <c r="H92" s="63">
        <v>3</v>
      </c>
      <c r="I92" s="63">
        <v>1</v>
      </c>
      <c r="J92" s="63">
        <v>13</v>
      </c>
      <c r="K92" s="63">
        <v>71</v>
      </c>
      <c r="L92" s="63">
        <v>61</v>
      </c>
      <c r="M92" s="63">
        <v>0.9</v>
      </c>
      <c r="N92" s="63">
        <v>2</v>
      </c>
      <c r="O92" s="63">
        <v>0.05</v>
      </c>
      <c r="P92" s="63">
        <v>6.52</v>
      </c>
      <c r="Q92" s="63">
        <v>2.52</v>
      </c>
      <c r="R92" s="63">
        <v>0.111</v>
      </c>
      <c r="S92" s="70">
        <v>17</v>
      </c>
      <c r="T92" s="63"/>
      <c r="U92" s="63" t="s">
        <v>182</v>
      </c>
      <c r="W92" s="63" t="s">
        <v>23</v>
      </c>
      <c r="Y92" s="62">
        <f>AVERAGE(P94:P95)</f>
        <v>6.83</v>
      </c>
      <c r="Z92" s="62">
        <f t="shared" ref="Z92" si="10">AVERAGE(Q94:Q95)</f>
        <v>4.0600000000000005</v>
      </c>
      <c r="AA92" s="62">
        <f t="shared" ref="AA92" si="11">AVERAGE(R94:R95)</f>
        <v>0.1085</v>
      </c>
      <c r="AB92" s="62">
        <f t="shared" ref="AB92" si="12">AVERAGE(S94:S95)</f>
        <v>3</v>
      </c>
      <c r="AC92" s="62">
        <f>AVERAGE(M94:M95)</f>
        <v>0.9</v>
      </c>
      <c r="AD92" s="62">
        <f>TNTP!M87</f>
        <v>2.759379</v>
      </c>
      <c r="AE92" s="62">
        <f>TNTP!N87</f>
        <v>3.6234899999999994E-2</v>
      </c>
    </row>
    <row r="93" spans="1:31" x14ac:dyDescent="0.2">
      <c r="A93" s="100">
        <v>42115</v>
      </c>
      <c r="B93" s="63"/>
      <c r="C93" s="63"/>
      <c r="D93" s="63"/>
      <c r="E93" s="63">
        <v>5</v>
      </c>
      <c r="F93" s="63">
        <v>2</v>
      </c>
      <c r="G93" s="63">
        <v>1</v>
      </c>
      <c r="H93" s="63">
        <v>4</v>
      </c>
      <c r="I93" s="63">
        <v>2</v>
      </c>
      <c r="J93" s="63">
        <v>12</v>
      </c>
      <c r="K93" s="63">
        <v>80</v>
      </c>
      <c r="L93" s="63">
        <v>68</v>
      </c>
      <c r="M93" s="63">
        <v>0.6</v>
      </c>
      <c r="N93" s="63">
        <v>1</v>
      </c>
      <c r="O93" s="63">
        <v>0.03</v>
      </c>
      <c r="P93" s="63">
        <v>6.48</v>
      </c>
      <c r="Q93" s="63">
        <v>2.64</v>
      </c>
      <c r="R93" s="63">
        <v>9.2999999999999999E-2</v>
      </c>
      <c r="S93" s="63">
        <v>7.6</v>
      </c>
      <c r="T93" s="63"/>
      <c r="U93" s="63"/>
      <c r="W93" s="63" t="s">
        <v>24</v>
      </c>
      <c r="Y93" s="62">
        <f>AVERAGE(P96:P98)</f>
        <v>6.54</v>
      </c>
      <c r="Z93" s="62">
        <f>AVERAGE(Q96:Q98)</f>
        <v>1.52</v>
      </c>
      <c r="AA93" s="62">
        <f>AVERAGE(R96:R98)</f>
        <v>0.1125</v>
      </c>
      <c r="AB93" s="62">
        <f>AVERAGE(S96:S98)</f>
        <v>3.8499999999999996</v>
      </c>
      <c r="AC93" s="62">
        <f>AVERAGE(M96:M98)</f>
        <v>0.82499999999999996</v>
      </c>
      <c r="AD93" s="62">
        <f>TNTP!M88</f>
        <v>2.9624804999999999</v>
      </c>
      <c r="AE93" s="62">
        <f>TNTP!N88</f>
        <v>4.2738600000000002E-2</v>
      </c>
    </row>
    <row r="94" spans="1:31" x14ac:dyDescent="0.2">
      <c r="A94" s="100">
        <v>42129</v>
      </c>
      <c r="B94" s="63"/>
      <c r="C94" s="63"/>
      <c r="D94" s="63"/>
      <c r="E94" s="63">
        <v>5</v>
      </c>
      <c r="F94" s="63">
        <v>1</v>
      </c>
      <c r="G94" s="63">
        <v>1</v>
      </c>
      <c r="H94" s="63">
        <v>2</v>
      </c>
      <c r="I94" s="63">
        <v>1</v>
      </c>
      <c r="J94" s="63">
        <v>13</v>
      </c>
      <c r="K94" s="63">
        <v>94</v>
      </c>
      <c r="L94" s="63">
        <v>72</v>
      </c>
      <c r="M94" s="63">
        <v>0.9</v>
      </c>
      <c r="N94" s="63">
        <v>2</v>
      </c>
      <c r="O94" s="63">
        <v>7.0000000000000007E-2</v>
      </c>
      <c r="P94" s="63">
        <v>6.81</v>
      </c>
      <c r="Q94" s="63">
        <v>6.08</v>
      </c>
      <c r="R94" s="63">
        <v>0.115</v>
      </c>
      <c r="S94" s="63">
        <v>3.5</v>
      </c>
      <c r="T94" s="63"/>
      <c r="U94" s="63" t="s">
        <v>202</v>
      </c>
      <c r="W94" s="63" t="s">
        <v>25</v>
      </c>
      <c r="Y94" s="62">
        <f>AVERAGE(P99:P100)</f>
        <v>6.7249999999999996</v>
      </c>
      <c r="Z94" s="62">
        <f>AVERAGE(Q99:Q100)</f>
        <v>2.2599999999999998</v>
      </c>
      <c r="AA94" s="62">
        <f>AVERAGE(R99:R100)</f>
        <v>0.11449999999999999</v>
      </c>
      <c r="AB94" s="62">
        <f>AVERAGE(S99:S100)</f>
        <v>3.0999999999999996</v>
      </c>
      <c r="AC94" s="110">
        <f>AVERAGE(M99:M100)</f>
        <v>0.4</v>
      </c>
      <c r="AD94" s="62">
        <f>TNTP!M89</f>
        <v>2.4792389999999997</v>
      </c>
      <c r="AE94" s="62">
        <f>TNTP!N89</f>
        <v>5.0635949999999999E-2</v>
      </c>
    </row>
    <row r="95" spans="1:31" x14ac:dyDescent="0.2">
      <c r="A95" s="100">
        <v>42143</v>
      </c>
      <c r="B95" s="63"/>
      <c r="C95" s="63"/>
      <c r="D95" s="63"/>
      <c r="E95" s="63">
        <v>5</v>
      </c>
      <c r="F95" s="63">
        <v>1</v>
      </c>
      <c r="G95" s="63">
        <v>2</v>
      </c>
      <c r="H95" s="63">
        <v>5</v>
      </c>
      <c r="I95" s="63">
        <v>1</v>
      </c>
      <c r="J95" s="63">
        <v>13</v>
      </c>
      <c r="K95" s="63">
        <v>86</v>
      </c>
      <c r="L95" s="63">
        <v>78</v>
      </c>
      <c r="M95" s="63">
        <v>0.9</v>
      </c>
      <c r="N95" s="63">
        <v>2</v>
      </c>
      <c r="O95" s="63">
        <v>7.0000000000000007E-2</v>
      </c>
      <c r="P95" s="63">
        <v>6.85</v>
      </c>
      <c r="Q95" s="63">
        <v>2.04</v>
      </c>
      <c r="R95" s="63">
        <v>0.10199999999999999</v>
      </c>
      <c r="S95" s="63">
        <v>2.5</v>
      </c>
      <c r="T95" s="63"/>
      <c r="U95" s="63"/>
      <c r="W95" s="63" t="s">
        <v>26</v>
      </c>
      <c r="Y95" s="62">
        <f>AVERAGE(P101:P102)</f>
        <v>6.8650000000000002</v>
      </c>
      <c r="Z95" s="62">
        <f t="shared" ref="Z95" si="13">AVERAGE(Q101:Q102)</f>
        <v>1.3199999999999998</v>
      </c>
      <c r="AA95" s="62">
        <f t="shared" ref="AA95" si="14">AVERAGE(R101:R102)</f>
        <v>0.16049999999999998</v>
      </c>
      <c r="AB95" s="62">
        <f t="shared" ref="AB95" si="15">AVERAGE(S101:S102)</f>
        <v>3.95</v>
      </c>
      <c r="AC95" s="62">
        <f>AVERAGE(M101:M102)</f>
        <v>0.67500000000000004</v>
      </c>
      <c r="AD95" s="62">
        <f>TNTP!M90</f>
        <v>2.3531759999999999</v>
      </c>
      <c r="AE95" s="62">
        <f>TNTP!N90</f>
        <v>4.8468049999999992E-2</v>
      </c>
    </row>
    <row r="96" spans="1:31" x14ac:dyDescent="0.2">
      <c r="A96" s="100">
        <v>42157</v>
      </c>
      <c r="B96" s="63"/>
      <c r="C96" s="63"/>
      <c r="D96" s="63"/>
      <c r="E96" s="63">
        <v>5</v>
      </c>
      <c r="F96" s="63">
        <v>2</v>
      </c>
      <c r="G96" s="63">
        <v>3</v>
      </c>
      <c r="H96" s="63">
        <v>5</v>
      </c>
      <c r="I96" s="63">
        <v>2</v>
      </c>
      <c r="J96" s="63">
        <v>12</v>
      </c>
      <c r="K96" s="63">
        <v>72</v>
      </c>
      <c r="L96" s="63">
        <v>76</v>
      </c>
      <c r="M96" s="63">
        <v>0.85</v>
      </c>
      <c r="N96" s="63">
        <v>2</v>
      </c>
      <c r="O96" s="63">
        <v>0.08</v>
      </c>
      <c r="P96" s="63">
        <v>6.87</v>
      </c>
      <c r="Q96" s="63">
        <v>1.1200000000000001</v>
      </c>
      <c r="R96" s="63">
        <v>5.3999999999999999E-2</v>
      </c>
      <c r="S96" s="63">
        <v>2.9</v>
      </c>
      <c r="T96" s="63"/>
      <c r="U96" s="63"/>
      <c r="W96" s="63" t="s">
        <v>27</v>
      </c>
      <c r="Y96" s="62">
        <f>AVERAGE(P103:P104)</f>
        <v>6.74</v>
      </c>
      <c r="Z96" s="62">
        <f t="shared" ref="Z96" si="16">AVERAGE(Q103:Q104)</f>
        <v>1.575</v>
      </c>
      <c r="AA96" s="62">
        <f t="shared" ref="AA96" si="17">AVERAGE(R103:R104)</f>
        <v>0.1885</v>
      </c>
      <c r="AB96" s="62">
        <f t="shared" ref="AB96" si="18">AVERAGE(S103:S104)</f>
        <v>1.45</v>
      </c>
      <c r="AC96" s="62">
        <f>AVERAGE(M103:M104)</f>
        <v>0.77500000000000002</v>
      </c>
      <c r="AD96" s="62">
        <f>TNTP!M91</f>
        <v>3.8344162499999999</v>
      </c>
      <c r="AE96" s="62">
        <f>TNTP!N91</f>
        <v>2.6479349999999999E-2</v>
      </c>
    </row>
    <row r="97" spans="1:31" x14ac:dyDescent="0.2">
      <c r="A97" s="100">
        <v>42171</v>
      </c>
      <c r="B97" s="63"/>
      <c r="C97" s="63"/>
      <c r="D97" s="63"/>
      <c r="E97" s="63">
        <v>5</v>
      </c>
      <c r="F97" s="63">
        <v>1</v>
      </c>
      <c r="G97" s="63">
        <v>2</v>
      </c>
      <c r="H97" s="63">
        <v>4</v>
      </c>
      <c r="I97" s="63">
        <v>1</v>
      </c>
      <c r="J97" s="63">
        <v>13</v>
      </c>
      <c r="K97" s="63">
        <v>87</v>
      </c>
      <c r="L97" s="63">
        <v>78</v>
      </c>
      <c r="M97" s="63">
        <v>0.8</v>
      </c>
      <c r="N97" s="63">
        <v>2</v>
      </c>
      <c r="O97" s="63">
        <v>7.0000000000000007E-2</v>
      </c>
      <c r="P97" s="63">
        <v>6.21</v>
      </c>
      <c r="Q97" s="63">
        <v>1.92</v>
      </c>
      <c r="R97" s="63">
        <v>0.17100000000000001</v>
      </c>
      <c r="S97" s="63">
        <v>4.8</v>
      </c>
      <c r="T97" s="63"/>
      <c r="U97" s="63"/>
      <c r="W97" s="63" t="s">
        <v>28</v>
      </c>
      <c r="Y97" s="62">
        <f>AVERAGE(P105:P106)</f>
        <v>6.51</v>
      </c>
      <c r="Z97" s="62">
        <f t="shared" ref="Z97" si="19">AVERAGE(Q105:Q106)</f>
        <v>2.58</v>
      </c>
      <c r="AA97" s="62">
        <f t="shared" ref="AA97" si="20">AVERAGE(R105:R106)</f>
        <v>0.308</v>
      </c>
      <c r="AB97" s="62">
        <f t="shared" ref="AB97" si="21">AVERAGE(S105:S106)</f>
        <v>2.35</v>
      </c>
      <c r="AC97" s="62">
        <f>AVERAGE(M105:M106)</f>
        <v>0.7</v>
      </c>
      <c r="AD97" s="62">
        <f>TNTP!M92</f>
        <v>3.2566274999999996</v>
      </c>
      <c r="AE97" s="62">
        <f>TNTP!N92</f>
        <v>3.7628550000000004E-2</v>
      </c>
    </row>
    <row r="98" spans="1:31" x14ac:dyDescent="0.2">
      <c r="A98" s="100">
        <v>42185</v>
      </c>
      <c r="B98" s="63"/>
      <c r="C98" s="63"/>
      <c r="D98" s="63" t="s">
        <v>170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W98" s="63" t="s">
        <v>29</v>
      </c>
      <c r="Y98" s="62">
        <f>AVERAGE(P107)</f>
        <v>6.54</v>
      </c>
      <c r="Z98" s="62">
        <f t="shared" ref="Z98" si="22">AVERAGE(Q107)</f>
        <v>5.48</v>
      </c>
      <c r="AA98" s="62">
        <f t="shared" ref="AA98" si="23">AVERAGE(R107)</f>
        <v>0.11700000000000001</v>
      </c>
      <c r="AB98" s="62">
        <f t="shared" ref="AB98" si="24">AVERAGE(S107)</f>
        <v>1.4</v>
      </c>
      <c r="AC98" s="62">
        <f>AVERAGE(M107)</f>
        <v>0.7</v>
      </c>
      <c r="AD98" s="62">
        <f>TNTP!M93</f>
        <v>3.9359670000000002</v>
      </c>
      <c r="AE98" s="62">
        <f>TNTP!N93</f>
        <v>2.1679E-2</v>
      </c>
    </row>
    <row r="99" spans="1:31" x14ac:dyDescent="0.2">
      <c r="A99" s="100">
        <v>42199</v>
      </c>
      <c r="B99" s="63"/>
      <c r="C99" s="63"/>
      <c r="D99" s="63" t="s">
        <v>171</v>
      </c>
      <c r="E99" s="63">
        <v>3</v>
      </c>
      <c r="F99" s="63">
        <v>2</v>
      </c>
      <c r="G99" s="63" t="s">
        <v>21</v>
      </c>
      <c r="H99" s="63">
        <v>3</v>
      </c>
      <c r="I99" s="63">
        <v>1</v>
      </c>
      <c r="J99" s="63">
        <v>10</v>
      </c>
      <c r="K99" s="63">
        <v>75</v>
      </c>
      <c r="L99" s="63">
        <v>76</v>
      </c>
      <c r="M99" s="65">
        <v>0.4</v>
      </c>
      <c r="N99" s="63">
        <v>2</v>
      </c>
      <c r="O99" s="63">
        <v>0.08</v>
      </c>
      <c r="P99" s="63">
        <v>6.59</v>
      </c>
      <c r="Q99" s="63">
        <v>2.35</v>
      </c>
      <c r="R99" s="63">
        <v>0.121</v>
      </c>
      <c r="S99" s="63">
        <v>3.4</v>
      </c>
      <c r="T99" s="63"/>
      <c r="U99" s="63"/>
      <c r="W99" s="62" t="s">
        <v>164</v>
      </c>
      <c r="Y99" s="62">
        <f>AVERAGE(Y90:Y98)</f>
        <v>6.5950000000000006</v>
      </c>
      <c r="Z99" s="62">
        <f t="shared" ref="Z99:AE99" si="25">AVERAGE(Z90:Z98)</f>
        <v>2.6438888888888887</v>
      </c>
      <c r="AA99" s="62">
        <f t="shared" si="25"/>
        <v>0.15766666666666668</v>
      </c>
      <c r="AB99" s="62">
        <f t="shared" si="25"/>
        <v>4.0555555555555554</v>
      </c>
      <c r="AC99" s="62">
        <f t="shared" si="25"/>
        <v>0.71000000000000008</v>
      </c>
      <c r="AD99" s="62">
        <f t="shared" si="25"/>
        <v>3.0733692500000003</v>
      </c>
      <c r="AE99" s="62">
        <f t="shared" si="25"/>
        <v>3.6699449999999995E-2</v>
      </c>
    </row>
    <row r="100" spans="1:31" x14ac:dyDescent="0.2">
      <c r="A100" s="100">
        <v>42213</v>
      </c>
      <c r="B100" s="63"/>
      <c r="C100" s="63"/>
      <c r="D100" s="63"/>
      <c r="E100" s="63">
        <v>3</v>
      </c>
      <c r="F100" s="63">
        <v>2</v>
      </c>
      <c r="G100" s="63">
        <v>2</v>
      </c>
      <c r="H100" s="63">
        <v>4</v>
      </c>
      <c r="I100" s="63">
        <v>1</v>
      </c>
      <c r="J100" s="63">
        <v>13</v>
      </c>
      <c r="K100" s="63">
        <v>82</v>
      </c>
      <c r="L100" s="63">
        <v>74</v>
      </c>
      <c r="M100" s="65">
        <v>0.4</v>
      </c>
      <c r="N100" s="63" t="s">
        <v>21</v>
      </c>
      <c r="O100" s="63">
        <v>0.08</v>
      </c>
      <c r="P100" s="63">
        <v>6.86</v>
      </c>
      <c r="Q100" s="63">
        <v>2.17</v>
      </c>
      <c r="R100" s="63">
        <v>0.108</v>
      </c>
      <c r="S100" s="63">
        <v>2.8</v>
      </c>
      <c r="T100" s="63"/>
      <c r="U100" s="63"/>
    </row>
    <row r="101" spans="1:31" x14ac:dyDescent="0.2">
      <c r="A101" s="100">
        <v>42227</v>
      </c>
      <c r="B101" s="63"/>
      <c r="C101" s="63"/>
      <c r="D101" s="63" t="s">
        <v>159</v>
      </c>
      <c r="E101" s="63">
        <v>5</v>
      </c>
      <c r="F101" s="63">
        <v>1</v>
      </c>
      <c r="G101" s="63">
        <v>5</v>
      </c>
      <c r="H101" s="63">
        <v>5</v>
      </c>
      <c r="I101" s="63">
        <v>1</v>
      </c>
      <c r="J101" s="63">
        <v>13</v>
      </c>
      <c r="K101" s="63">
        <v>72</v>
      </c>
      <c r="L101" s="63">
        <v>72</v>
      </c>
      <c r="M101" s="63">
        <v>0.9</v>
      </c>
      <c r="N101" s="63">
        <v>2</v>
      </c>
      <c r="O101" s="63">
        <v>0.05</v>
      </c>
      <c r="P101" s="63">
        <v>6.94</v>
      </c>
      <c r="Q101" s="63">
        <v>1.1499999999999999</v>
      </c>
      <c r="R101" s="63">
        <v>0.17899999999999999</v>
      </c>
      <c r="S101" s="63">
        <v>5.2</v>
      </c>
      <c r="T101" s="63"/>
      <c r="U101" s="63"/>
    </row>
    <row r="102" spans="1:31" x14ac:dyDescent="0.2">
      <c r="A102" s="100">
        <v>42241</v>
      </c>
      <c r="B102" s="63"/>
      <c r="C102" s="63"/>
      <c r="D102" s="63" t="s">
        <v>171</v>
      </c>
      <c r="E102" s="63">
        <v>3</v>
      </c>
      <c r="F102" s="63">
        <v>2</v>
      </c>
      <c r="G102" s="63">
        <v>1</v>
      </c>
      <c r="H102" s="63">
        <v>1</v>
      </c>
      <c r="I102" s="63">
        <v>1</v>
      </c>
      <c r="J102" s="63">
        <v>13</v>
      </c>
      <c r="K102" s="63">
        <v>79</v>
      </c>
      <c r="L102" s="63">
        <v>76</v>
      </c>
      <c r="M102" s="63">
        <v>0.45</v>
      </c>
      <c r="N102" s="63">
        <v>1</v>
      </c>
      <c r="O102" s="63">
        <v>0.09</v>
      </c>
      <c r="P102" s="63">
        <v>6.79</v>
      </c>
      <c r="Q102" s="63">
        <v>1.49</v>
      </c>
      <c r="R102" s="63">
        <v>0.14199999999999999</v>
      </c>
      <c r="S102" s="63">
        <v>2.7</v>
      </c>
      <c r="T102" s="63"/>
      <c r="U102" s="63"/>
    </row>
    <row r="103" spans="1:31" x14ac:dyDescent="0.2">
      <c r="A103" s="100">
        <v>42255</v>
      </c>
      <c r="B103" s="63"/>
      <c r="C103" s="63"/>
      <c r="D103" s="63" t="s">
        <v>159</v>
      </c>
      <c r="E103" s="63">
        <v>5</v>
      </c>
      <c r="F103" s="63">
        <v>1</v>
      </c>
      <c r="G103" s="63">
        <v>2</v>
      </c>
      <c r="H103" s="63">
        <v>1</v>
      </c>
      <c r="I103" s="63">
        <v>1</v>
      </c>
      <c r="J103" s="63">
        <v>13</v>
      </c>
      <c r="K103" s="63">
        <v>90</v>
      </c>
      <c r="L103" s="63">
        <v>79</v>
      </c>
      <c r="M103" s="65">
        <v>0.8</v>
      </c>
      <c r="N103" s="63">
        <v>2</v>
      </c>
      <c r="O103" s="63">
        <v>0.09</v>
      </c>
      <c r="P103" s="63">
        <v>6.61</v>
      </c>
      <c r="Q103" s="63">
        <v>1.73</v>
      </c>
      <c r="R103" s="63">
        <v>0.156</v>
      </c>
      <c r="S103" s="63">
        <v>1.7</v>
      </c>
      <c r="T103" s="63"/>
      <c r="U103" s="63"/>
    </row>
    <row r="104" spans="1:31" x14ac:dyDescent="0.2">
      <c r="A104" s="100">
        <v>42269</v>
      </c>
      <c r="B104" s="63"/>
      <c r="C104" s="63"/>
      <c r="D104" s="63"/>
      <c r="E104" s="63">
        <v>5</v>
      </c>
      <c r="F104" s="63">
        <v>2</v>
      </c>
      <c r="G104" s="63">
        <v>3</v>
      </c>
      <c r="H104" s="63">
        <v>2</v>
      </c>
      <c r="I104" s="63">
        <v>2</v>
      </c>
      <c r="J104" s="63">
        <v>5</v>
      </c>
      <c r="K104" s="63">
        <v>75</v>
      </c>
      <c r="L104" s="63">
        <v>68</v>
      </c>
      <c r="M104" s="63">
        <v>0.75</v>
      </c>
      <c r="N104" s="63">
        <v>2</v>
      </c>
      <c r="O104" s="65">
        <v>0.1</v>
      </c>
      <c r="P104" s="63">
        <v>6.87</v>
      </c>
      <c r="Q104" s="63">
        <v>1.42</v>
      </c>
      <c r="R104" s="63">
        <v>0.221</v>
      </c>
      <c r="S104" s="63">
        <v>1.2</v>
      </c>
      <c r="T104" s="63"/>
      <c r="U104" s="63"/>
    </row>
    <row r="105" spans="1:31" x14ac:dyDescent="0.2">
      <c r="A105" s="100">
        <v>42283</v>
      </c>
      <c r="B105" s="63"/>
      <c r="C105" s="63"/>
      <c r="D105" s="63"/>
      <c r="E105" s="63">
        <v>5</v>
      </c>
      <c r="F105" s="63">
        <v>1</v>
      </c>
      <c r="G105" s="63">
        <v>1</v>
      </c>
      <c r="H105" s="63">
        <v>5</v>
      </c>
      <c r="I105" s="63">
        <v>1</v>
      </c>
      <c r="J105" s="63">
        <v>13</v>
      </c>
      <c r="K105" s="63">
        <v>85</v>
      </c>
      <c r="L105" s="63">
        <v>65</v>
      </c>
      <c r="M105" s="65">
        <v>0.7</v>
      </c>
      <c r="N105" s="63">
        <v>2</v>
      </c>
      <c r="O105" s="63">
        <v>7.0000000000000007E-2</v>
      </c>
      <c r="P105" s="63">
        <v>6.48</v>
      </c>
      <c r="Q105" s="63">
        <v>1.45</v>
      </c>
      <c r="R105" s="63">
        <v>0.19700000000000001</v>
      </c>
      <c r="S105" s="63">
        <v>4.7</v>
      </c>
      <c r="T105" s="63"/>
      <c r="U105" s="63"/>
    </row>
    <row r="106" spans="1:31" x14ac:dyDescent="0.2">
      <c r="A106" s="100">
        <v>42297</v>
      </c>
      <c r="B106" s="63"/>
      <c r="C106" s="63"/>
      <c r="D106" s="63"/>
      <c r="E106" s="63">
        <v>5</v>
      </c>
      <c r="F106" s="63">
        <v>1</v>
      </c>
      <c r="G106" s="63">
        <v>1</v>
      </c>
      <c r="H106" s="63">
        <v>1</v>
      </c>
      <c r="I106" s="63">
        <v>1</v>
      </c>
      <c r="J106" s="63">
        <v>13</v>
      </c>
      <c r="K106" s="63">
        <v>67</v>
      </c>
      <c r="L106" s="63">
        <v>58</v>
      </c>
      <c r="M106" s="65">
        <v>0.7</v>
      </c>
      <c r="N106" s="63">
        <v>2</v>
      </c>
      <c r="O106" s="63">
        <v>0.09</v>
      </c>
      <c r="P106" s="63">
        <v>6.54</v>
      </c>
      <c r="Q106" s="63">
        <v>3.71</v>
      </c>
      <c r="R106" s="63">
        <v>0.41899999999999998</v>
      </c>
      <c r="S106" s="63">
        <v>0</v>
      </c>
      <c r="U106" s="63" t="s">
        <v>279</v>
      </c>
    </row>
    <row r="107" spans="1:31" x14ac:dyDescent="0.2">
      <c r="A107" s="100">
        <v>42311</v>
      </c>
      <c r="B107" s="63"/>
      <c r="C107" s="63"/>
      <c r="D107" s="63"/>
      <c r="E107" s="63">
        <v>5</v>
      </c>
      <c r="F107" s="63">
        <v>1</v>
      </c>
      <c r="G107" s="63">
        <v>1</v>
      </c>
      <c r="H107" s="63">
        <v>2</v>
      </c>
      <c r="I107" s="63">
        <v>1</v>
      </c>
      <c r="J107" s="63">
        <v>13</v>
      </c>
      <c r="K107" s="63">
        <v>70</v>
      </c>
      <c r="L107" s="63">
        <v>60</v>
      </c>
      <c r="M107" s="65">
        <v>0.7</v>
      </c>
      <c r="N107" s="63">
        <v>2</v>
      </c>
      <c r="O107" s="63">
        <v>0.09</v>
      </c>
      <c r="P107" s="63">
        <v>6.54</v>
      </c>
      <c r="Q107" s="63">
        <v>5.48</v>
      </c>
      <c r="R107" s="63">
        <v>0.11700000000000001</v>
      </c>
      <c r="S107" s="63">
        <v>1.4</v>
      </c>
      <c r="T107" s="63"/>
      <c r="U107" s="63"/>
    </row>
    <row r="108" spans="1:31" x14ac:dyDescent="0.2">
      <c r="A108" s="66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5"/>
      <c r="N108" s="63"/>
      <c r="O108" s="63"/>
      <c r="P108" s="63"/>
      <c r="Q108" s="63"/>
      <c r="R108" s="63"/>
      <c r="S108" s="63"/>
      <c r="T108" s="63"/>
      <c r="U108" s="63"/>
    </row>
    <row r="109" spans="1:31" x14ac:dyDescent="0.2">
      <c r="A109" s="66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5"/>
      <c r="N109" s="63"/>
      <c r="O109" s="63"/>
      <c r="P109" s="63"/>
      <c r="Q109" s="63"/>
      <c r="R109" s="63"/>
      <c r="S109" s="63"/>
      <c r="T109" s="63"/>
      <c r="U109" s="63"/>
    </row>
    <row r="110" spans="1:31" x14ac:dyDescent="0.2">
      <c r="A110" s="66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5"/>
      <c r="N110" s="63"/>
      <c r="O110" s="63"/>
      <c r="P110" s="63"/>
      <c r="Q110" s="63"/>
      <c r="R110" s="63"/>
      <c r="S110" s="63"/>
      <c r="T110" s="63"/>
      <c r="U110" s="63"/>
    </row>
    <row r="111" spans="1:31" x14ac:dyDescent="0.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5"/>
      <c r="N111" s="63"/>
      <c r="O111" s="63"/>
      <c r="P111" s="63"/>
      <c r="Q111" s="63"/>
      <c r="R111" s="63"/>
      <c r="S111" s="63"/>
      <c r="T111" s="63"/>
      <c r="U111" s="63"/>
    </row>
    <row r="112" spans="1:31" x14ac:dyDescent="0.2">
      <c r="A112" s="100">
        <v>42073</v>
      </c>
      <c r="B112" s="63" t="s">
        <v>42</v>
      </c>
      <c r="C112" s="63" t="s">
        <v>43</v>
      </c>
      <c r="D112" s="63" t="s">
        <v>170</v>
      </c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W112" s="63" t="s">
        <v>20</v>
      </c>
      <c r="X112" s="80" t="s">
        <v>121</v>
      </c>
      <c r="Y112" s="62">
        <f>AVERAGE(P112:P113)</f>
        <v>6.55</v>
      </c>
      <c r="Z112" s="62">
        <f t="shared" ref="Z112" si="26">AVERAGE(Q112:Q113)</f>
        <v>3.1</v>
      </c>
      <c r="AA112" s="62">
        <f t="shared" ref="AA112" si="27">AVERAGE(R112:R113)</f>
        <v>9.4E-2</v>
      </c>
      <c r="AB112" s="62">
        <f t="shared" ref="AB112" si="28">AVERAGE(S112:S113)</f>
        <v>5.2</v>
      </c>
      <c r="AC112" s="62">
        <f>AVERAGE(M112:M113)</f>
        <v>0.8</v>
      </c>
      <c r="AD112" s="62">
        <f>TNTP!M104</f>
        <v>5.364681</v>
      </c>
      <c r="AE112" s="62">
        <f>TNTP!N104</f>
        <v>3.2828200000000002E-2</v>
      </c>
    </row>
    <row r="113" spans="1:31" x14ac:dyDescent="0.2">
      <c r="A113" s="100">
        <v>42087</v>
      </c>
      <c r="B113" s="63"/>
      <c r="C113" s="63"/>
      <c r="D113" s="63" t="s">
        <v>160</v>
      </c>
      <c r="E113" s="63">
        <v>5</v>
      </c>
      <c r="F113" s="63">
        <v>2</v>
      </c>
      <c r="G113" s="63">
        <v>1</v>
      </c>
      <c r="H113" s="63">
        <v>1</v>
      </c>
      <c r="I113" s="63">
        <v>2</v>
      </c>
      <c r="J113" s="63">
        <v>12</v>
      </c>
      <c r="K113" s="63">
        <v>41</v>
      </c>
      <c r="L113" s="63">
        <v>52</v>
      </c>
      <c r="M113" s="63">
        <v>0.8</v>
      </c>
      <c r="N113" s="63">
        <v>1</v>
      </c>
      <c r="O113" s="63">
        <v>0.06</v>
      </c>
      <c r="P113" s="63">
        <v>6.55</v>
      </c>
      <c r="Q113" s="63">
        <v>3.1</v>
      </c>
      <c r="R113" s="63">
        <v>9.4E-2</v>
      </c>
      <c r="S113" s="63">
        <v>5.2</v>
      </c>
      <c r="T113" s="63"/>
      <c r="U113" s="63"/>
      <c r="W113" s="63" t="s">
        <v>22</v>
      </c>
      <c r="Y113" s="62">
        <f>AVERAGE(P114:P115)</f>
        <v>6.76</v>
      </c>
      <c r="Z113" s="62">
        <f t="shared" ref="Z113" si="29">AVERAGE(Q114:Q115)</f>
        <v>3.04</v>
      </c>
      <c r="AA113" s="62">
        <f t="shared" ref="AA113" si="30">AVERAGE(R114:R115)</f>
        <v>0.128</v>
      </c>
      <c r="AB113" s="62">
        <f t="shared" ref="AB113" si="31">AVERAGE(S114:S115)</f>
        <v>7.55</v>
      </c>
      <c r="AC113" s="62">
        <f>AVERAGE(M114:M115)</f>
        <v>0.57000000000000006</v>
      </c>
      <c r="AD113" s="62">
        <f>TNTP!M105</f>
        <v>2.7201594</v>
      </c>
      <c r="AE113" s="62">
        <f>TNTP!N105</f>
        <v>2.8027849999999997E-2</v>
      </c>
    </row>
    <row r="114" spans="1:31" x14ac:dyDescent="0.2">
      <c r="A114" s="100">
        <v>42101</v>
      </c>
      <c r="B114" s="63"/>
      <c r="C114" s="63"/>
      <c r="D114" s="63" t="s">
        <v>183</v>
      </c>
      <c r="E114" s="63">
        <v>5</v>
      </c>
      <c r="F114" s="63">
        <v>2</v>
      </c>
      <c r="G114" s="63">
        <v>3</v>
      </c>
      <c r="H114" s="63">
        <v>2</v>
      </c>
      <c r="I114" s="63">
        <v>2</v>
      </c>
      <c r="J114" s="63">
        <v>8</v>
      </c>
      <c r="K114" s="63">
        <v>66</v>
      </c>
      <c r="L114" s="63">
        <v>60</v>
      </c>
      <c r="M114" s="63">
        <v>1</v>
      </c>
      <c r="N114" s="63">
        <v>2</v>
      </c>
      <c r="O114" s="63">
        <v>0.05</v>
      </c>
      <c r="P114" s="63">
        <v>6.99</v>
      </c>
      <c r="Q114" s="63">
        <v>3.74</v>
      </c>
      <c r="R114" s="63">
        <v>0.113</v>
      </c>
      <c r="S114" s="63">
        <v>3.5</v>
      </c>
      <c r="T114" s="63"/>
      <c r="U114" s="63"/>
      <c r="W114" s="63" t="s">
        <v>23</v>
      </c>
      <c r="Y114" s="62">
        <f>AVERAGE(P116:P117)</f>
        <v>7.6050000000000004</v>
      </c>
      <c r="Z114" s="62">
        <f t="shared" ref="Z114" si="32">AVERAGE(Q116:Q117)</f>
        <v>4.7699999999999996</v>
      </c>
      <c r="AA114" s="62">
        <f t="shared" ref="AA114" si="33">AVERAGE(R116:R117)</f>
        <v>5.8999999999999997E-2</v>
      </c>
      <c r="AB114" s="62">
        <f t="shared" ref="AB114" si="34">AVERAGE(S116:S117)</f>
        <v>3.85</v>
      </c>
      <c r="AC114" s="62">
        <f>AVERAGE(M116:M117)</f>
        <v>0.97500000000000009</v>
      </c>
      <c r="AD114" s="62">
        <f>TNTP!M106</f>
        <v>3.025512</v>
      </c>
      <c r="AE114" s="62">
        <f>TNTP!N106</f>
        <v>4.010615E-2</v>
      </c>
    </row>
    <row r="115" spans="1:31" x14ac:dyDescent="0.2">
      <c r="A115" s="100">
        <v>42115</v>
      </c>
      <c r="B115" s="63"/>
      <c r="C115" s="63"/>
      <c r="D115" s="63" t="s">
        <v>188</v>
      </c>
      <c r="E115" s="63">
        <v>1</v>
      </c>
      <c r="F115" s="63">
        <v>2</v>
      </c>
      <c r="G115" s="63">
        <v>1</v>
      </c>
      <c r="H115" s="63">
        <v>4</v>
      </c>
      <c r="I115" s="63">
        <v>3</v>
      </c>
      <c r="J115" s="63">
        <v>8</v>
      </c>
      <c r="K115" s="63">
        <v>64</v>
      </c>
      <c r="L115" s="63">
        <v>68</v>
      </c>
      <c r="M115" s="63">
        <v>0.14000000000000001</v>
      </c>
      <c r="N115" s="63">
        <v>1</v>
      </c>
      <c r="O115" s="63">
        <v>0.03</v>
      </c>
      <c r="P115" s="63">
        <v>6.53</v>
      </c>
      <c r="Q115" s="63">
        <v>2.34</v>
      </c>
      <c r="R115" s="63">
        <v>0.14299999999999999</v>
      </c>
      <c r="S115" s="63">
        <v>11.6</v>
      </c>
      <c r="T115" s="63"/>
      <c r="U115" s="63"/>
      <c r="W115" s="63" t="s">
        <v>24</v>
      </c>
      <c r="Y115" s="62">
        <f>AVERAGE(P118:P120)</f>
        <v>6.5150000000000006</v>
      </c>
      <c r="Z115" s="62">
        <f>AVERAGE(Q118:Q120)</f>
        <v>2.3200000000000003</v>
      </c>
      <c r="AA115" s="62">
        <f>AVERAGE(R118:R120)</f>
        <v>0.10200000000000001</v>
      </c>
      <c r="AB115" s="62">
        <f>AVERAGE(S118:S120)</f>
        <v>2.2000000000000002</v>
      </c>
      <c r="AC115" s="128">
        <f>AVERAGE(M118:M120)</f>
        <v>1.05</v>
      </c>
      <c r="AD115" s="62">
        <f>TNTP!M107</f>
        <v>2.3671829999999998</v>
      </c>
      <c r="AE115" s="62">
        <f>TNTP!N107</f>
        <v>3.4067E-2</v>
      </c>
    </row>
    <row r="116" spans="1:31" x14ac:dyDescent="0.2">
      <c r="A116" s="100">
        <v>42129</v>
      </c>
      <c r="B116" s="63"/>
      <c r="C116" s="63"/>
      <c r="D116" s="63" t="s">
        <v>200</v>
      </c>
      <c r="E116" s="63">
        <v>5</v>
      </c>
      <c r="F116" s="63">
        <v>1</v>
      </c>
      <c r="G116" s="63">
        <v>1</v>
      </c>
      <c r="H116" s="63">
        <v>1</v>
      </c>
      <c r="I116" s="63">
        <v>2</v>
      </c>
      <c r="J116" s="63">
        <v>12</v>
      </c>
      <c r="K116" s="63">
        <v>79</v>
      </c>
      <c r="L116" s="63">
        <v>67</v>
      </c>
      <c r="M116" s="63">
        <v>1.05</v>
      </c>
      <c r="N116" s="63">
        <v>1</v>
      </c>
      <c r="O116" s="63">
        <v>0.1</v>
      </c>
      <c r="P116" s="63">
        <v>8.35</v>
      </c>
      <c r="Q116" s="63">
        <v>6.84</v>
      </c>
      <c r="R116" s="63">
        <v>6.2E-2</v>
      </c>
      <c r="S116" s="63">
        <v>4.5</v>
      </c>
      <c r="T116" s="63"/>
      <c r="U116" s="63"/>
      <c r="W116" s="63" t="s">
        <v>25</v>
      </c>
      <c r="Y116" s="62">
        <f>AVERAGE(P121:P122)</f>
        <v>6.9250000000000007</v>
      </c>
      <c r="Z116" s="62">
        <f>AVERAGE(Q121:Q122)</f>
        <v>2.12</v>
      </c>
      <c r="AA116" s="62">
        <f>AVERAGE(R121:R122)</f>
        <v>6.4000000000000001E-2</v>
      </c>
      <c r="AB116" s="62">
        <f>AVERAGE(S121:S122)</f>
        <v>4.6500000000000004</v>
      </c>
      <c r="AC116" s="128">
        <f>AVERAGE(M121:M122)</f>
        <v>0.92500000000000004</v>
      </c>
      <c r="AD116" s="62">
        <f>TNTP!M108</f>
        <v>2.1010499999999999</v>
      </c>
      <c r="AE116" s="62">
        <f>TNTP!N108</f>
        <v>3.3757299999999997E-2</v>
      </c>
    </row>
    <row r="117" spans="1:31" x14ac:dyDescent="0.2">
      <c r="A117" s="100">
        <v>42143</v>
      </c>
      <c r="B117" s="63"/>
      <c r="C117" s="63"/>
      <c r="D117" s="63" t="s">
        <v>188</v>
      </c>
      <c r="E117" s="63">
        <v>5</v>
      </c>
      <c r="F117" s="63">
        <v>1</v>
      </c>
      <c r="G117" s="63">
        <v>3</v>
      </c>
      <c r="H117" s="63">
        <v>4</v>
      </c>
      <c r="I117" s="63">
        <v>1</v>
      </c>
      <c r="J117" s="63">
        <v>13</v>
      </c>
      <c r="K117" s="63">
        <v>78</v>
      </c>
      <c r="L117" s="63">
        <v>78</v>
      </c>
      <c r="M117" s="63">
        <v>0.9</v>
      </c>
      <c r="N117" s="63">
        <v>1</v>
      </c>
      <c r="O117" s="63">
        <v>0.09</v>
      </c>
      <c r="P117" s="63">
        <v>6.86</v>
      </c>
      <c r="Q117" s="65">
        <v>2.7</v>
      </c>
      <c r="R117" s="63">
        <v>5.6000000000000001E-2</v>
      </c>
      <c r="S117" s="63">
        <v>3.2</v>
      </c>
      <c r="T117" s="63"/>
      <c r="U117" s="63"/>
      <c r="W117" s="63" t="s">
        <v>26</v>
      </c>
      <c r="Y117" s="62">
        <f>AVERAGE(P123:P124)</f>
        <v>7.4550000000000001</v>
      </c>
      <c r="Z117" s="62">
        <f t="shared" ref="Z117" si="35">AVERAGE(Q123:Q124)</f>
        <v>1.585</v>
      </c>
      <c r="AA117" s="62">
        <f t="shared" ref="AA117" si="36">AVERAGE(R123:R124)</f>
        <v>6.4000000000000001E-2</v>
      </c>
      <c r="AB117" s="62">
        <f t="shared" ref="AB117" si="37">AVERAGE(S123:S124)</f>
        <v>3.8000000000000003</v>
      </c>
      <c r="AC117" s="62">
        <f>AVERAGE(M123:M124)</f>
        <v>0.7</v>
      </c>
      <c r="AD117" s="62">
        <f>TNTP!M109</f>
        <v>2.1430709999999999</v>
      </c>
      <c r="AE117" s="62">
        <f>TNTP!N109</f>
        <v>2.524055E-2</v>
      </c>
    </row>
    <row r="118" spans="1:31" x14ac:dyDescent="0.2">
      <c r="A118" s="100">
        <v>42157</v>
      </c>
      <c r="B118" s="63"/>
      <c r="C118" s="63"/>
      <c r="D118" s="63"/>
      <c r="E118" s="63">
        <v>3</v>
      </c>
      <c r="F118" s="63">
        <v>3</v>
      </c>
      <c r="G118" s="63">
        <v>3</v>
      </c>
      <c r="H118" s="63">
        <v>6</v>
      </c>
      <c r="I118" s="63">
        <v>1</v>
      </c>
      <c r="J118" s="63">
        <v>13</v>
      </c>
      <c r="K118" s="63">
        <v>72</v>
      </c>
      <c r="L118" s="63">
        <v>79</v>
      </c>
      <c r="M118" s="70">
        <v>1</v>
      </c>
      <c r="N118" s="63">
        <v>1</v>
      </c>
      <c r="O118" s="63">
        <v>0.08</v>
      </c>
      <c r="P118" s="63">
        <v>6.55</v>
      </c>
      <c r="Q118" s="63">
        <v>1.87</v>
      </c>
      <c r="R118" s="63">
        <v>0.16400000000000001</v>
      </c>
      <c r="S118" s="63">
        <v>3.4</v>
      </c>
      <c r="T118" s="63"/>
      <c r="U118" s="63"/>
      <c r="W118" s="63" t="s">
        <v>27</v>
      </c>
      <c r="Y118" s="62">
        <f>AVERAGE(P125:P126)</f>
        <v>7.5449999999999999</v>
      </c>
      <c r="Z118" s="62">
        <f t="shared" ref="Z118" si="38">AVERAGE(Q125:Q126)</f>
        <v>2.2050000000000001</v>
      </c>
      <c r="AA118" s="62">
        <f t="shared" ref="AA118" si="39">AVERAGE(R125:R126)</f>
        <v>6.8000000000000005E-2</v>
      </c>
      <c r="AB118" s="62">
        <f t="shared" ref="AB118" si="40">AVERAGE(S125:S126)</f>
        <v>3.5999999999999996</v>
      </c>
      <c r="AC118" s="62">
        <f>AVERAGE(M125:M126)</f>
        <v>0.8</v>
      </c>
      <c r="AD118" s="62">
        <f>TNTP!M110</f>
        <v>1.792896</v>
      </c>
      <c r="AE118" s="62">
        <f>TNTP!N110</f>
        <v>2.802785E-2</v>
      </c>
    </row>
    <row r="119" spans="1:31" x14ac:dyDescent="0.2">
      <c r="A119" s="100">
        <v>42171</v>
      </c>
      <c r="B119" s="63"/>
      <c r="C119" s="63"/>
      <c r="D119" s="63" t="s">
        <v>163</v>
      </c>
      <c r="E119" s="63">
        <v>3</v>
      </c>
      <c r="F119" s="63">
        <v>1</v>
      </c>
      <c r="G119" s="63">
        <v>1</v>
      </c>
      <c r="H119" s="63">
        <v>3</v>
      </c>
      <c r="I119" s="63">
        <v>1</v>
      </c>
      <c r="J119" s="63" t="s">
        <v>21</v>
      </c>
      <c r="K119" s="63">
        <v>87</v>
      </c>
      <c r="L119" s="63">
        <v>82</v>
      </c>
      <c r="M119" s="63">
        <v>1.1000000000000001</v>
      </c>
      <c r="N119" s="63">
        <v>2</v>
      </c>
      <c r="O119" s="63">
        <v>0.05</v>
      </c>
      <c r="P119" s="63">
        <v>6.48</v>
      </c>
      <c r="Q119" s="63">
        <v>2.77</v>
      </c>
      <c r="R119" s="69">
        <v>0.04</v>
      </c>
      <c r="S119" s="70">
        <v>1</v>
      </c>
      <c r="T119" s="63"/>
      <c r="U119" s="63"/>
      <c r="W119" s="63" t="s">
        <v>28</v>
      </c>
      <c r="Y119" s="62">
        <f>AVERAGE(P127:P128)</f>
        <v>6.84</v>
      </c>
      <c r="Z119" s="62">
        <f t="shared" ref="Z119" si="41">AVERAGE(Q127:Q128)</f>
        <v>3.0650000000000004</v>
      </c>
      <c r="AA119" s="62">
        <f t="shared" ref="AA119" si="42">AVERAGE(R127:R128)</f>
        <v>6.7500000000000004E-2</v>
      </c>
      <c r="AB119" s="62">
        <f t="shared" ref="AB119" si="43">AVERAGE(S127:S128)</f>
        <v>2.2999999999999998</v>
      </c>
      <c r="AC119" s="62">
        <f>AVERAGE(M127:M128)</f>
        <v>0.57499999999999996</v>
      </c>
      <c r="AD119" s="62">
        <f>TNTP!M111</f>
        <v>2.5702845000000001</v>
      </c>
      <c r="AE119" s="62">
        <f>TNTP!N111</f>
        <v>2.3537200000000001E-2</v>
      </c>
    </row>
    <row r="120" spans="1:31" x14ac:dyDescent="0.2">
      <c r="A120" s="100">
        <v>42185</v>
      </c>
      <c r="B120" s="63"/>
      <c r="C120" s="63"/>
      <c r="D120" s="63" t="s">
        <v>170</v>
      </c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W120" s="63" t="s">
        <v>29</v>
      </c>
      <c r="Y120" s="62">
        <f>AVERAGE(P129)</f>
        <v>6.64</v>
      </c>
      <c r="Z120" s="62">
        <f t="shared" ref="Z120" si="44">AVERAGE(Q129)</f>
        <v>5.36</v>
      </c>
      <c r="AA120" s="62">
        <f t="shared" ref="AA120" si="45">AVERAGE(R129)</f>
        <v>0.11600000000000001</v>
      </c>
      <c r="AB120" s="62">
        <f t="shared" ref="AB120" si="46">AVERAGE(S129)</f>
        <v>2.7</v>
      </c>
      <c r="AC120" s="62">
        <f>AVERAGE(M129)</f>
        <v>0.5</v>
      </c>
      <c r="AD120" s="62">
        <f>TNTP!M112</f>
        <v>2.7733859999999999</v>
      </c>
      <c r="AE120" s="62">
        <f>TNTP!N112</f>
        <v>2.3537199999999998E-2</v>
      </c>
    </row>
    <row r="121" spans="1:31" x14ac:dyDescent="0.2">
      <c r="A121" s="100">
        <v>42199</v>
      </c>
      <c r="B121" s="63"/>
      <c r="C121" s="63"/>
      <c r="D121" s="63" t="s">
        <v>200</v>
      </c>
      <c r="E121" s="63">
        <v>5</v>
      </c>
      <c r="F121" s="63">
        <v>1</v>
      </c>
      <c r="G121" s="63">
        <v>3</v>
      </c>
      <c r="H121" s="63">
        <v>3</v>
      </c>
      <c r="I121" s="63">
        <v>2</v>
      </c>
      <c r="J121" s="63">
        <v>12</v>
      </c>
      <c r="K121" s="63">
        <v>83</v>
      </c>
      <c r="L121" s="63">
        <v>84</v>
      </c>
      <c r="M121" s="70">
        <v>1</v>
      </c>
      <c r="N121" s="63">
        <v>1</v>
      </c>
      <c r="O121" s="63">
        <v>0.09</v>
      </c>
      <c r="P121" s="63">
        <v>6.78</v>
      </c>
      <c r="Q121" s="63">
        <v>2.12</v>
      </c>
      <c r="R121" s="63">
        <v>1.4E-2</v>
      </c>
      <c r="S121" s="63">
        <v>6.6</v>
      </c>
      <c r="T121" s="63"/>
      <c r="U121" s="63"/>
      <c r="W121" s="62" t="s">
        <v>164</v>
      </c>
      <c r="Y121" s="62">
        <f>AVERAGE(Y112:Y120)</f>
        <v>6.9816666666666674</v>
      </c>
      <c r="Z121" s="62">
        <f t="shared" ref="Z121:AE121" si="47">AVERAGE(Z112:Z120)</f>
        <v>3.0627777777777778</v>
      </c>
      <c r="AA121" s="62">
        <f t="shared" si="47"/>
        <v>8.4722222222222213E-2</v>
      </c>
      <c r="AB121" s="62">
        <f t="shared" si="47"/>
        <v>3.9833333333333334</v>
      </c>
      <c r="AC121" s="62">
        <f>AVERAGE(AC112:AC119)</f>
        <v>0.79937500000000006</v>
      </c>
      <c r="AD121" s="62">
        <f t="shared" si="47"/>
        <v>2.7620247666666664</v>
      </c>
      <c r="AE121" s="62">
        <f t="shared" si="47"/>
        <v>2.9903255555555557E-2</v>
      </c>
    </row>
    <row r="122" spans="1:31" x14ac:dyDescent="0.2">
      <c r="A122" s="100">
        <v>42213</v>
      </c>
      <c r="B122" s="63"/>
      <c r="C122" s="63"/>
      <c r="D122" s="63"/>
      <c r="E122" s="63">
        <v>5</v>
      </c>
      <c r="F122" s="63">
        <v>2</v>
      </c>
      <c r="G122" s="63">
        <v>2</v>
      </c>
      <c r="H122" s="63">
        <v>5</v>
      </c>
      <c r="I122" s="63">
        <v>2</v>
      </c>
      <c r="J122" s="63">
        <v>11</v>
      </c>
      <c r="K122" s="63">
        <v>88</v>
      </c>
      <c r="L122" s="63">
        <v>84</v>
      </c>
      <c r="M122" s="63">
        <v>0.85</v>
      </c>
      <c r="N122" s="63">
        <v>1</v>
      </c>
      <c r="O122" s="63">
        <v>7.0000000000000007E-2</v>
      </c>
      <c r="P122" s="63">
        <v>7.07</v>
      </c>
      <c r="Q122" s="63">
        <v>2.12</v>
      </c>
      <c r="R122" s="63">
        <v>0.114</v>
      </c>
      <c r="S122" s="63">
        <v>2.7</v>
      </c>
      <c r="T122" s="63"/>
      <c r="U122" s="63"/>
    </row>
    <row r="123" spans="1:31" x14ac:dyDescent="0.2">
      <c r="A123" s="100">
        <v>42227</v>
      </c>
      <c r="B123" s="63"/>
      <c r="C123" s="63"/>
      <c r="D123" s="63"/>
      <c r="E123" s="63">
        <v>5</v>
      </c>
      <c r="F123" s="63">
        <v>1</v>
      </c>
      <c r="G123" s="63">
        <v>3</v>
      </c>
      <c r="H123" s="63">
        <v>4</v>
      </c>
      <c r="I123" s="63">
        <v>2</v>
      </c>
      <c r="J123" s="63">
        <v>13</v>
      </c>
      <c r="K123" s="63">
        <v>78</v>
      </c>
      <c r="L123" s="63">
        <v>76</v>
      </c>
      <c r="M123" s="65">
        <v>0.9</v>
      </c>
      <c r="N123" s="63">
        <v>1</v>
      </c>
      <c r="O123" s="63">
        <v>0.09</v>
      </c>
      <c r="P123" s="63">
        <v>6.95</v>
      </c>
      <c r="Q123" s="63">
        <v>1.93</v>
      </c>
      <c r="R123" s="63">
        <v>8.3000000000000004E-2</v>
      </c>
      <c r="S123" s="63">
        <v>4.9000000000000004</v>
      </c>
      <c r="U123" s="63" t="s">
        <v>240</v>
      </c>
    </row>
    <row r="124" spans="1:31" x14ac:dyDescent="0.2">
      <c r="A124" s="100">
        <v>42241</v>
      </c>
      <c r="B124" s="63"/>
      <c r="C124" s="63"/>
      <c r="D124" s="63" t="s">
        <v>248</v>
      </c>
      <c r="E124" s="63">
        <v>5</v>
      </c>
      <c r="F124" s="63">
        <v>2</v>
      </c>
      <c r="G124" s="63">
        <v>2</v>
      </c>
      <c r="H124" s="63">
        <v>2</v>
      </c>
      <c r="I124" s="63">
        <v>2</v>
      </c>
      <c r="J124" s="63">
        <v>10</v>
      </c>
      <c r="K124" s="63">
        <v>84</v>
      </c>
      <c r="L124" s="63">
        <v>81</v>
      </c>
      <c r="M124" s="65">
        <v>0.5</v>
      </c>
      <c r="N124" s="63">
        <v>2</v>
      </c>
      <c r="O124" s="63">
        <v>0.08</v>
      </c>
      <c r="P124" s="63">
        <v>7.96</v>
      </c>
      <c r="Q124" s="63">
        <v>1.24</v>
      </c>
      <c r="R124" s="63">
        <v>4.4999999999999998E-2</v>
      </c>
      <c r="S124" s="63">
        <v>2.7</v>
      </c>
      <c r="T124" s="63"/>
      <c r="U124" s="63"/>
    </row>
    <row r="125" spans="1:31" x14ac:dyDescent="0.2">
      <c r="A125" s="100">
        <v>42255</v>
      </c>
      <c r="B125" s="63"/>
      <c r="C125" s="63"/>
      <c r="D125" s="63" t="s">
        <v>200</v>
      </c>
      <c r="E125" s="63">
        <v>5</v>
      </c>
      <c r="F125" s="63">
        <v>1</v>
      </c>
      <c r="G125" s="63">
        <v>2</v>
      </c>
      <c r="H125" s="63">
        <v>1</v>
      </c>
      <c r="I125" s="63">
        <v>2</v>
      </c>
      <c r="J125" s="63">
        <v>8</v>
      </c>
      <c r="K125" s="63">
        <v>90</v>
      </c>
      <c r="L125" s="63">
        <v>80</v>
      </c>
      <c r="M125" s="65">
        <v>1</v>
      </c>
      <c r="N125" s="63">
        <v>1</v>
      </c>
      <c r="O125" s="63">
        <v>0.09</v>
      </c>
      <c r="P125" s="63">
        <v>7.96</v>
      </c>
      <c r="Q125" s="63">
        <v>2.67</v>
      </c>
      <c r="R125" s="63">
        <v>9.4E-2</v>
      </c>
      <c r="S125" s="63">
        <v>3.3</v>
      </c>
      <c r="T125" s="63"/>
      <c r="U125" s="63"/>
    </row>
    <row r="126" spans="1:31" x14ac:dyDescent="0.2">
      <c r="A126" s="100">
        <v>42269</v>
      </c>
      <c r="B126" s="63"/>
      <c r="C126" s="63"/>
      <c r="D126" s="63" t="s">
        <v>248</v>
      </c>
      <c r="E126" s="63">
        <v>2</v>
      </c>
      <c r="F126" s="63">
        <v>1</v>
      </c>
      <c r="G126" s="63">
        <v>3</v>
      </c>
      <c r="H126" s="63">
        <v>1</v>
      </c>
      <c r="I126" s="63">
        <v>2</v>
      </c>
      <c r="J126" s="63">
        <v>1</v>
      </c>
      <c r="K126" s="63">
        <v>80</v>
      </c>
      <c r="L126" s="63">
        <v>73</v>
      </c>
      <c r="M126" s="65">
        <v>0.6</v>
      </c>
      <c r="N126" s="63">
        <v>2</v>
      </c>
      <c r="O126" s="63">
        <v>0.09</v>
      </c>
      <c r="P126" s="63">
        <v>7.13</v>
      </c>
      <c r="Q126" s="63">
        <v>1.74</v>
      </c>
      <c r="R126" s="63">
        <v>4.2000000000000003E-2</v>
      </c>
      <c r="S126" s="63">
        <v>3.9</v>
      </c>
      <c r="T126" s="63"/>
      <c r="U126" s="63"/>
    </row>
    <row r="127" spans="1:31" x14ac:dyDescent="0.2">
      <c r="A127" s="100">
        <v>42283</v>
      </c>
      <c r="B127" s="63"/>
      <c r="C127" s="63"/>
      <c r="D127" s="63"/>
      <c r="E127" s="63">
        <v>2</v>
      </c>
      <c r="F127" s="63">
        <v>1</v>
      </c>
      <c r="G127" s="63">
        <v>1</v>
      </c>
      <c r="H127" s="63">
        <v>3</v>
      </c>
      <c r="I127" s="63">
        <v>1</v>
      </c>
      <c r="J127" s="63">
        <v>2</v>
      </c>
      <c r="K127" s="63">
        <v>81</v>
      </c>
      <c r="L127" s="63">
        <v>69</v>
      </c>
      <c r="M127" s="63">
        <v>0.65</v>
      </c>
      <c r="N127" s="63">
        <v>2</v>
      </c>
      <c r="O127" s="63">
        <v>0.09</v>
      </c>
      <c r="P127" s="63">
        <v>6.82</v>
      </c>
      <c r="Q127" s="63">
        <v>1.81</v>
      </c>
      <c r="R127" s="63">
        <v>7.1999999999999995E-2</v>
      </c>
      <c r="S127" s="63">
        <v>4.5999999999999996</v>
      </c>
      <c r="T127" s="63"/>
      <c r="U127" s="63"/>
    </row>
    <row r="128" spans="1:31" x14ac:dyDescent="0.2">
      <c r="A128" s="100">
        <v>42297</v>
      </c>
      <c r="B128" s="63"/>
      <c r="C128" s="63"/>
      <c r="D128" s="63"/>
      <c r="E128" s="63">
        <v>5</v>
      </c>
      <c r="F128" s="63">
        <v>1</v>
      </c>
      <c r="G128" s="63">
        <v>1</v>
      </c>
      <c r="H128" s="63">
        <v>1</v>
      </c>
      <c r="I128" s="63">
        <v>1</v>
      </c>
      <c r="J128" s="63">
        <v>8</v>
      </c>
      <c r="K128" s="63">
        <v>74</v>
      </c>
      <c r="L128" s="63">
        <v>59</v>
      </c>
      <c r="M128" s="65">
        <v>0.5</v>
      </c>
      <c r="N128" s="63">
        <v>1</v>
      </c>
      <c r="O128" s="63">
        <v>0.09</v>
      </c>
      <c r="P128" s="63">
        <v>6.86</v>
      </c>
      <c r="Q128" s="63">
        <v>4.32</v>
      </c>
      <c r="R128" s="63">
        <v>6.3E-2</v>
      </c>
      <c r="S128" s="63">
        <v>0</v>
      </c>
      <c r="U128" s="63" t="s">
        <v>281</v>
      </c>
    </row>
    <row r="129" spans="1:31" x14ac:dyDescent="0.2">
      <c r="A129" s="100">
        <v>42311</v>
      </c>
      <c r="B129" s="63"/>
      <c r="C129" s="63"/>
      <c r="D129" s="63"/>
      <c r="E129" s="63">
        <v>5</v>
      </c>
      <c r="F129" s="63">
        <v>1</v>
      </c>
      <c r="G129" s="63" t="s">
        <v>21</v>
      </c>
      <c r="H129" s="63">
        <v>2</v>
      </c>
      <c r="I129" s="63">
        <v>2</v>
      </c>
      <c r="J129" s="63">
        <v>5</v>
      </c>
      <c r="K129" s="63">
        <v>78</v>
      </c>
      <c r="L129" s="63">
        <v>63</v>
      </c>
      <c r="M129" s="65">
        <v>0.5</v>
      </c>
      <c r="N129" s="63" t="s">
        <v>21</v>
      </c>
      <c r="O129" s="63">
        <v>0.09</v>
      </c>
      <c r="P129" s="63">
        <v>6.64</v>
      </c>
      <c r="Q129" s="129">
        <v>5.36</v>
      </c>
      <c r="R129" s="129">
        <v>0.11600000000000001</v>
      </c>
      <c r="S129" s="63">
        <v>2.7</v>
      </c>
      <c r="T129" s="63"/>
      <c r="U129" s="63"/>
    </row>
    <row r="130" spans="1:31" x14ac:dyDescent="0.2">
      <c r="A130" s="66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5"/>
      <c r="N130" s="63"/>
      <c r="O130" s="63"/>
      <c r="P130" s="63"/>
      <c r="Q130" s="63"/>
      <c r="R130" s="63"/>
      <c r="S130" s="63"/>
      <c r="T130" s="63"/>
      <c r="U130" s="63"/>
    </row>
    <row r="131" spans="1:31" x14ac:dyDescent="0.2">
      <c r="A131" s="66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5"/>
      <c r="N131" s="63"/>
      <c r="O131" s="63"/>
      <c r="P131" s="63"/>
      <c r="Q131" s="63"/>
      <c r="R131" s="63"/>
      <c r="S131" s="63"/>
      <c r="T131" s="63"/>
      <c r="U131" s="63"/>
    </row>
    <row r="132" spans="1:31" x14ac:dyDescent="0.2">
      <c r="A132" s="66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5"/>
      <c r="N132" s="63"/>
      <c r="O132" s="63"/>
      <c r="P132" s="63"/>
      <c r="Q132" s="63"/>
      <c r="R132" s="63"/>
      <c r="S132" s="63"/>
      <c r="T132" s="63"/>
      <c r="U132" s="63"/>
    </row>
    <row r="133" spans="1:31" x14ac:dyDescent="0.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5"/>
      <c r="N133" s="63" t="s">
        <v>148</v>
      </c>
      <c r="O133" s="63"/>
      <c r="P133" s="63"/>
      <c r="Q133" s="63"/>
      <c r="R133" s="63"/>
      <c r="S133" s="63"/>
      <c r="T133" s="63"/>
      <c r="U133" s="63"/>
    </row>
    <row r="134" spans="1:31" x14ac:dyDescent="0.2">
      <c r="A134" s="100">
        <v>42073</v>
      </c>
      <c r="B134" s="63" t="s">
        <v>44</v>
      </c>
      <c r="C134" s="63" t="s">
        <v>45</v>
      </c>
      <c r="D134" s="63" t="s">
        <v>46</v>
      </c>
      <c r="E134" s="63">
        <v>3</v>
      </c>
      <c r="F134" s="63">
        <v>1</v>
      </c>
      <c r="G134" s="63">
        <v>4</v>
      </c>
      <c r="H134" s="63">
        <v>2</v>
      </c>
      <c r="I134" s="63">
        <v>1</v>
      </c>
      <c r="J134" s="63">
        <v>13</v>
      </c>
      <c r="K134" s="63">
        <v>59</v>
      </c>
      <c r="L134" s="63">
        <v>43</v>
      </c>
      <c r="M134" s="63">
        <v>0.43</v>
      </c>
      <c r="N134" s="63">
        <v>1</v>
      </c>
      <c r="O134" s="63">
        <v>0.13</v>
      </c>
      <c r="P134" s="63">
        <v>6.25</v>
      </c>
      <c r="Q134" s="63">
        <v>4.08</v>
      </c>
      <c r="R134" s="63">
        <v>0.2</v>
      </c>
      <c r="S134" s="63">
        <v>6.9</v>
      </c>
      <c r="T134" s="63"/>
      <c r="U134" s="63"/>
      <c r="W134" s="63" t="s">
        <v>20</v>
      </c>
      <c r="X134" s="81" t="s">
        <v>44</v>
      </c>
      <c r="Y134" s="62">
        <f>AVERAGE(P134:P135)</f>
        <v>6.3949999999999996</v>
      </c>
      <c r="Z134" s="62">
        <f t="shared" ref="Z134" si="48">AVERAGE(Q134:Q135)</f>
        <v>3.0150000000000001</v>
      </c>
      <c r="AA134" s="62">
        <f t="shared" ref="AA134" si="49">AVERAGE(R134:R135)</f>
        <v>0.28049999999999997</v>
      </c>
      <c r="AB134" s="62">
        <f t="shared" ref="AB134" si="50">AVERAGE(S134:S135)</f>
        <v>9.6999999999999993</v>
      </c>
      <c r="AC134" s="62">
        <f>AVERAGE(M134:M135)</f>
        <v>0.43</v>
      </c>
      <c r="AD134" s="62">
        <f>TNTP!M123</f>
        <v>3.3056520000000003</v>
      </c>
      <c r="AE134" s="62">
        <f>TNTP!N123</f>
        <v>7.8973500000000002E-2</v>
      </c>
    </row>
    <row r="135" spans="1:31" x14ac:dyDescent="0.2">
      <c r="A135" s="100">
        <v>42087</v>
      </c>
      <c r="B135" s="63"/>
      <c r="C135" s="63"/>
      <c r="D135" s="63"/>
      <c r="E135" s="63">
        <v>3</v>
      </c>
      <c r="F135" s="63">
        <v>2</v>
      </c>
      <c r="G135" s="63">
        <v>3</v>
      </c>
      <c r="H135" s="63">
        <v>1</v>
      </c>
      <c r="I135" s="63">
        <v>2</v>
      </c>
      <c r="J135" s="63">
        <v>12</v>
      </c>
      <c r="K135" s="63">
        <v>41</v>
      </c>
      <c r="L135" s="63">
        <v>51</v>
      </c>
      <c r="M135" s="63"/>
      <c r="N135" s="63">
        <v>2</v>
      </c>
      <c r="O135" s="63">
        <v>0.06</v>
      </c>
      <c r="P135" s="63">
        <v>6.54</v>
      </c>
      <c r="Q135" s="63">
        <v>1.95</v>
      </c>
      <c r="R135" s="63">
        <v>0.36099999999999999</v>
      </c>
      <c r="S135" s="63">
        <v>12.5</v>
      </c>
      <c r="T135" s="63"/>
      <c r="U135" s="63" t="s">
        <v>208</v>
      </c>
      <c r="W135" s="63" t="s">
        <v>22</v>
      </c>
      <c r="Y135" s="62">
        <f>AVERAGE(P136:P137)</f>
        <v>6.8800000000000008</v>
      </c>
      <c r="Z135" s="62">
        <f t="shared" ref="Z135" si="51">AVERAGE(Q136:Q137)</f>
        <v>3.7249999999999996</v>
      </c>
      <c r="AA135" s="62">
        <f t="shared" ref="AA135" si="52">AVERAGE(R136:R137)</f>
        <v>0.21299999999999999</v>
      </c>
      <c r="AB135" s="62">
        <f t="shared" ref="AB135" si="53">AVERAGE(S136:S137)</f>
        <v>22</v>
      </c>
      <c r="AC135" s="62">
        <f>AVERAGE(M136:M137)</f>
        <v>0.4</v>
      </c>
      <c r="AD135" s="62">
        <f>TNTP!M124</f>
        <v>3.1935960000000003</v>
      </c>
      <c r="AE135" s="62">
        <f>TNTP!N124</f>
        <v>7.3244050000000005E-2</v>
      </c>
    </row>
    <row r="136" spans="1:31" x14ac:dyDescent="0.2">
      <c r="A136" s="100">
        <v>42101</v>
      </c>
      <c r="B136" s="63"/>
      <c r="C136" s="63"/>
      <c r="D136" s="63"/>
      <c r="E136" s="63">
        <v>3</v>
      </c>
      <c r="F136" s="63">
        <v>1</v>
      </c>
      <c r="G136" s="63">
        <v>4</v>
      </c>
      <c r="H136" s="63">
        <v>3</v>
      </c>
      <c r="I136" s="63">
        <v>2</v>
      </c>
      <c r="J136" s="63">
        <v>11</v>
      </c>
      <c r="K136" s="63">
        <v>64</v>
      </c>
      <c r="L136" s="63">
        <v>61</v>
      </c>
      <c r="M136" s="63"/>
      <c r="N136" s="63">
        <v>2</v>
      </c>
      <c r="O136" s="63">
        <v>0.06</v>
      </c>
      <c r="P136" s="63">
        <v>6.78</v>
      </c>
      <c r="Q136" s="63">
        <v>2.5299999999999998</v>
      </c>
      <c r="R136" s="63">
        <v>0.36799999999999999</v>
      </c>
      <c r="S136" s="63">
        <v>13.2</v>
      </c>
      <c r="T136" s="63"/>
      <c r="U136" s="63" t="s">
        <v>184</v>
      </c>
      <c r="W136" s="63" t="s">
        <v>23</v>
      </c>
      <c r="Y136" s="62">
        <f>AVERAGE(P138:P139)</f>
        <v>7.54</v>
      </c>
      <c r="Z136" s="62">
        <f t="shared" ref="Z136" si="54">AVERAGE(Q138:Q139)</f>
        <v>3.7949999999999999</v>
      </c>
      <c r="AA136" s="62">
        <f t="shared" ref="AA136" si="55">AVERAGE(R138:R139)</f>
        <v>0.192</v>
      </c>
      <c r="AB136" s="62">
        <f t="shared" ref="AB136" si="56">AVERAGE(S138:S139)</f>
        <v>32.75</v>
      </c>
      <c r="AC136" s="62">
        <f>AVERAGE(M138:M139)</f>
        <v>0.2</v>
      </c>
      <c r="AD136" s="62">
        <f>TNTP!M125</f>
        <v>2.185092</v>
      </c>
      <c r="AE136" s="62">
        <f>TNTP!N125</f>
        <v>9.2600299999999997E-2</v>
      </c>
    </row>
    <row r="137" spans="1:31" x14ac:dyDescent="0.2">
      <c r="A137" s="100">
        <v>42115</v>
      </c>
      <c r="B137" s="63"/>
      <c r="C137" s="63"/>
      <c r="D137" s="63"/>
      <c r="E137" s="63">
        <v>3</v>
      </c>
      <c r="F137" s="63">
        <v>2</v>
      </c>
      <c r="G137" s="63">
        <v>1</v>
      </c>
      <c r="H137" s="63">
        <v>4</v>
      </c>
      <c r="I137" s="63">
        <v>4</v>
      </c>
      <c r="J137" s="63">
        <v>11</v>
      </c>
      <c r="K137" s="63">
        <v>60</v>
      </c>
      <c r="L137" s="63">
        <v>60</v>
      </c>
      <c r="M137" s="63">
        <v>0.4</v>
      </c>
      <c r="N137" s="63">
        <v>1</v>
      </c>
      <c r="O137" s="63">
        <v>0.06</v>
      </c>
      <c r="P137" s="63">
        <v>6.98</v>
      </c>
      <c r="Q137" s="63">
        <v>4.92</v>
      </c>
      <c r="R137" s="63">
        <v>5.8000000000000003E-2</v>
      </c>
      <c r="S137" s="63">
        <v>30.8</v>
      </c>
      <c r="T137" s="63"/>
      <c r="U137" s="63"/>
      <c r="W137" s="63" t="s">
        <v>24</v>
      </c>
      <c r="Y137" s="62">
        <f>AVERAGE(P140:P142)</f>
        <v>6.89</v>
      </c>
      <c r="Z137" s="62">
        <f>AVERAGE(Q140:Q142)</f>
        <v>2.0233333333333334</v>
      </c>
      <c r="AA137" s="62">
        <f>AVERAGE(R140:R142)</f>
        <v>0.11599999999999999</v>
      </c>
      <c r="AB137" s="62">
        <f>AVERAGE(S140:S142)</f>
        <v>22.400000000000002</v>
      </c>
      <c r="AC137" s="62">
        <f>AVERAGE(M140:M142)</f>
        <v>0.28666666666666668</v>
      </c>
      <c r="AD137" s="62">
        <f>TNTP!M126</f>
        <v>1.9166245</v>
      </c>
      <c r="AE137" s="62">
        <f>TNTP!N126</f>
        <v>8.7438633333333349E-2</v>
      </c>
    </row>
    <row r="138" spans="1:31" x14ac:dyDescent="0.2">
      <c r="A138" s="100">
        <v>42129</v>
      </c>
      <c r="B138" s="63"/>
      <c r="C138" s="63"/>
      <c r="D138" s="63"/>
      <c r="E138" s="63">
        <v>3</v>
      </c>
      <c r="F138" s="63">
        <v>2</v>
      </c>
      <c r="G138" s="63">
        <v>1</v>
      </c>
      <c r="H138" s="63">
        <v>1</v>
      </c>
      <c r="I138" s="63">
        <v>2</v>
      </c>
      <c r="J138" s="63">
        <v>10</v>
      </c>
      <c r="K138" s="63">
        <v>75</v>
      </c>
      <c r="L138" s="63">
        <v>65</v>
      </c>
      <c r="M138" s="63">
        <v>0.2</v>
      </c>
      <c r="N138" s="63">
        <v>1</v>
      </c>
      <c r="O138" s="63">
        <v>0.11</v>
      </c>
      <c r="P138" s="63">
        <v>7.79</v>
      </c>
      <c r="Q138" s="63">
        <v>5.26</v>
      </c>
      <c r="R138" s="69">
        <v>0.34</v>
      </c>
      <c r="S138" s="63">
        <v>34.299999999999997</v>
      </c>
      <c r="T138" s="63"/>
      <c r="U138" s="63" t="s">
        <v>203</v>
      </c>
      <c r="W138" s="63" t="s">
        <v>25</v>
      </c>
      <c r="Y138" s="62">
        <f>AVERAGE(P143:P144)</f>
        <v>7.54</v>
      </c>
      <c r="Z138" s="62">
        <f>AVERAGE(Q143:Q144)</f>
        <v>2.1</v>
      </c>
      <c r="AA138" s="62">
        <f>AVERAGE(R143:R144)</f>
        <v>7.5999999999999998E-2</v>
      </c>
      <c r="AB138" s="62">
        <f>AVERAGE(S143:S144)</f>
        <v>18.2</v>
      </c>
      <c r="AC138" s="62">
        <f>AVERAGE(M143:M144)</f>
        <v>0.33</v>
      </c>
      <c r="AD138" s="62">
        <f>TNTP!M127</f>
        <v>1.638819</v>
      </c>
      <c r="AE138" s="62">
        <f>TNTP!N127</f>
        <v>9.6936099999999997E-2</v>
      </c>
    </row>
    <row r="139" spans="1:31" x14ac:dyDescent="0.2">
      <c r="A139" s="100">
        <v>42143</v>
      </c>
      <c r="B139" s="63"/>
      <c r="C139" s="63"/>
      <c r="D139" s="63"/>
      <c r="E139" s="63">
        <v>3</v>
      </c>
      <c r="F139" s="63">
        <v>1</v>
      </c>
      <c r="G139" s="63">
        <v>2</v>
      </c>
      <c r="H139" s="63">
        <v>4</v>
      </c>
      <c r="I139" s="63">
        <v>2</v>
      </c>
      <c r="J139" s="63">
        <v>12</v>
      </c>
      <c r="K139" s="63">
        <v>77</v>
      </c>
      <c r="L139" s="63">
        <v>80</v>
      </c>
      <c r="M139" s="63"/>
      <c r="N139" s="63">
        <v>2</v>
      </c>
      <c r="O139" s="63">
        <v>0.14000000000000001</v>
      </c>
      <c r="P139" s="63">
        <v>7.29</v>
      </c>
      <c r="Q139" s="63">
        <v>2.33</v>
      </c>
      <c r="R139" s="63">
        <v>4.3999999999999997E-2</v>
      </c>
      <c r="S139" s="63">
        <v>31.2</v>
      </c>
      <c r="T139" s="63"/>
      <c r="U139" s="63" t="s">
        <v>208</v>
      </c>
      <c r="W139" s="63" t="s">
        <v>26</v>
      </c>
      <c r="Y139" s="62">
        <f>AVERAGE(P145:P146)</f>
        <v>8.0749999999999993</v>
      </c>
      <c r="Z139" s="62">
        <f t="shared" ref="Z139" si="57">AVERAGE(Q145:Q146)</f>
        <v>0.99699999999999989</v>
      </c>
      <c r="AA139" s="62">
        <f t="shared" ref="AA139" si="58">AVERAGE(R145:R146)</f>
        <v>5.7500000000000002E-2</v>
      </c>
      <c r="AB139" s="62">
        <f t="shared" ref="AB139" si="59">AVERAGE(S145:S146)</f>
        <v>26.4</v>
      </c>
      <c r="AC139" s="62">
        <f>AVERAGE(M145:M146)</f>
        <v>0.41500000000000004</v>
      </c>
      <c r="AD139" s="62">
        <f>TNTP!M128</f>
        <v>1.5407700000000002</v>
      </c>
      <c r="AE139" s="62">
        <f>TNTP!N128</f>
        <v>7.9592899999999994E-2</v>
      </c>
    </row>
    <row r="140" spans="1:31" x14ac:dyDescent="0.2">
      <c r="A140" s="100">
        <v>42157</v>
      </c>
      <c r="B140" s="63"/>
      <c r="C140" s="63"/>
      <c r="D140" s="63"/>
      <c r="E140" s="63">
        <v>4</v>
      </c>
      <c r="F140" s="63">
        <v>2</v>
      </c>
      <c r="G140" s="63">
        <v>4</v>
      </c>
      <c r="H140" s="63">
        <v>5</v>
      </c>
      <c r="I140" s="63">
        <v>3</v>
      </c>
      <c r="J140" s="63">
        <v>7</v>
      </c>
      <c r="K140" s="63">
        <v>60</v>
      </c>
      <c r="L140" s="63">
        <v>77</v>
      </c>
      <c r="M140" s="63">
        <v>0.28000000000000003</v>
      </c>
      <c r="N140" s="63">
        <v>1</v>
      </c>
      <c r="O140" s="63">
        <v>0.12</v>
      </c>
      <c r="P140" s="63">
        <v>6.43</v>
      </c>
      <c r="Q140" s="63">
        <v>1.27</v>
      </c>
      <c r="R140" s="63">
        <v>4.9000000000000002E-2</v>
      </c>
      <c r="S140" s="63">
        <v>23.1</v>
      </c>
      <c r="T140" s="63"/>
      <c r="U140" s="63"/>
      <c r="W140" s="63" t="s">
        <v>27</v>
      </c>
      <c r="Y140" s="62">
        <f>AVERAGE(P147:P148)</f>
        <v>8.0399999999999991</v>
      </c>
      <c r="Z140" s="62">
        <f>AVERAGE(Q147:Q148)</f>
        <v>1.95</v>
      </c>
      <c r="AA140" s="62">
        <f t="shared" ref="AA140" si="60">AVERAGE(R147:R148)</f>
        <v>1.4999999999999999E-2</v>
      </c>
      <c r="AB140" s="62">
        <f t="shared" ref="AB140" si="61">AVERAGE(S147:S148)</f>
        <v>16.649999999999999</v>
      </c>
      <c r="AC140" s="62">
        <f>AVERAGE(M147:M148)</f>
        <v>0.44499999999999995</v>
      </c>
      <c r="AD140" s="62">
        <f>TNTP!M129</f>
        <v>1.5757875000000001</v>
      </c>
      <c r="AE140" s="62">
        <f>TNTP!N129</f>
        <v>7.0843875000000001E-2</v>
      </c>
    </row>
    <row r="141" spans="1:31" x14ac:dyDescent="0.2">
      <c r="A141" s="100">
        <v>42171</v>
      </c>
      <c r="B141" s="63"/>
      <c r="C141" s="63"/>
      <c r="D141" s="63"/>
      <c r="E141" s="63">
        <v>4</v>
      </c>
      <c r="F141" s="63">
        <v>2</v>
      </c>
      <c r="G141" s="63">
        <v>1</v>
      </c>
      <c r="H141" s="63">
        <v>4</v>
      </c>
      <c r="I141" s="63">
        <v>2</v>
      </c>
      <c r="J141" s="63">
        <v>10</v>
      </c>
      <c r="K141" s="63">
        <v>90</v>
      </c>
      <c r="L141" s="63">
        <v>82</v>
      </c>
      <c r="M141" s="63">
        <v>0.32</v>
      </c>
      <c r="N141" s="63">
        <v>1</v>
      </c>
      <c r="O141" s="63">
        <v>0.13</v>
      </c>
      <c r="P141" s="63">
        <v>7.11</v>
      </c>
      <c r="Q141" s="63">
        <v>2.62</v>
      </c>
      <c r="R141" s="63">
        <v>8.2000000000000003E-2</v>
      </c>
      <c r="S141" s="70">
        <v>27</v>
      </c>
      <c r="T141" s="63"/>
      <c r="U141" s="63"/>
      <c r="W141" s="63" t="s">
        <v>28</v>
      </c>
      <c r="Y141" s="62">
        <f>AVERAGE(P149:P150)</f>
        <v>7.2249999999999996</v>
      </c>
      <c r="Z141" s="62">
        <f t="shared" ref="Z141" si="62">AVERAGE(Q149:Q150)</f>
        <v>3.4249999999999998</v>
      </c>
      <c r="AA141" s="62">
        <f t="shared" ref="AA141" si="63">AVERAGE(R149:R150)</f>
        <v>8.4999999999999992E-2</v>
      </c>
      <c r="AB141" s="62">
        <f t="shared" ref="AB141" si="64">AVERAGE(S149:S150)</f>
        <v>24.35</v>
      </c>
      <c r="AC141" s="62">
        <f>AVERAGE(M149:M150)</f>
        <v>0.53</v>
      </c>
      <c r="AD141" s="62">
        <f>TNTP!M130</f>
        <v>2.1570780000000003</v>
      </c>
      <c r="AE141" s="62">
        <f>TNTP!N130</f>
        <v>6.1630299999999999E-2</v>
      </c>
    </row>
    <row r="142" spans="1:31" x14ac:dyDescent="0.2">
      <c r="A142" s="100">
        <v>42185</v>
      </c>
      <c r="B142" s="63"/>
      <c r="C142" s="63"/>
      <c r="D142" s="63"/>
      <c r="E142" s="63">
        <v>4</v>
      </c>
      <c r="F142" s="63">
        <v>2</v>
      </c>
      <c r="G142" s="63">
        <v>1</v>
      </c>
      <c r="H142" s="63">
        <v>1</v>
      </c>
      <c r="I142" s="63">
        <v>1</v>
      </c>
      <c r="J142" s="63">
        <v>9</v>
      </c>
      <c r="K142" s="63">
        <v>82</v>
      </c>
      <c r="L142" s="63">
        <v>80</v>
      </c>
      <c r="M142" s="63">
        <v>0.26</v>
      </c>
      <c r="N142" s="63">
        <v>1</v>
      </c>
      <c r="O142" s="65">
        <v>0.1</v>
      </c>
      <c r="P142" s="63">
        <v>7.13</v>
      </c>
      <c r="Q142" s="63">
        <v>2.1800000000000002</v>
      </c>
      <c r="R142" s="63">
        <v>0.217</v>
      </c>
      <c r="S142" s="63">
        <v>17.100000000000001</v>
      </c>
      <c r="T142" s="63"/>
      <c r="U142" s="63" t="s">
        <v>223</v>
      </c>
      <c r="W142" s="63" t="s">
        <v>29</v>
      </c>
    </row>
    <row r="143" spans="1:31" x14ac:dyDescent="0.2">
      <c r="A143" s="100">
        <v>42199</v>
      </c>
      <c r="B143" s="63"/>
      <c r="C143" s="63"/>
      <c r="D143" s="63" t="s">
        <v>170</v>
      </c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W143" s="62" t="s">
        <v>164</v>
      </c>
      <c r="Y143" s="62">
        <f>AVERAGE(Y134:Y142)</f>
        <v>7.323125000000001</v>
      </c>
      <c r="Z143" s="62">
        <f>AVERAGE(Z134:Z139,Z141:Z142)</f>
        <v>2.7257619047619044</v>
      </c>
      <c r="AA143" s="62">
        <f t="shared" ref="AA143:AE143" si="65">AVERAGE(AA134:AA142)</f>
        <v>0.12937499999999999</v>
      </c>
      <c r="AB143" s="62">
        <f t="shared" si="65"/>
        <v>21.556250000000002</v>
      </c>
      <c r="AC143" s="62">
        <f t="shared" si="65"/>
        <v>0.37958333333333327</v>
      </c>
      <c r="AD143" s="62">
        <f t="shared" si="65"/>
        <v>2.1891773749999999</v>
      </c>
      <c r="AE143" s="62">
        <f t="shared" si="65"/>
        <v>8.0157457291666664E-2</v>
      </c>
    </row>
    <row r="144" spans="1:31" x14ac:dyDescent="0.2">
      <c r="A144" s="100">
        <v>42213</v>
      </c>
      <c r="B144" s="63"/>
      <c r="C144" s="63"/>
      <c r="D144" s="63" t="s">
        <v>46</v>
      </c>
      <c r="E144" s="63">
        <v>1</v>
      </c>
      <c r="F144" s="63">
        <v>2</v>
      </c>
      <c r="G144" s="63">
        <v>1</v>
      </c>
      <c r="H144" s="63">
        <v>5</v>
      </c>
      <c r="I144" s="63">
        <v>1</v>
      </c>
      <c r="J144" s="63">
        <v>10</v>
      </c>
      <c r="K144" s="63">
        <v>86</v>
      </c>
      <c r="L144" s="63">
        <v>83</v>
      </c>
      <c r="M144" s="63">
        <v>0.33</v>
      </c>
      <c r="N144" s="63">
        <v>1</v>
      </c>
      <c r="O144" s="63">
        <v>0.13</v>
      </c>
      <c r="P144" s="63">
        <v>7.54</v>
      </c>
      <c r="Q144" s="65">
        <v>2.1</v>
      </c>
      <c r="R144" s="63">
        <v>7.5999999999999998E-2</v>
      </c>
      <c r="S144" s="63">
        <v>18.2</v>
      </c>
      <c r="U144" s="63" t="s">
        <v>239</v>
      </c>
    </row>
    <row r="145" spans="1:31" x14ac:dyDescent="0.2">
      <c r="A145" s="100">
        <v>42227</v>
      </c>
      <c r="B145" s="63"/>
      <c r="C145" s="63"/>
      <c r="D145" s="63"/>
      <c r="E145" s="63">
        <v>1</v>
      </c>
      <c r="F145" s="63">
        <v>3</v>
      </c>
      <c r="G145" s="63">
        <v>3</v>
      </c>
      <c r="H145" s="63">
        <v>5</v>
      </c>
      <c r="I145" s="63">
        <v>3</v>
      </c>
      <c r="J145" s="63">
        <v>10</v>
      </c>
      <c r="K145" s="63">
        <v>76</v>
      </c>
      <c r="L145" s="63">
        <v>78</v>
      </c>
      <c r="M145" s="63">
        <v>0.43</v>
      </c>
      <c r="N145" s="63">
        <v>1</v>
      </c>
      <c r="O145" s="63">
        <v>0.14000000000000001</v>
      </c>
      <c r="P145" s="63">
        <v>7.45</v>
      </c>
      <c r="Q145" s="63">
        <v>1.1599999999999999</v>
      </c>
      <c r="R145" s="63">
        <v>0.111</v>
      </c>
      <c r="S145" s="63">
        <v>19.3</v>
      </c>
      <c r="T145" s="63"/>
      <c r="U145" s="63"/>
    </row>
    <row r="146" spans="1:31" x14ac:dyDescent="0.2">
      <c r="A146" s="100">
        <v>42241</v>
      </c>
      <c r="B146" s="63"/>
      <c r="C146" s="63"/>
      <c r="E146" s="63">
        <v>1</v>
      </c>
      <c r="F146" s="63">
        <v>2</v>
      </c>
      <c r="G146" s="63">
        <v>3</v>
      </c>
      <c r="H146" s="63">
        <v>1</v>
      </c>
      <c r="I146" s="63">
        <v>2</v>
      </c>
      <c r="J146" s="63">
        <v>11</v>
      </c>
      <c r="K146" s="63">
        <v>78</v>
      </c>
      <c r="L146" s="63">
        <v>80</v>
      </c>
      <c r="M146" s="63">
        <v>0.4</v>
      </c>
      <c r="N146" s="63">
        <v>1</v>
      </c>
      <c r="O146" s="63">
        <v>0.14000000000000001</v>
      </c>
      <c r="P146" s="63">
        <v>8.6999999999999993</v>
      </c>
      <c r="Q146" s="63">
        <v>0.83399999999999996</v>
      </c>
      <c r="R146" s="63">
        <v>4.0000000000000001E-3</v>
      </c>
      <c r="S146" s="63">
        <v>33.5</v>
      </c>
      <c r="T146" s="63"/>
      <c r="U146" s="63"/>
    </row>
    <row r="147" spans="1:31" x14ac:dyDescent="0.2">
      <c r="A147" s="100">
        <v>42255</v>
      </c>
      <c r="B147" s="63"/>
      <c r="C147" s="63"/>
      <c r="D147" s="63"/>
      <c r="E147" s="63">
        <v>1</v>
      </c>
      <c r="F147" s="63">
        <v>2</v>
      </c>
      <c r="G147" s="63">
        <v>1</v>
      </c>
      <c r="H147" s="63">
        <v>1</v>
      </c>
      <c r="I147" s="63">
        <v>2</v>
      </c>
      <c r="J147" s="63">
        <v>10</v>
      </c>
      <c r="K147" s="63">
        <v>86</v>
      </c>
      <c r="L147" s="63">
        <v>82</v>
      </c>
      <c r="M147" s="63">
        <v>0.42</v>
      </c>
      <c r="N147" s="63">
        <v>1</v>
      </c>
      <c r="O147" s="63">
        <v>0.31</v>
      </c>
      <c r="P147" s="63">
        <v>8.34</v>
      </c>
      <c r="Q147" s="63">
        <v>2.0299999999999998</v>
      </c>
      <c r="R147" s="63">
        <v>2E-3</v>
      </c>
      <c r="S147" s="63">
        <v>16.399999999999999</v>
      </c>
      <c r="T147" s="63"/>
      <c r="U147" s="63"/>
    </row>
    <row r="148" spans="1:31" x14ac:dyDescent="0.2">
      <c r="A148" s="100">
        <v>42269</v>
      </c>
      <c r="B148" s="63"/>
      <c r="C148" s="63"/>
      <c r="D148" s="63"/>
      <c r="E148" s="63">
        <v>2</v>
      </c>
      <c r="F148" s="63">
        <v>3</v>
      </c>
      <c r="G148" s="63">
        <v>3</v>
      </c>
      <c r="H148" s="63">
        <v>1</v>
      </c>
      <c r="I148" s="63">
        <v>4</v>
      </c>
      <c r="J148" s="63">
        <v>1</v>
      </c>
      <c r="K148" s="63">
        <v>70</v>
      </c>
      <c r="L148" s="63">
        <v>73</v>
      </c>
      <c r="M148" s="63">
        <v>0.47</v>
      </c>
      <c r="N148" s="63">
        <v>1</v>
      </c>
      <c r="O148" s="63">
        <v>0.33</v>
      </c>
      <c r="P148" s="63">
        <v>7.74</v>
      </c>
      <c r="Q148" s="63">
        <v>1.87</v>
      </c>
      <c r="R148" s="63">
        <v>2.8000000000000001E-2</v>
      </c>
      <c r="S148" s="63">
        <v>16.899999999999999</v>
      </c>
      <c r="T148" s="63"/>
      <c r="U148" s="63"/>
    </row>
    <row r="149" spans="1:31" x14ac:dyDescent="0.2">
      <c r="A149" s="100">
        <v>42283</v>
      </c>
      <c r="B149" s="63"/>
      <c r="C149" s="63"/>
      <c r="D149" s="63"/>
      <c r="E149" s="63">
        <v>1</v>
      </c>
      <c r="F149" s="63">
        <v>2</v>
      </c>
      <c r="G149" s="63">
        <v>1</v>
      </c>
      <c r="H149" s="63">
        <v>5</v>
      </c>
      <c r="I149" s="63">
        <v>2</v>
      </c>
      <c r="J149" s="63">
        <v>1</v>
      </c>
      <c r="K149" s="63">
        <v>67</v>
      </c>
      <c r="L149" s="63">
        <v>63</v>
      </c>
      <c r="M149" s="63">
        <v>0.57999999999999996</v>
      </c>
      <c r="N149" s="63">
        <v>1</v>
      </c>
      <c r="O149" s="63">
        <v>0.83</v>
      </c>
      <c r="P149" s="63">
        <v>6.9</v>
      </c>
      <c r="Q149" s="63">
        <v>2.06</v>
      </c>
      <c r="R149" s="63">
        <v>9.4E-2</v>
      </c>
      <c r="S149" s="63">
        <v>17.100000000000001</v>
      </c>
      <c r="T149" s="63"/>
      <c r="U149" s="63"/>
    </row>
    <row r="150" spans="1:31" x14ac:dyDescent="0.2">
      <c r="A150" s="100">
        <v>42297</v>
      </c>
      <c r="B150" s="63"/>
      <c r="C150" s="63"/>
      <c r="D150" s="63" t="s">
        <v>46</v>
      </c>
      <c r="E150" s="63">
        <v>2</v>
      </c>
      <c r="F150" s="63">
        <v>2</v>
      </c>
      <c r="G150" s="63">
        <v>1</v>
      </c>
      <c r="H150" s="63">
        <v>1</v>
      </c>
      <c r="I150" s="63">
        <v>2</v>
      </c>
      <c r="J150" s="63">
        <v>10</v>
      </c>
      <c r="K150" s="63">
        <v>60</v>
      </c>
      <c r="L150" s="63">
        <v>59</v>
      </c>
      <c r="M150" s="63">
        <v>0.48</v>
      </c>
      <c r="N150" s="63">
        <v>1</v>
      </c>
      <c r="O150" s="65">
        <v>0.3</v>
      </c>
      <c r="P150" s="63">
        <v>7.55</v>
      </c>
      <c r="Q150" s="63">
        <v>4.79</v>
      </c>
      <c r="R150" s="63">
        <v>7.5999999999999998E-2</v>
      </c>
      <c r="S150" s="63">
        <v>31.6</v>
      </c>
      <c r="T150" s="63"/>
      <c r="U150" s="63"/>
    </row>
    <row r="151" spans="1:31" x14ac:dyDescent="0.2">
      <c r="A151" s="100">
        <v>42311</v>
      </c>
      <c r="B151" s="63"/>
      <c r="C151" s="63"/>
      <c r="D151" s="63" t="s">
        <v>170</v>
      </c>
      <c r="E151" s="63"/>
      <c r="F151" s="63"/>
      <c r="G151" s="63"/>
      <c r="H151" s="63"/>
      <c r="I151" s="63"/>
      <c r="J151" s="63"/>
      <c r="K151" s="63"/>
      <c r="L151" s="63"/>
      <c r="M151" s="65"/>
      <c r="N151" s="63"/>
      <c r="O151" s="63"/>
      <c r="P151" s="63"/>
      <c r="Q151" s="63"/>
      <c r="R151" s="63"/>
      <c r="S151" s="63"/>
      <c r="T151" s="63"/>
      <c r="U151" s="63"/>
    </row>
    <row r="152" spans="1:31" x14ac:dyDescent="0.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5"/>
      <c r="N152" s="63"/>
      <c r="O152" s="63"/>
      <c r="P152" s="63"/>
      <c r="Q152" s="63"/>
      <c r="R152" s="63"/>
      <c r="S152" s="63"/>
      <c r="T152" s="63"/>
      <c r="U152" s="63"/>
    </row>
    <row r="153" spans="1:31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5"/>
      <c r="N153" s="63"/>
      <c r="O153" s="63"/>
      <c r="P153" s="63"/>
      <c r="Q153" s="63"/>
      <c r="R153" s="63"/>
      <c r="S153" s="63"/>
      <c r="T153" s="63"/>
      <c r="U153" s="63"/>
    </row>
    <row r="154" spans="1:31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5"/>
      <c r="N154" s="63"/>
      <c r="O154" s="63"/>
      <c r="P154" s="63"/>
      <c r="Q154" s="63"/>
      <c r="R154" s="63"/>
      <c r="S154" s="63"/>
      <c r="T154" s="63"/>
      <c r="U154" s="63"/>
    </row>
    <row r="155" spans="1:31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5"/>
      <c r="N155" s="63"/>
      <c r="O155" s="63"/>
      <c r="P155" s="63"/>
      <c r="Q155" s="63"/>
      <c r="R155" s="63"/>
      <c r="S155" s="63"/>
      <c r="T155" s="63"/>
      <c r="U155" s="63"/>
    </row>
    <row r="156" spans="1:31" x14ac:dyDescent="0.2">
      <c r="A156" s="100">
        <v>42073</v>
      </c>
      <c r="B156" s="63" t="s">
        <v>47</v>
      </c>
      <c r="C156" s="63" t="s">
        <v>48</v>
      </c>
      <c r="D156" s="63" t="s">
        <v>49</v>
      </c>
      <c r="E156" s="63">
        <v>5</v>
      </c>
      <c r="F156" s="63">
        <v>2</v>
      </c>
      <c r="G156" s="63">
        <v>2</v>
      </c>
      <c r="H156" s="63">
        <v>1</v>
      </c>
      <c r="I156" s="63">
        <v>2</v>
      </c>
      <c r="J156" s="63">
        <v>5</v>
      </c>
      <c r="K156" s="63">
        <v>56</v>
      </c>
      <c r="L156" s="63">
        <v>32</v>
      </c>
      <c r="M156" s="63">
        <v>0.6</v>
      </c>
      <c r="N156" s="63">
        <v>2</v>
      </c>
      <c r="O156" s="63">
        <v>7.0000000000000007E-2</v>
      </c>
      <c r="P156" s="63">
        <v>5.95</v>
      </c>
      <c r="Q156" s="63">
        <v>3.69</v>
      </c>
      <c r="R156" s="63">
        <v>0.16200000000000001</v>
      </c>
      <c r="S156" s="63">
        <v>7.1</v>
      </c>
      <c r="T156" s="63"/>
      <c r="U156" s="63"/>
      <c r="W156" s="63" t="s">
        <v>20</v>
      </c>
      <c r="X156" s="80" t="s">
        <v>122</v>
      </c>
      <c r="Y156" s="62">
        <f>AVERAGE(P156:P157)</f>
        <v>6.1150000000000002</v>
      </c>
      <c r="Z156" s="62">
        <f t="shared" ref="Z156" si="66">AVERAGE(Q156:Q157)</f>
        <v>2.82</v>
      </c>
      <c r="AA156" s="62">
        <f t="shared" ref="AA156" si="67">AVERAGE(R156:R157)</f>
        <v>0.26150000000000001</v>
      </c>
      <c r="AB156" s="62">
        <f t="shared" ref="AB156" si="68">AVERAGE(S156:S157)</f>
        <v>5.85</v>
      </c>
      <c r="AC156" s="62">
        <f>AVERAGE(M156:M157)</f>
        <v>0.6</v>
      </c>
      <c r="AD156" s="62">
        <f>TNTP!M142</f>
        <v>3.5787884999999999</v>
      </c>
      <c r="AE156" s="62">
        <f>TNTP!N142</f>
        <v>2.6169649999999999E-2</v>
      </c>
    </row>
    <row r="157" spans="1:31" x14ac:dyDescent="0.2">
      <c r="A157" s="100">
        <v>42087</v>
      </c>
      <c r="B157" s="63"/>
      <c r="C157" s="63"/>
      <c r="D157" s="63" t="s">
        <v>176</v>
      </c>
      <c r="E157" s="63">
        <v>5</v>
      </c>
      <c r="F157" s="63">
        <v>1</v>
      </c>
      <c r="G157" s="63">
        <v>2</v>
      </c>
      <c r="H157" s="63">
        <v>1</v>
      </c>
      <c r="I157" s="63">
        <v>1</v>
      </c>
      <c r="J157" s="63">
        <v>13</v>
      </c>
      <c r="K157" s="63">
        <v>47</v>
      </c>
      <c r="L157" s="63">
        <v>34</v>
      </c>
      <c r="M157" s="63">
        <v>0.6</v>
      </c>
      <c r="N157" s="63">
        <v>2</v>
      </c>
      <c r="O157" s="63">
        <v>0.04</v>
      </c>
      <c r="P157" s="63">
        <v>6.28</v>
      </c>
      <c r="Q157" s="63">
        <v>1.95</v>
      </c>
      <c r="R157" s="63">
        <v>0.36099999999999999</v>
      </c>
      <c r="S157" s="63">
        <v>4.5999999999999996</v>
      </c>
      <c r="T157" s="63"/>
      <c r="U157" s="63"/>
      <c r="W157" s="63" t="s">
        <v>22</v>
      </c>
      <c r="Y157" s="62">
        <f>AVERAGE(P158:P159)</f>
        <v>6.4950000000000001</v>
      </c>
      <c r="Z157" s="62">
        <f t="shared" ref="Z157" si="69">AVERAGE(Q158:Q159)</f>
        <v>2.4350000000000001</v>
      </c>
      <c r="AA157" s="62">
        <f t="shared" ref="AA157" si="70">AVERAGE(R158:R159)</f>
        <v>0.16849999999999998</v>
      </c>
      <c r="AB157" s="62">
        <f t="shared" ref="AB157" si="71">AVERAGE(S158:S159)</f>
        <v>8.65</v>
      </c>
      <c r="AC157" s="62">
        <f>AVERAGE(M158:M159)</f>
        <v>0.6</v>
      </c>
      <c r="AD157" s="62">
        <f>TNTP!M143</f>
        <v>3.2076029999999998</v>
      </c>
      <c r="AE157" s="62">
        <f>TNTP!N143</f>
        <v>4.8313200000000001E-2</v>
      </c>
    </row>
    <row r="158" spans="1:31" x14ac:dyDescent="0.2">
      <c r="A158" s="100">
        <v>42101</v>
      </c>
      <c r="B158" s="63"/>
      <c r="C158" s="63"/>
      <c r="D158" s="63" t="s">
        <v>49</v>
      </c>
      <c r="E158" s="63">
        <v>5</v>
      </c>
      <c r="F158" s="63">
        <v>2</v>
      </c>
      <c r="G158" s="63">
        <v>2</v>
      </c>
      <c r="H158" s="63">
        <v>3</v>
      </c>
      <c r="I158" s="63">
        <v>3</v>
      </c>
      <c r="J158" s="63">
        <v>6</v>
      </c>
      <c r="K158" s="63">
        <v>62</v>
      </c>
      <c r="L158" s="63">
        <v>48</v>
      </c>
      <c r="M158" s="63">
        <v>0.6</v>
      </c>
      <c r="N158" s="63">
        <v>2</v>
      </c>
      <c r="O158" s="63">
        <v>0.04</v>
      </c>
      <c r="P158" s="63">
        <v>6.55</v>
      </c>
      <c r="Q158" s="63">
        <v>2.66</v>
      </c>
      <c r="R158" s="69">
        <v>0.25</v>
      </c>
      <c r="S158" s="63">
        <v>3.1</v>
      </c>
      <c r="T158" s="63"/>
      <c r="U158" s="63"/>
      <c r="W158" s="63" t="s">
        <v>23</v>
      </c>
      <c r="Y158" s="62">
        <f>AVERAGE(P160:P161)</f>
        <v>6.63</v>
      </c>
      <c r="Z158" s="62">
        <f t="shared" ref="Z158" si="72">AVERAGE(Q160:Q161)</f>
        <v>4.29</v>
      </c>
      <c r="AA158" s="62">
        <f t="shared" ref="AA158" si="73">AVERAGE(R160:R161)</f>
        <v>0.11499999999999999</v>
      </c>
      <c r="AB158" s="62">
        <f t="shared" ref="AB158" si="74">AVERAGE(S160:S161)</f>
        <v>4.9000000000000004</v>
      </c>
      <c r="AC158" s="62">
        <f>AVERAGE(M160:M161)</f>
        <v>0.6</v>
      </c>
      <c r="AD158" s="62">
        <f>TNTP!M144</f>
        <v>3.8309145</v>
      </c>
      <c r="AE158" s="62">
        <f>TNTP!N144</f>
        <v>2.6479349999999999E-2</v>
      </c>
    </row>
    <row r="159" spans="1:31" x14ac:dyDescent="0.2">
      <c r="A159" s="100">
        <v>42115</v>
      </c>
      <c r="B159" s="63"/>
      <c r="C159" s="63"/>
      <c r="D159" s="63" t="s">
        <v>176</v>
      </c>
      <c r="E159" s="63">
        <v>5</v>
      </c>
      <c r="F159" s="63">
        <v>2</v>
      </c>
      <c r="G159" s="63">
        <v>1</v>
      </c>
      <c r="H159" s="63">
        <v>5</v>
      </c>
      <c r="I159" s="63">
        <v>3</v>
      </c>
      <c r="J159" s="63">
        <v>9</v>
      </c>
      <c r="K159" s="63" t="s">
        <v>21</v>
      </c>
      <c r="L159" s="63">
        <v>52</v>
      </c>
      <c r="M159" s="63">
        <v>0.6</v>
      </c>
      <c r="N159" s="63">
        <v>2</v>
      </c>
      <c r="O159" s="63">
        <v>0.05</v>
      </c>
      <c r="P159" s="63">
        <v>6.44</v>
      </c>
      <c r="Q159" s="63">
        <v>2.21</v>
      </c>
      <c r="R159" s="63">
        <v>8.6999999999999994E-2</v>
      </c>
      <c r="S159" s="63">
        <v>14.2</v>
      </c>
      <c r="T159" s="63"/>
      <c r="U159" s="63" t="s">
        <v>191</v>
      </c>
      <c r="W159" s="63" t="s">
        <v>24</v>
      </c>
      <c r="Y159" s="62">
        <f>AVERAGE(P162:P164)</f>
        <v>6.3233333333333333</v>
      </c>
      <c r="Z159" s="62">
        <f t="shared" ref="Z159" si="75">AVERAGE(Q162:Q163)</f>
        <v>1.8149999999999999</v>
      </c>
      <c r="AA159" s="62">
        <f t="shared" ref="AA159" si="76">AVERAGE(R162:R163)</f>
        <v>6.3500000000000001E-2</v>
      </c>
      <c r="AB159" s="62">
        <f t="shared" ref="AB159" si="77">AVERAGE(S162:S163)</f>
        <v>11.899999999999999</v>
      </c>
      <c r="AC159" s="62">
        <f>AVERAGE(M162:M163)</f>
        <v>0.6</v>
      </c>
      <c r="AD159" s="62">
        <f>TNTP!M145</f>
        <v>3.5297640000000001</v>
      </c>
      <c r="AE159" s="62">
        <f>TNTP!N145</f>
        <v>6.7514599999999994E-2</v>
      </c>
    </row>
    <row r="160" spans="1:31" x14ac:dyDescent="0.2">
      <c r="A160" s="100">
        <v>42129</v>
      </c>
      <c r="B160" s="63"/>
      <c r="C160" s="63"/>
      <c r="D160" s="63" t="s">
        <v>49</v>
      </c>
      <c r="E160" s="63">
        <v>5</v>
      </c>
      <c r="F160" s="63">
        <v>2</v>
      </c>
      <c r="G160" s="63">
        <v>1</v>
      </c>
      <c r="H160" s="63">
        <v>1</v>
      </c>
      <c r="I160" s="63">
        <v>3</v>
      </c>
      <c r="J160" s="63">
        <v>6</v>
      </c>
      <c r="K160" s="63">
        <v>73</v>
      </c>
      <c r="L160" s="63">
        <v>52</v>
      </c>
      <c r="M160" s="63">
        <v>0.6</v>
      </c>
      <c r="N160" s="63">
        <v>2</v>
      </c>
      <c r="O160" s="63">
        <v>0.08</v>
      </c>
      <c r="P160" s="63">
        <v>6.66</v>
      </c>
      <c r="Q160" s="63">
        <v>6.32</v>
      </c>
      <c r="R160" s="63">
        <v>8.4000000000000005E-2</v>
      </c>
      <c r="S160" s="63">
        <v>5.4</v>
      </c>
      <c r="T160" s="63"/>
      <c r="U160" s="63"/>
      <c r="W160" s="63" t="s">
        <v>25</v>
      </c>
      <c r="Y160" s="110">
        <f>AVERAGE(P165:P166)</f>
        <v>6.4</v>
      </c>
      <c r="Z160" s="62">
        <f>AVERAGE(Q165:Q166)</f>
        <v>2.0999999999999996</v>
      </c>
      <c r="AA160" s="62">
        <f>AVERAGE(R165:R166)</f>
        <v>0.1225</v>
      </c>
      <c r="AB160" s="62">
        <f>AVERAGE(S165:S166)</f>
        <v>5.8000000000000007</v>
      </c>
      <c r="AC160" s="110">
        <f>AVERAGE(M165:M166)</f>
        <v>0.6</v>
      </c>
      <c r="AD160" s="62">
        <f>TNTP!M146</f>
        <v>3.2146065000000004</v>
      </c>
      <c r="AE160" s="62">
        <f>TNTP!N146</f>
        <v>6.2404549999999996E-2</v>
      </c>
    </row>
    <row r="161" spans="1:31" x14ac:dyDescent="0.2">
      <c r="A161" s="100">
        <v>42143</v>
      </c>
      <c r="B161" s="63"/>
      <c r="C161" s="63"/>
      <c r="D161" s="63" t="s">
        <v>176</v>
      </c>
      <c r="E161" s="63">
        <v>5</v>
      </c>
      <c r="F161" s="63">
        <v>1</v>
      </c>
      <c r="G161" s="63">
        <v>3</v>
      </c>
      <c r="H161" s="63">
        <v>4</v>
      </c>
      <c r="I161" s="63">
        <v>2</v>
      </c>
      <c r="J161" s="63">
        <v>7</v>
      </c>
      <c r="K161" s="63">
        <v>80</v>
      </c>
      <c r="L161" s="63">
        <v>58</v>
      </c>
      <c r="M161" s="63">
        <v>0.6</v>
      </c>
      <c r="N161" s="63">
        <v>1</v>
      </c>
      <c r="O161" s="63">
        <v>0.08</v>
      </c>
      <c r="P161" s="63">
        <v>6.6</v>
      </c>
      <c r="Q161" s="63">
        <v>2.2599999999999998</v>
      </c>
      <c r="R161" s="63">
        <v>0.14599999999999999</v>
      </c>
      <c r="S161" s="63">
        <v>4.4000000000000004</v>
      </c>
      <c r="T161" s="63"/>
      <c r="U161" s="63"/>
      <c r="W161" s="63" t="s">
        <v>26</v>
      </c>
      <c r="Y161" s="62">
        <f>AVERAGE(P167:P168)</f>
        <v>6.5149999999999997</v>
      </c>
      <c r="Z161" s="62">
        <f t="shared" ref="Z161" si="78">AVERAGE(Q167:Q168)</f>
        <v>1.81</v>
      </c>
      <c r="AA161" s="62">
        <f t="shared" ref="AA161" si="79">AVERAGE(R167:R168)</f>
        <v>0.20550000000000002</v>
      </c>
      <c r="AB161" s="62">
        <f t="shared" ref="AB161" si="80">AVERAGE(S167:S168)</f>
        <v>6.6</v>
      </c>
      <c r="AC161" s="62">
        <f>AVERAGE(M167:M168)</f>
        <v>0.6</v>
      </c>
      <c r="AD161" s="62">
        <f>TNTP!M147</f>
        <v>3.7258619999999993</v>
      </c>
      <c r="AE161" s="62">
        <f>TNTP!N147</f>
        <v>9.9568550000000006E-2</v>
      </c>
    </row>
    <row r="162" spans="1:31" x14ac:dyDescent="0.2">
      <c r="A162" s="100">
        <v>42157</v>
      </c>
      <c r="B162" s="63"/>
      <c r="C162" s="63"/>
      <c r="D162" s="63" t="s">
        <v>49</v>
      </c>
      <c r="E162" s="63">
        <v>5</v>
      </c>
      <c r="F162" s="63">
        <v>2</v>
      </c>
      <c r="G162" s="63">
        <v>4</v>
      </c>
      <c r="H162" s="63">
        <v>5</v>
      </c>
      <c r="I162" s="63">
        <v>2</v>
      </c>
      <c r="J162" s="63">
        <v>8</v>
      </c>
      <c r="K162" s="63">
        <v>70</v>
      </c>
      <c r="L162" s="63">
        <v>58</v>
      </c>
      <c r="M162" s="63">
        <v>0.6</v>
      </c>
      <c r="N162" s="63">
        <v>2</v>
      </c>
      <c r="O162" s="63">
        <v>0.08</v>
      </c>
      <c r="P162" s="63">
        <v>6.68</v>
      </c>
      <c r="Q162" s="63">
        <v>1.31</v>
      </c>
      <c r="R162" s="63">
        <v>5.6000000000000001E-2</v>
      </c>
      <c r="S162" s="63">
        <v>2.9</v>
      </c>
      <c r="T162" s="63"/>
      <c r="U162" s="63"/>
      <c r="W162" s="63" t="s">
        <v>27</v>
      </c>
      <c r="Y162" s="62">
        <f>AVERAGE(P169:P170)</f>
        <v>6.7249999999999996</v>
      </c>
      <c r="Z162" s="62">
        <f>AVERAGE(Q169:Q170)</f>
        <v>2.2800000000000002</v>
      </c>
      <c r="AA162" s="62">
        <f t="shared" ref="AA162" si="81">AVERAGE(R169:R170)</f>
        <v>0.14000000000000001</v>
      </c>
      <c r="AB162" s="62">
        <f t="shared" ref="AB162" si="82">AVERAGE(S169:S170)</f>
        <v>3.4000000000000004</v>
      </c>
      <c r="AC162" s="62">
        <f>AVERAGE(M169:M170)</f>
        <v>0.6</v>
      </c>
      <c r="AD162" s="62">
        <f>TNTP!M148</f>
        <v>3.8169075000000001</v>
      </c>
      <c r="AE162" s="62">
        <f>TNTP!N148</f>
        <v>1.7962599999999999E-2</v>
      </c>
    </row>
    <row r="163" spans="1:31" x14ac:dyDescent="0.2">
      <c r="A163" s="100">
        <v>42171</v>
      </c>
      <c r="B163" s="63"/>
      <c r="C163" s="63"/>
      <c r="D163" s="63" t="s">
        <v>176</v>
      </c>
      <c r="E163" s="63">
        <v>5</v>
      </c>
      <c r="F163" s="63">
        <v>1</v>
      </c>
      <c r="G163" s="63">
        <v>1</v>
      </c>
      <c r="H163" s="63">
        <v>2</v>
      </c>
      <c r="I163" s="63">
        <v>2</v>
      </c>
      <c r="J163" s="63">
        <v>8</v>
      </c>
      <c r="K163" s="63">
        <v>91</v>
      </c>
      <c r="L163" s="63">
        <v>66</v>
      </c>
      <c r="M163" s="63">
        <v>0.6</v>
      </c>
      <c r="N163" s="63">
        <v>2</v>
      </c>
      <c r="O163" s="63">
        <v>7.0000000000000007E-2</v>
      </c>
      <c r="P163" s="63">
        <v>6.19</v>
      </c>
      <c r="Q163" s="63">
        <v>2.3199999999999998</v>
      </c>
      <c r="R163" s="63">
        <v>7.0999999999999994E-2</v>
      </c>
      <c r="S163" s="63">
        <v>20.9</v>
      </c>
      <c r="T163" s="63"/>
      <c r="U163" s="63"/>
      <c r="W163" s="63" t="s">
        <v>28</v>
      </c>
    </row>
    <row r="164" spans="1:31" x14ac:dyDescent="0.2">
      <c r="A164" s="100">
        <v>42185</v>
      </c>
      <c r="B164" s="63"/>
      <c r="C164" s="63"/>
      <c r="D164" s="63" t="s">
        <v>49</v>
      </c>
      <c r="E164" s="63">
        <v>5</v>
      </c>
      <c r="F164" s="63">
        <v>2</v>
      </c>
      <c r="G164" s="63">
        <v>2</v>
      </c>
      <c r="H164" s="63">
        <v>4</v>
      </c>
      <c r="I164" s="63">
        <v>2</v>
      </c>
      <c r="J164" s="63">
        <v>12</v>
      </c>
      <c r="K164" s="63">
        <v>86</v>
      </c>
      <c r="L164" s="63">
        <v>60</v>
      </c>
      <c r="M164" s="63">
        <v>0.6</v>
      </c>
      <c r="N164" s="63">
        <v>2</v>
      </c>
      <c r="O164" s="63">
        <v>0.08</v>
      </c>
      <c r="P164" s="65">
        <v>6.1</v>
      </c>
      <c r="Q164" s="63">
        <v>1.84</v>
      </c>
      <c r="R164" s="63">
        <v>0.252</v>
      </c>
      <c r="S164" s="63">
        <v>25.5</v>
      </c>
      <c r="T164" s="63"/>
      <c r="U164" s="63"/>
      <c r="W164" s="63" t="s">
        <v>29</v>
      </c>
      <c r="Y164" s="62">
        <f>AVERAGE(P173)</f>
        <v>6.23</v>
      </c>
      <c r="Z164" s="62">
        <f t="shared" ref="Z164" si="83">AVERAGE(Q173)</f>
        <v>5.81</v>
      </c>
      <c r="AA164" s="62">
        <f>AVERAGE(R173)</f>
        <v>0.158</v>
      </c>
      <c r="AB164" s="62">
        <f t="shared" ref="AB164" si="84">AVERAGE(S173)</f>
        <v>1.2</v>
      </c>
      <c r="AC164" s="62">
        <f>AVERAGE(M173)</f>
        <v>0.6</v>
      </c>
      <c r="AD164" s="62">
        <f>TNTP!M150</f>
        <v>4.1880930000000003</v>
      </c>
      <c r="AE164" s="62">
        <f>TNTP!N150</f>
        <v>3.6544599999999997E-2</v>
      </c>
    </row>
    <row r="165" spans="1:31" x14ac:dyDescent="0.2">
      <c r="A165" s="100">
        <v>42199</v>
      </c>
      <c r="B165" s="63"/>
      <c r="C165" s="63"/>
      <c r="D165" s="63" t="s">
        <v>176</v>
      </c>
      <c r="E165" s="63">
        <v>5</v>
      </c>
      <c r="F165" s="63">
        <v>1</v>
      </c>
      <c r="G165" s="63">
        <v>3</v>
      </c>
      <c r="H165" s="63">
        <v>3</v>
      </c>
      <c r="I165" s="63">
        <v>2</v>
      </c>
      <c r="J165" s="63">
        <v>8</v>
      </c>
      <c r="K165" s="63">
        <v>80</v>
      </c>
      <c r="L165" s="63">
        <v>59</v>
      </c>
      <c r="M165" s="65">
        <v>0.6</v>
      </c>
      <c r="N165" s="63">
        <v>2</v>
      </c>
      <c r="O165" s="63">
        <v>0.09</v>
      </c>
      <c r="P165" s="63">
        <v>6.5</v>
      </c>
      <c r="Q165" s="63">
        <v>2.5499999999999998</v>
      </c>
      <c r="R165" s="63">
        <v>6.0999999999999999E-2</v>
      </c>
      <c r="S165" s="63">
        <v>4.4000000000000004</v>
      </c>
      <c r="T165" s="63"/>
      <c r="U165" s="63"/>
      <c r="W165" s="62" t="s">
        <v>164</v>
      </c>
      <c r="Y165" s="62">
        <f>AVERAGE(Y156:Y164)</f>
        <v>6.4291666666666671</v>
      </c>
      <c r="Z165" s="62">
        <f t="shared" ref="Z165:AE165" si="85">AVERAGE(Z156:Z164)</f>
        <v>2.92</v>
      </c>
      <c r="AA165" s="62">
        <f t="shared" si="85"/>
        <v>0.15431249999999996</v>
      </c>
      <c r="AB165" s="62">
        <f>AVERAGE(AB156:AB164)</f>
        <v>6.0374999999999996</v>
      </c>
      <c r="AC165" s="62">
        <f t="shared" si="85"/>
        <v>0.6</v>
      </c>
      <c r="AD165" s="62">
        <f t="shared" si="85"/>
        <v>3.6365673750000003</v>
      </c>
      <c r="AE165" s="62">
        <f t="shared" si="85"/>
        <v>4.8119637499999993E-2</v>
      </c>
    </row>
    <row r="166" spans="1:31" x14ac:dyDescent="0.2">
      <c r="A166" s="100">
        <v>42213</v>
      </c>
      <c r="B166" s="63"/>
      <c r="C166" s="63"/>
      <c r="D166" s="63" t="s">
        <v>49</v>
      </c>
      <c r="E166" s="63">
        <v>5</v>
      </c>
      <c r="F166" s="63">
        <v>1</v>
      </c>
      <c r="G166" s="63">
        <v>2</v>
      </c>
      <c r="H166" s="63">
        <v>5</v>
      </c>
      <c r="I166" s="63">
        <v>1</v>
      </c>
      <c r="J166" s="63">
        <v>13</v>
      </c>
      <c r="K166" s="63">
        <v>82</v>
      </c>
      <c r="L166" s="63">
        <v>58</v>
      </c>
      <c r="M166" s="65">
        <v>0.6</v>
      </c>
      <c r="N166" s="63">
        <v>2</v>
      </c>
      <c r="O166" s="63">
        <v>7.0000000000000007E-2</v>
      </c>
      <c r="P166" s="65">
        <v>6.3</v>
      </c>
      <c r="Q166" s="63">
        <v>1.65</v>
      </c>
      <c r="R166" s="63">
        <v>0.184</v>
      </c>
      <c r="S166" s="63">
        <v>7.2</v>
      </c>
      <c r="T166" s="63"/>
      <c r="U166" s="63"/>
    </row>
    <row r="167" spans="1:31" x14ac:dyDescent="0.2">
      <c r="A167" s="100">
        <v>42227</v>
      </c>
      <c r="B167" s="63"/>
      <c r="C167" s="63"/>
      <c r="D167" s="63" t="s">
        <v>176</v>
      </c>
      <c r="E167" s="63">
        <v>5</v>
      </c>
      <c r="F167" s="63">
        <v>1</v>
      </c>
      <c r="G167" s="63">
        <v>2</v>
      </c>
      <c r="H167" s="63">
        <v>5</v>
      </c>
      <c r="I167" s="63">
        <v>1</v>
      </c>
      <c r="J167" s="63">
        <v>13</v>
      </c>
      <c r="K167" s="63">
        <v>84</v>
      </c>
      <c r="L167" s="63">
        <v>58</v>
      </c>
      <c r="M167" s="65">
        <v>0.6</v>
      </c>
      <c r="N167" s="63">
        <v>2</v>
      </c>
      <c r="O167" s="63">
        <v>7.0000000000000007E-2</v>
      </c>
      <c r="P167" s="63">
        <v>6.6</v>
      </c>
      <c r="Q167" s="63">
        <v>2.1800000000000002</v>
      </c>
      <c r="R167" s="63">
        <v>0.26700000000000002</v>
      </c>
      <c r="S167" s="63">
        <v>6.6</v>
      </c>
      <c r="T167" s="63"/>
      <c r="U167" s="63"/>
    </row>
    <row r="168" spans="1:31" x14ac:dyDescent="0.2">
      <c r="A168" s="100">
        <v>42241</v>
      </c>
      <c r="B168" s="63"/>
      <c r="C168" s="63"/>
      <c r="D168" s="63" t="s">
        <v>49</v>
      </c>
      <c r="E168" s="63">
        <v>5</v>
      </c>
      <c r="F168" s="63">
        <v>1</v>
      </c>
      <c r="G168" s="63">
        <v>2</v>
      </c>
      <c r="H168" s="63">
        <v>1</v>
      </c>
      <c r="I168" s="63">
        <v>2</v>
      </c>
      <c r="J168" s="63">
        <v>8</v>
      </c>
      <c r="K168" s="63">
        <v>80</v>
      </c>
      <c r="L168" s="63">
        <v>60</v>
      </c>
      <c r="M168" s="65">
        <v>0.6</v>
      </c>
      <c r="N168" s="63">
        <v>2</v>
      </c>
      <c r="O168" s="63">
        <v>0.08</v>
      </c>
      <c r="P168" s="63">
        <v>6.43</v>
      </c>
      <c r="Q168" s="63">
        <v>1.44</v>
      </c>
      <c r="R168" s="63">
        <v>0.14399999999999999</v>
      </c>
      <c r="S168" s="63">
        <v>6.6</v>
      </c>
      <c r="T168" s="63"/>
      <c r="U168" s="63"/>
    </row>
    <row r="169" spans="1:31" x14ac:dyDescent="0.2">
      <c r="A169" s="100">
        <v>42255</v>
      </c>
      <c r="B169" s="63"/>
      <c r="C169" s="63"/>
      <c r="D169" s="63" t="s">
        <v>176</v>
      </c>
      <c r="E169" s="63">
        <v>5</v>
      </c>
      <c r="F169" s="63">
        <v>1</v>
      </c>
      <c r="G169" s="63">
        <v>2</v>
      </c>
      <c r="H169" s="63">
        <v>1</v>
      </c>
      <c r="I169" s="63">
        <v>1</v>
      </c>
      <c r="J169" s="63">
        <v>13</v>
      </c>
      <c r="K169" s="63">
        <v>87</v>
      </c>
      <c r="L169" s="63">
        <v>62</v>
      </c>
      <c r="M169" s="65">
        <v>0.6</v>
      </c>
      <c r="N169" s="63">
        <v>2</v>
      </c>
      <c r="O169" s="63">
        <v>0.09</v>
      </c>
      <c r="P169" s="63">
        <v>6.45</v>
      </c>
      <c r="Q169" s="63">
        <v>2.33</v>
      </c>
      <c r="R169" s="69">
        <v>0.09</v>
      </c>
      <c r="S169" s="63">
        <v>4.9000000000000004</v>
      </c>
      <c r="T169" s="63"/>
      <c r="U169" s="63"/>
    </row>
    <row r="170" spans="1:31" x14ac:dyDescent="0.2">
      <c r="A170" s="100">
        <v>42269</v>
      </c>
      <c r="B170" s="63"/>
      <c r="C170" s="63"/>
      <c r="D170" s="63" t="s">
        <v>49</v>
      </c>
      <c r="E170" s="63">
        <v>5</v>
      </c>
      <c r="F170" s="63">
        <v>2</v>
      </c>
      <c r="G170" s="63">
        <v>3</v>
      </c>
      <c r="H170" s="63">
        <v>1</v>
      </c>
      <c r="I170" s="63">
        <v>3</v>
      </c>
      <c r="J170" s="63">
        <v>10</v>
      </c>
      <c r="K170" s="63">
        <v>70</v>
      </c>
      <c r="L170" s="63">
        <v>53</v>
      </c>
      <c r="M170" s="65">
        <v>0.6</v>
      </c>
      <c r="N170" s="63">
        <v>2</v>
      </c>
      <c r="O170" s="63">
        <v>0.46</v>
      </c>
      <c r="P170" s="63">
        <v>7</v>
      </c>
      <c r="Q170" s="63">
        <v>2.23</v>
      </c>
      <c r="R170" s="63">
        <v>0.19</v>
      </c>
      <c r="S170" s="63">
        <v>1.9</v>
      </c>
      <c r="T170" s="63"/>
      <c r="U170" s="63"/>
    </row>
    <row r="171" spans="1:31" x14ac:dyDescent="0.2">
      <c r="A171" s="100">
        <v>42283</v>
      </c>
      <c r="B171" s="63"/>
      <c r="C171" s="63"/>
      <c r="D171" s="63" t="s">
        <v>170</v>
      </c>
      <c r="E171" s="63"/>
      <c r="F171" s="63"/>
      <c r="G171" s="63"/>
      <c r="H171" s="63"/>
      <c r="I171" s="63"/>
      <c r="J171" s="63"/>
      <c r="K171" s="63"/>
      <c r="L171" s="63"/>
      <c r="M171" s="65"/>
      <c r="N171" s="63"/>
      <c r="O171" s="63"/>
      <c r="P171" s="63"/>
      <c r="Q171" s="63"/>
      <c r="R171" s="63"/>
      <c r="S171" s="63"/>
      <c r="T171" s="63"/>
      <c r="U171" s="63" t="s">
        <v>272</v>
      </c>
    </row>
    <row r="172" spans="1:31" x14ac:dyDescent="0.2">
      <c r="A172" s="100">
        <v>42297</v>
      </c>
      <c r="B172" s="63"/>
      <c r="C172" s="63"/>
      <c r="D172" s="63" t="s">
        <v>170</v>
      </c>
      <c r="E172" s="63"/>
      <c r="F172" s="63"/>
      <c r="G172" s="63"/>
      <c r="H172" s="63"/>
      <c r="I172" s="63"/>
      <c r="J172" s="63"/>
      <c r="K172" s="63"/>
      <c r="L172" s="63"/>
      <c r="M172" s="65"/>
      <c r="N172" s="63"/>
      <c r="O172" s="63"/>
      <c r="P172" s="63"/>
      <c r="Q172" s="63"/>
      <c r="R172" s="63"/>
      <c r="S172" s="63"/>
      <c r="T172" s="63"/>
      <c r="U172" s="63"/>
    </row>
    <row r="173" spans="1:31" x14ac:dyDescent="0.2">
      <c r="A173" s="100">
        <v>42311</v>
      </c>
      <c r="B173" s="63"/>
      <c r="C173" s="63"/>
      <c r="D173" s="63" t="s">
        <v>176</v>
      </c>
      <c r="E173" s="63">
        <v>5</v>
      </c>
      <c r="F173" s="63">
        <v>1</v>
      </c>
      <c r="G173" s="63">
        <v>1</v>
      </c>
      <c r="H173" s="63">
        <v>2</v>
      </c>
      <c r="I173" s="63">
        <v>1</v>
      </c>
      <c r="J173" s="63">
        <v>13</v>
      </c>
      <c r="K173" s="63">
        <v>86</v>
      </c>
      <c r="L173" s="63">
        <v>46</v>
      </c>
      <c r="M173" s="65">
        <v>0.6</v>
      </c>
      <c r="N173" s="63">
        <v>2</v>
      </c>
      <c r="O173" s="63">
        <v>0.08</v>
      </c>
      <c r="P173" s="63">
        <v>6.23</v>
      </c>
      <c r="Q173" s="63">
        <v>5.81</v>
      </c>
      <c r="R173" s="63">
        <v>0.158</v>
      </c>
      <c r="S173" s="63">
        <v>1.2</v>
      </c>
      <c r="T173" s="63"/>
      <c r="U173" s="63"/>
    </row>
    <row r="174" spans="1:31" x14ac:dyDescent="0.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5"/>
      <c r="N174" s="63"/>
      <c r="O174" s="63"/>
      <c r="P174" s="63"/>
      <c r="Q174" s="63"/>
      <c r="R174" s="63"/>
      <c r="S174" s="63"/>
      <c r="T174" s="63"/>
      <c r="U174" s="63"/>
    </row>
    <row r="175" spans="1:31" x14ac:dyDescent="0.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5"/>
      <c r="N175" s="63"/>
      <c r="O175" s="63"/>
      <c r="P175" s="63"/>
      <c r="Q175" s="63"/>
      <c r="R175" s="63"/>
      <c r="S175" s="63"/>
      <c r="T175" s="63"/>
      <c r="U175" s="63"/>
    </row>
    <row r="176" spans="1:31" x14ac:dyDescent="0.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5"/>
      <c r="N176" s="63"/>
      <c r="O176" s="63"/>
      <c r="P176" s="63"/>
      <c r="Q176" s="63"/>
      <c r="R176" s="63"/>
      <c r="S176" s="63"/>
      <c r="T176" s="63"/>
      <c r="U176" s="63"/>
    </row>
    <row r="177" spans="1:31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5"/>
      <c r="N177" s="63"/>
      <c r="O177" s="63"/>
      <c r="P177" s="63"/>
      <c r="Q177" s="63"/>
      <c r="R177" s="63"/>
      <c r="S177" s="63"/>
      <c r="T177" s="63"/>
      <c r="U177" s="63"/>
    </row>
    <row r="178" spans="1:31" x14ac:dyDescent="0.2">
      <c r="A178" s="100">
        <v>42073</v>
      </c>
      <c r="B178" s="63" t="s">
        <v>50</v>
      </c>
      <c r="C178" s="63" t="s">
        <v>51</v>
      </c>
      <c r="D178" s="63" t="s">
        <v>172</v>
      </c>
      <c r="E178" s="63">
        <v>3</v>
      </c>
      <c r="F178" s="63">
        <v>1</v>
      </c>
      <c r="G178" s="63">
        <v>3</v>
      </c>
      <c r="H178" s="63">
        <v>2</v>
      </c>
      <c r="I178" s="63">
        <v>1</v>
      </c>
      <c r="J178" s="63">
        <v>13</v>
      </c>
      <c r="K178" s="63">
        <v>38</v>
      </c>
      <c r="L178" s="63">
        <v>18</v>
      </c>
      <c r="M178" s="63"/>
      <c r="N178" s="63"/>
      <c r="O178" s="63">
        <v>0.04</v>
      </c>
      <c r="P178" s="63">
        <v>6.19</v>
      </c>
      <c r="Q178" s="63">
        <v>1.0900000000000001</v>
      </c>
      <c r="R178" s="63">
        <v>0.14299999999999999</v>
      </c>
      <c r="S178" s="92">
        <v>200</v>
      </c>
      <c r="T178" s="63"/>
      <c r="U178" s="63"/>
      <c r="W178" s="63" t="s">
        <v>20</v>
      </c>
      <c r="X178" s="80" t="s">
        <v>123</v>
      </c>
      <c r="Y178" s="62">
        <f>AVERAGE(P178:P179)</f>
        <v>6.27</v>
      </c>
      <c r="Z178" s="62">
        <f t="shared" ref="Z178" si="86">AVERAGE(Q178:Q179)</f>
        <v>1.175</v>
      </c>
      <c r="AA178" s="62">
        <f t="shared" ref="AA178" si="87">AVERAGE(R178:R179)</f>
        <v>0.21050000000000002</v>
      </c>
      <c r="AB178" s="62">
        <f t="shared" ref="AB178" si="88">AVERAGE(S178:S179)</f>
        <v>105</v>
      </c>
      <c r="AD178" s="62">
        <f>TNTP!M161</f>
        <v>1.9189589999999999</v>
      </c>
      <c r="AE178" s="62">
        <f>TNTP!N161</f>
        <v>0.18520059999999999</v>
      </c>
    </row>
    <row r="179" spans="1:31" x14ac:dyDescent="0.2">
      <c r="A179" s="100">
        <v>42087</v>
      </c>
      <c r="B179" s="63"/>
      <c r="C179" s="63"/>
      <c r="D179" s="63"/>
      <c r="E179" s="63">
        <v>3</v>
      </c>
      <c r="F179" s="63">
        <v>2</v>
      </c>
      <c r="G179" s="63">
        <v>2</v>
      </c>
      <c r="H179" s="63">
        <v>1</v>
      </c>
      <c r="I179" s="63">
        <v>1</v>
      </c>
      <c r="J179" s="63">
        <v>13</v>
      </c>
      <c r="K179" s="63">
        <v>37</v>
      </c>
      <c r="L179" s="63">
        <v>42</v>
      </c>
      <c r="M179" s="63"/>
      <c r="N179" s="63"/>
      <c r="O179" s="63">
        <v>0.04</v>
      </c>
      <c r="P179" s="62">
        <v>6.35</v>
      </c>
      <c r="Q179" s="63">
        <v>1.26</v>
      </c>
      <c r="R179" s="63">
        <v>0.27800000000000002</v>
      </c>
      <c r="S179" s="63">
        <v>10</v>
      </c>
      <c r="T179" s="63"/>
      <c r="U179" s="63"/>
      <c r="W179" s="63" t="s">
        <v>22</v>
      </c>
      <c r="Y179" s="62">
        <f>AVERAGE(P180:P181)</f>
        <v>6.4849999999999994</v>
      </c>
      <c r="Z179" s="62">
        <f t="shared" ref="Z179" si="89">AVERAGE(Q180:Q181)</f>
        <v>1.88</v>
      </c>
      <c r="AA179" s="62">
        <f t="shared" ref="AA179" si="90">AVERAGE(R180:R181)</f>
        <v>0.16550000000000001</v>
      </c>
      <c r="AB179" s="62">
        <f t="shared" ref="AB179" si="91">AVERAGE(S180:S181)</f>
        <v>10.149999999999999</v>
      </c>
      <c r="AC179" s="62">
        <f>AVERAGE(M180:M181)</f>
        <v>0.75</v>
      </c>
      <c r="AD179" s="62">
        <f>TNTP!M162</f>
        <v>1.3481737499999999</v>
      </c>
      <c r="AE179" s="62">
        <f>TNTP!N162</f>
        <v>6.59661E-2</v>
      </c>
    </row>
    <row r="180" spans="1:31" x14ac:dyDescent="0.2">
      <c r="A180" s="100">
        <v>42101</v>
      </c>
      <c r="B180" s="63"/>
      <c r="C180" s="63"/>
      <c r="D180" s="63"/>
      <c r="E180" s="63">
        <v>3</v>
      </c>
      <c r="F180" s="63">
        <v>2</v>
      </c>
      <c r="G180" s="63">
        <v>2</v>
      </c>
      <c r="H180" s="63">
        <v>3</v>
      </c>
      <c r="I180" s="63">
        <v>1</v>
      </c>
      <c r="J180" s="63">
        <v>13</v>
      </c>
      <c r="K180" s="63">
        <v>63</v>
      </c>
      <c r="L180" s="63">
        <v>58</v>
      </c>
      <c r="M180" s="63"/>
      <c r="N180" s="63" t="s">
        <v>21</v>
      </c>
      <c r="O180" s="63">
        <v>0.04</v>
      </c>
      <c r="P180" s="63">
        <v>6.54</v>
      </c>
      <c r="Q180" s="63">
        <v>1.38</v>
      </c>
      <c r="R180" s="63">
        <v>0.25700000000000001</v>
      </c>
      <c r="S180" s="63">
        <v>7.6</v>
      </c>
      <c r="T180" s="63"/>
      <c r="U180" s="63" t="s">
        <v>187</v>
      </c>
      <c r="W180" s="63" t="s">
        <v>23</v>
      </c>
      <c r="Y180" s="62">
        <f>AVERAGE(P182:P183)</f>
        <v>6.7549999999999999</v>
      </c>
      <c r="Z180" s="62">
        <f t="shared" ref="Z180" si="92">AVERAGE(Q182:Q183)</f>
        <v>2.56</v>
      </c>
      <c r="AA180" s="62">
        <f t="shared" ref="AA180" si="93">AVERAGE(R182:R183)</f>
        <v>0.1</v>
      </c>
      <c r="AB180" s="62">
        <f t="shared" ref="AB180" si="94">AVERAGE(S182:S183)</f>
        <v>28.950000000000003</v>
      </c>
      <c r="AC180" s="62">
        <f>AVERAGE(M182:M183)</f>
        <v>0.57499999999999996</v>
      </c>
      <c r="AD180" s="62">
        <f>TNTP!M163</f>
        <v>1.0694344500000001</v>
      </c>
      <c r="AE180" s="62">
        <f>TNTP!N163</f>
        <v>7.3708599999999999E-2</v>
      </c>
    </row>
    <row r="181" spans="1:31" x14ac:dyDescent="0.2">
      <c r="A181" s="100">
        <v>42115</v>
      </c>
      <c r="B181" s="63"/>
      <c r="C181" s="63"/>
      <c r="D181" s="63"/>
      <c r="E181" s="63">
        <v>3</v>
      </c>
      <c r="F181" s="63">
        <v>2</v>
      </c>
      <c r="G181" s="63">
        <v>2</v>
      </c>
      <c r="H181" s="63">
        <v>3</v>
      </c>
      <c r="I181" s="63">
        <v>1</v>
      </c>
      <c r="J181" s="63">
        <v>13</v>
      </c>
      <c r="K181" s="63">
        <v>59</v>
      </c>
      <c r="L181" s="63">
        <v>62</v>
      </c>
      <c r="M181" s="63">
        <v>0.75</v>
      </c>
      <c r="N181" s="63" t="s">
        <v>21</v>
      </c>
      <c r="O181" s="63">
        <v>0.04</v>
      </c>
      <c r="P181" s="63">
        <v>6.43</v>
      </c>
      <c r="Q181" s="63">
        <v>2.38</v>
      </c>
      <c r="R181" s="63">
        <v>7.3999999999999996E-2</v>
      </c>
      <c r="S181" s="63">
        <v>12.7</v>
      </c>
      <c r="T181" s="63"/>
      <c r="U181" s="63"/>
      <c r="W181" s="63" t="s">
        <v>24</v>
      </c>
      <c r="Y181" s="62">
        <f>AVERAGE(P184:P186)</f>
        <v>6.585</v>
      </c>
      <c r="Z181" s="62">
        <f>AVERAGE(Q184:Q186)</f>
        <v>0.91549999999999998</v>
      </c>
      <c r="AA181" s="62">
        <f>AVERAGE(R184:R186)</f>
        <v>0.26749999999999996</v>
      </c>
      <c r="AB181" s="62">
        <f>AVERAGE(S184:S186)</f>
        <v>9.6999999999999993</v>
      </c>
      <c r="AC181" s="62">
        <f>AVERAGE(M184:M186)</f>
        <v>0.76500000000000001</v>
      </c>
      <c r="AD181" s="62">
        <f>TNTP!M164</f>
        <v>1.1450722500000001</v>
      </c>
      <c r="AE181" s="62">
        <f>TNTP!N164</f>
        <v>0.1034398</v>
      </c>
    </row>
    <row r="182" spans="1:31" x14ac:dyDescent="0.2">
      <c r="A182" s="100">
        <v>42129</v>
      </c>
      <c r="B182" s="63"/>
      <c r="C182" s="63"/>
      <c r="D182" s="63"/>
      <c r="E182" s="63">
        <v>3</v>
      </c>
      <c r="F182" s="63">
        <v>2</v>
      </c>
      <c r="G182" s="63">
        <v>1</v>
      </c>
      <c r="H182" s="63">
        <v>1</v>
      </c>
      <c r="I182" s="63">
        <v>2</v>
      </c>
      <c r="J182" s="63">
        <v>6</v>
      </c>
      <c r="K182" s="63">
        <v>66</v>
      </c>
      <c r="L182" s="63">
        <v>64</v>
      </c>
      <c r="M182" s="63">
        <v>0.52</v>
      </c>
      <c r="N182" s="63">
        <v>1</v>
      </c>
      <c r="O182" s="63">
        <v>0.08</v>
      </c>
      <c r="P182" s="63">
        <v>6.75</v>
      </c>
      <c r="Q182" s="63">
        <v>3.73</v>
      </c>
      <c r="R182" s="63">
        <v>4.3999999999999997E-2</v>
      </c>
      <c r="S182" s="63">
        <v>20.3</v>
      </c>
      <c r="T182" s="63"/>
      <c r="U182" s="63"/>
      <c r="W182" s="63" t="s">
        <v>25</v>
      </c>
      <c r="Y182" s="62">
        <f>AVERAGE(P186:P188)</f>
        <v>7.0366666666666662</v>
      </c>
      <c r="Z182" s="62">
        <f t="shared" ref="Z182" si="95">AVERAGE(Q186:Q188)</f>
        <v>1.3733333333333333</v>
      </c>
      <c r="AA182" s="62">
        <f t="shared" ref="AA182" si="96">AVERAGE(R186:R188)</f>
        <v>0.21833333333333335</v>
      </c>
      <c r="AB182" s="62">
        <f t="shared" ref="AB182" si="97">AVERAGE(S186:S188)</f>
        <v>18.3</v>
      </c>
      <c r="AC182" s="62">
        <f>AVERAGE(M186:M188)</f>
        <v>0.91</v>
      </c>
      <c r="AD182" s="62">
        <f>TNTP!M165</f>
        <v>0.53856915000000005</v>
      </c>
      <c r="AE182" s="62">
        <f>TNTP!N165</f>
        <v>8.098654999999999E-2</v>
      </c>
    </row>
    <row r="183" spans="1:31" x14ac:dyDescent="0.2">
      <c r="A183" s="100">
        <v>42143</v>
      </c>
      <c r="B183" s="63"/>
      <c r="C183" s="63"/>
      <c r="D183" s="63"/>
      <c r="E183" s="63">
        <v>3</v>
      </c>
      <c r="F183" s="63">
        <v>1</v>
      </c>
      <c r="G183" s="63">
        <v>2</v>
      </c>
      <c r="H183" s="63">
        <v>4</v>
      </c>
      <c r="I183" s="63">
        <v>1</v>
      </c>
      <c r="J183" s="63">
        <v>13</v>
      </c>
      <c r="K183" s="63">
        <v>81</v>
      </c>
      <c r="L183" s="63">
        <v>76</v>
      </c>
      <c r="M183" s="63">
        <v>0.63</v>
      </c>
      <c r="N183" s="63" t="s">
        <v>21</v>
      </c>
      <c r="O183" s="63">
        <v>0.08</v>
      </c>
      <c r="P183" s="63">
        <v>6.76</v>
      </c>
      <c r="Q183" s="63">
        <v>1.39</v>
      </c>
      <c r="R183" s="63">
        <v>0.156</v>
      </c>
      <c r="S183" s="63">
        <v>37.6</v>
      </c>
      <c r="T183" s="63"/>
      <c r="U183" s="63"/>
      <c r="W183" s="63" t="s">
        <v>26</v>
      </c>
      <c r="Y183" s="62">
        <f>AVERAGE(P189:P190)</f>
        <v>6.82</v>
      </c>
      <c r="Z183" s="62">
        <f t="shared" ref="Z183" si="98">AVERAGE(Q189:Q190)</f>
        <v>0.86099999999999999</v>
      </c>
      <c r="AA183" s="62">
        <f t="shared" ref="AA183" si="99">AVERAGE(R189:R190)</f>
        <v>0.42899999999999999</v>
      </c>
      <c r="AB183" s="62">
        <f t="shared" ref="AB183" si="100">AVERAGE(S189:S190)</f>
        <v>8.35</v>
      </c>
      <c r="AC183" s="62">
        <f>AVERAGE(M189:M190)</f>
        <v>1.01</v>
      </c>
      <c r="AD183" s="62">
        <f>TNTP!M166</f>
        <v>1.0043019</v>
      </c>
      <c r="AE183" s="62">
        <f>TNTP!N166</f>
        <v>0.12496395</v>
      </c>
    </row>
    <row r="184" spans="1:31" x14ac:dyDescent="0.2">
      <c r="A184" s="100">
        <v>42157</v>
      </c>
      <c r="B184" s="63"/>
      <c r="C184" s="63"/>
      <c r="D184" s="63" t="s">
        <v>216</v>
      </c>
      <c r="E184" s="63">
        <v>3</v>
      </c>
      <c r="F184" s="63">
        <v>2</v>
      </c>
      <c r="G184" s="63">
        <v>3</v>
      </c>
      <c r="H184" s="63">
        <v>5</v>
      </c>
      <c r="I184" s="63">
        <v>1</v>
      </c>
      <c r="J184" s="63">
        <v>11</v>
      </c>
      <c r="K184" s="63">
        <v>68</v>
      </c>
      <c r="L184" s="63">
        <v>72</v>
      </c>
      <c r="M184" s="63">
        <v>0.68</v>
      </c>
      <c r="N184" s="63">
        <v>1</v>
      </c>
      <c r="O184" s="63">
        <v>0.08</v>
      </c>
      <c r="P184" s="63">
        <v>6.32</v>
      </c>
      <c r="Q184" s="63">
        <v>0.371</v>
      </c>
      <c r="R184" s="63">
        <v>0.124</v>
      </c>
      <c r="S184" s="63">
        <v>4.3</v>
      </c>
      <c r="T184" s="63"/>
      <c r="U184" s="63"/>
      <c r="W184" s="63" t="s">
        <v>27</v>
      </c>
      <c r="Y184" s="62">
        <f>AVERAGE(P191:P192)</f>
        <v>6.835</v>
      </c>
      <c r="Z184" s="62">
        <f>AVERAGE(Q191:Q192)</f>
        <v>0.70399999999999996</v>
      </c>
      <c r="AA184" s="62">
        <f t="shared" ref="AA184" si="101">AVERAGE(R191:R192)</f>
        <v>0.17449999999999999</v>
      </c>
      <c r="AB184" s="62">
        <f t="shared" ref="AB184" si="102">AVERAGE(S191:S192)</f>
        <v>14.45</v>
      </c>
      <c r="AC184" s="62">
        <f>AVERAGE(M191:M192)</f>
        <v>0.94</v>
      </c>
      <c r="AD184" s="62">
        <f>TNTP!M167</f>
        <v>0.91325639999999997</v>
      </c>
      <c r="AE184" s="62">
        <f>TNTP!N167</f>
        <v>5.1874749999999997E-2</v>
      </c>
    </row>
    <row r="185" spans="1:31" x14ac:dyDescent="0.2">
      <c r="A185" s="100">
        <v>42171</v>
      </c>
      <c r="B185" s="63"/>
      <c r="C185" s="63"/>
      <c r="D185" s="63" t="s">
        <v>170</v>
      </c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W185" s="63" t="s">
        <v>28</v>
      </c>
      <c r="Y185" s="62">
        <f>AVERAGE(P193:P194)</f>
        <v>7.19</v>
      </c>
      <c r="Z185" s="62">
        <f t="shared" ref="Z185" si="103">AVERAGE(Q193:Q194)</f>
        <v>5.23</v>
      </c>
      <c r="AA185" s="62">
        <f t="shared" ref="AA185" si="104">AVERAGE(R193:R194)</f>
        <v>0.14799999999999999</v>
      </c>
      <c r="AB185" s="62">
        <f t="shared" ref="AB185" si="105">AVERAGE(S193:S194)</f>
        <v>0.3</v>
      </c>
      <c r="AD185" s="62">
        <f>TNTP!M168</f>
        <v>4.6923450000000004</v>
      </c>
      <c r="AE185" s="62">
        <f>TNTP!N168</f>
        <v>2.1679E-2</v>
      </c>
    </row>
    <row r="186" spans="1:31" x14ac:dyDescent="0.2">
      <c r="A186" s="100">
        <v>42185</v>
      </c>
      <c r="B186" s="63"/>
      <c r="C186" s="63"/>
      <c r="D186" s="63" t="s">
        <v>172</v>
      </c>
      <c r="E186" s="63">
        <v>3</v>
      </c>
      <c r="F186" s="63">
        <v>2</v>
      </c>
      <c r="G186" s="63">
        <v>2</v>
      </c>
      <c r="H186" s="63">
        <v>2</v>
      </c>
      <c r="I186" s="63">
        <v>2</v>
      </c>
      <c r="J186" s="63">
        <v>9</v>
      </c>
      <c r="K186" s="63">
        <v>85</v>
      </c>
      <c r="L186" s="63">
        <v>79</v>
      </c>
      <c r="M186" s="63">
        <v>0.85</v>
      </c>
      <c r="N186" s="63" t="s">
        <v>21</v>
      </c>
      <c r="O186" s="63">
        <v>7.0000000000000007E-2</v>
      </c>
      <c r="P186" s="63">
        <v>6.85</v>
      </c>
      <c r="Q186" s="63">
        <v>1.46</v>
      </c>
      <c r="R186" s="63">
        <v>0.41099999999999998</v>
      </c>
      <c r="S186" s="63">
        <v>15.1</v>
      </c>
      <c r="T186" s="63"/>
      <c r="U186" s="63"/>
      <c r="W186" s="63" t="s">
        <v>29</v>
      </c>
    </row>
    <row r="187" spans="1:31" x14ac:dyDescent="0.2">
      <c r="A187" s="100">
        <v>42199</v>
      </c>
      <c r="B187" s="63"/>
      <c r="C187" s="63"/>
      <c r="D187" s="63"/>
      <c r="E187" s="63">
        <v>3</v>
      </c>
      <c r="F187" s="63">
        <v>2</v>
      </c>
      <c r="G187" s="63">
        <v>3</v>
      </c>
      <c r="H187" s="63">
        <v>3</v>
      </c>
      <c r="I187" s="63">
        <v>1</v>
      </c>
      <c r="J187" s="63">
        <v>13</v>
      </c>
      <c r="K187" s="63">
        <v>76</v>
      </c>
      <c r="L187" s="63">
        <v>78</v>
      </c>
      <c r="M187" s="63">
        <v>0.78</v>
      </c>
      <c r="N187" s="63" t="s">
        <v>21</v>
      </c>
      <c r="O187" s="63">
        <v>0.08</v>
      </c>
      <c r="P187" s="63">
        <v>7.16</v>
      </c>
      <c r="Q187" s="63">
        <v>1.23</v>
      </c>
      <c r="R187" s="69">
        <v>0.11</v>
      </c>
      <c r="S187" s="63">
        <v>35.200000000000003</v>
      </c>
      <c r="T187" s="63"/>
      <c r="U187" s="63"/>
      <c r="W187" s="62" t="s">
        <v>164</v>
      </c>
      <c r="Y187" s="62">
        <f>AVERAGE(Y178:Y186)</f>
        <v>6.7470833333333333</v>
      </c>
      <c r="Z187" s="62">
        <f t="shared" ref="Z187:AE187" si="106">AVERAGE(Z178:Z186)</f>
        <v>1.8373541666666668</v>
      </c>
      <c r="AA187" s="62">
        <f t="shared" si="106"/>
        <v>0.21416666666666664</v>
      </c>
      <c r="AB187" s="62">
        <f t="shared" si="106"/>
        <v>24.400000000000002</v>
      </c>
      <c r="AC187" s="62">
        <f>AVERAGE(AC181:AC182)</f>
        <v>0.83750000000000002</v>
      </c>
      <c r="AD187" s="62">
        <f t="shared" si="106"/>
        <v>1.5787639874999999</v>
      </c>
      <c r="AE187" s="62">
        <f t="shared" si="106"/>
        <v>8.8477418749999995E-2</v>
      </c>
    </row>
    <row r="188" spans="1:31" x14ac:dyDescent="0.2">
      <c r="A188" s="100">
        <v>42213</v>
      </c>
      <c r="B188" s="63"/>
      <c r="C188" s="63"/>
      <c r="D188" s="63"/>
      <c r="E188" s="63">
        <v>3</v>
      </c>
      <c r="F188" s="63">
        <v>1</v>
      </c>
      <c r="G188" s="63">
        <v>2</v>
      </c>
      <c r="H188" s="63">
        <v>4</v>
      </c>
      <c r="I188" s="63">
        <v>1</v>
      </c>
      <c r="J188" s="63">
        <v>13</v>
      </c>
      <c r="K188" s="63">
        <v>82</v>
      </c>
      <c r="L188" s="63">
        <v>79</v>
      </c>
      <c r="M188" s="65">
        <v>1.1000000000000001</v>
      </c>
      <c r="N188" s="63" t="s">
        <v>21</v>
      </c>
      <c r="O188" s="63">
        <v>0.08</v>
      </c>
      <c r="P188" s="63">
        <v>7.1</v>
      </c>
      <c r="Q188" s="63">
        <v>1.43</v>
      </c>
      <c r="R188" s="63">
        <v>0.13400000000000001</v>
      </c>
      <c r="S188" s="63">
        <v>4.5999999999999996</v>
      </c>
      <c r="T188" s="63"/>
      <c r="U188" s="63"/>
    </row>
    <row r="189" spans="1:31" x14ac:dyDescent="0.2">
      <c r="A189" s="100">
        <v>42227</v>
      </c>
      <c r="B189" s="63"/>
      <c r="C189" s="63"/>
      <c r="D189" s="63"/>
      <c r="E189" s="63">
        <v>3</v>
      </c>
      <c r="F189" s="63">
        <v>2</v>
      </c>
      <c r="G189" s="63">
        <v>3</v>
      </c>
      <c r="H189" s="63">
        <v>3</v>
      </c>
      <c r="I189" s="63">
        <v>1</v>
      </c>
      <c r="J189" s="63">
        <v>13</v>
      </c>
      <c r="K189" s="63">
        <v>75</v>
      </c>
      <c r="L189" s="63">
        <v>72</v>
      </c>
      <c r="M189" s="63">
        <v>0.92</v>
      </c>
      <c r="N189" s="63" t="s">
        <v>21</v>
      </c>
      <c r="O189" s="63">
        <v>0.06</v>
      </c>
      <c r="P189" s="63">
        <v>6.65</v>
      </c>
      <c r="Q189" s="63">
        <v>1.1299999999999999</v>
      </c>
      <c r="R189" s="63">
        <v>0.42899999999999999</v>
      </c>
      <c r="S189" s="63">
        <v>7.8</v>
      </c>
      <c r="T189" s="63"/>
      <c r="U189" s="63"/>
    </row>
    <row r="190" spans="1:31" x14ac:dyDescent="0.2">
      <c r="A190" s="100">
        <v>42241</v>
      </c>
      <c r="B190" s="63"/>
      <c r="C190" s="63"/>
      <c r="D190" s="63"/>
      <c r="E190" s="63">
        <v>3</v>
      </c>
      <c r="F190" s="63">
        <v>2</v>
      </c>
      <c r="G190" s="63">
        <v>2</v>
      </c>
      <c r="H190" s="63">
        <v>1</v>
      </c>
      <c r="I190" s="63">
        <v>1</v>
      </c>
      <c r="J190" s="63">
        <v>13</v>
      </c>
      <c r="K190" s="63">
        <v>80</v>
      </c>
      <c r="L190" s="63">
        <v>76</v>
      </c>
      <c r="M190" s="65">
        <v>1.1000000000000001</v>
      </c>
      <c r="N190" s="63" t="s">
        <v>21</v>
      </c>
      <c r="O190" s="63">
        <v>0.08</v>
      </c>
      <c r="P190" s="63">
        <v>6.99</v>
      </c>
      <c r="Q190" s="63">
        <v>0.59199999999999997</v>
      </c>
      <c r="R190" s="63"/>
      <c r="S190" s="63">
        <v>8.9</v>
      </c>
      <c r="T190" s="63"/>
      <c r="U190" s="63"/>
    </row>
    <row r="191" spans="1:31" x14ac:dyDescent="0.2">
      <c r="A191" s="100">
        <v>42255</v>
      </c>
      <c r="B191" s="63"/>
      <c r="C191" s="63"/>
      <c r="D191" s="63" t="s">
        <v>253</v>
      </c>
      <c r="E191" s="63">
        <v>5</v>
      </c>
      <c r="F191" s="63" t="s">
        <v>21</v>
      </c>
      <c r="G191" s="63">
        <v>1</v>
      </c>
      <c r="H191" s="63">
        <v>1</v>
      </c>
      <c r="I191" s="63">
        <v>1</v>
      </c>
      <c r="J191" s="63">
        <v>13</v>
      </c>
      <c r="K191" s="63">
        <v>90</v>
      </c>
      <c r="L191" s="63">
        <v>82</v>
      </c>
      <c r="M191" s="63">
        <v>1.1499999999999999</v>
      </c>
      <c r="N191" s="63">
        <v>1</v>
      </c>
      <c r="O191" s="63">
        <v>0.08</v>
      </c>
      <c r="P191" s="63">
        <v>6.64</v>
      </c>
      <c r="Q191" s="63">
        <v>0.59799999999999998</v>
      </c>
      <c r="R191" s="63">
        <v>0.14199999999999999</v>
      </c>
      <c r="S191" s="70">
        <v>4</v>
      </c>
      <c r="T191" s="63"/>
      <c r="U191" s="63"/>
    </row>
    <row r="192" spans="1:31" x14ac:dyDescent="0.2">
      <c r="A192" s="100">
        <v>42269</v>
      </c>
      <c r="B192" s="63"/>
      <c r="C192" s="63"/>
      <c r="D192" s="63"/>
      <c r="E192" s="63" t="s">
        <v>21</v>
      </c>
      <c r="F192" s="63">
        <v>1</v>
      </c>
      <c r="G192" s="63">
        <v>3</v>
      </c>
      <c r="H192" s="63">
        <v>1</v>
      </c>
      <c r="I192" s="63">
        <v>2</v>
      </c>
      <c r="J192" s="63">
        <v>1</v>
      </c>
      <c r="K192" s="63">
        <v>73</v>
      </c>
      <c r="L192" s="63">
        <v>70</v>
      </c>
      <c r="M192" s="63">
        <v>0.73</v>
      </c>
      <c r="N192" s="63" t="s">
        <v>21</v>
      </c>
      <c r="O192" s="65">
        <v>0.1</v>
      </c>
      <c r="P192" s="63">
        <v>7.03</v>
      </c>
      <c r="Q192" s="63">
        <v>0.81</v>
      </c>
      <c r="R192" s="63">
        <v>0.20699999999999999</v>
      </c>
      <c r="S192" s="63">
        <v>24.9</v>
      </c>
      <c r="T192" s="63"/>
      <c r="U192" s="63"/>
    </row>
    <row r="193" spans="1:31" x14ac:dyDescent="0.2">
      <c r="A193" s="100">
        <v>42283</v>
      </c>
      <c r="B193" s="63"/>
      <c r="C193" s="63"/>
      <c r="D193" s="63" t="s">
        <v>170</v>
      </c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</row>
    <row r="194" spans="1:31" x14ac:dyDescent="0.2">
      <c r="A194" s="100">
        <v>42297</v>
      </c>
      <c r="B194" s="63"/>
      <c r="C194" s="63"/>
      <c r="D194" s="63" t="s">
        <v>248</v>
      </c>
      <c r="E194" s="63">
        <v>5</v>
      </c>
      <c r="F194" s="63">
        <v>1</v>
      </c>
      <c r="G194" s="63">
        <v>1</v>
      </c>
      <c r="H194" s="63">
        <v>1</v>
      </c>
      <c r="I194" s="63">
        <v>1</v>
      </c>
      <c r="J194" s="63">
        <v>8</v>
      </c>
      <c r="K194" s="63">
        <v>63</v>
      </c>
      <c r="L194" s="63">
        <v>54</v>
      </c>
      <c r="M194" s="63"/>
      <c r="N194" s="63" t="s">
        <v>21</v>
      </c>
      <c r="O194" s="63">
        <v>0.09</v>
      </c>
      <c r="P194" s="63">
        <v>7.19</v>
      </c>
      <c r="Q194" s="63">
        <v>5.23</v>
      </c>
      <c r="R194" s="63">
        <v>0.14799999999999999</v>
      </c>
      <c r="S194" s="63">
        <v>0.3</v>
      </c>
      <c r="U194" s="63" t="s">
        <v>275</v>
      </c>
    </row>
    <row r="195" spans="1:31" x14ac:dyDescent="0.2">
      <c r="A195" s="100">
        <v>42311</v>
      </c>
      <c r="B195" s="63"/>
      <c r="C195" s="63"/>
      <c r="D195" s="63" t="s">
        <v>170</v>
      </c>
      <c r="E195" s="63"/>
      <c r="F195" s="63"/>
      <c r="G195" s="63"/>
      <c r="H195" s="63"/>
      <c r="I195" s="63"/>
      <c r="J195" s="63"/>
      <c r="K195" s="63"/>
      <c r="L195" s="63"/>
      <c r="M195" s="65"/>
      <c r="N195" s="63"/>
      <c r="O195" s="63"/>
      <c r="P195" s="63"/>
      <c r="Q195" s="63"/>
      <c r="R195" s="63"/>
      <c r="S195" s="63"/>
      <c r="T195" s="63"/>
      <c r="U195" s="63"/>
    </row>
    <row r="196" spans="1:31" x14ac:dyDescent="0.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5"/>
      <c r="N196" s="63"/>
      <c r="O196" s="63"/>
      <c r="P196" s="63"/>
      <c r="Q196" s="63"/>
      <c r="R196" s="63"/>
      <c r="S196" s="63"/>
      <c r="T196" s="63"/>
      <c r="U196" s="63"/>
    </row>
    <row r="197" spans="1:31" x14ac:dyDescent="0.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5"/>
      <c r="N197" s="63"/>
      <c r="O197" s="63"/>
      <c r="P197" s="63"/>
      <c r="Q197" s="63"/>
      <c r="R197" s="63"/>
      <c r="S197" s="63"/>
      <c r="T197" s="63"/>
      <c r="U197" s="63"/>
    </row>
    <row r="198" spans="1:31" x14ac:dyDescent="0.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5"/>
      <c r="N198" s="63"/>
      <c r="O198" s="63"/>
      <c r="P198" s="63"/>
      <c r="Q198" s="63"/>
      <c r="R198" s="63"/>
      <c r="S198" s="63"/>
      <c r="T198" s="63"/>
      <c r="U198" s="63"/>
    </row>
    <row r="199" spans="1:31" x14ac:dyDescent="0.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5"/>
      <c r="N199" s="63"/>
      <c r="O199" s="63"/>
      <c r="P199" s="63"/>
      <c r="Q199" s="63"/>
      <c r="R199" s="63"/>
      <c r="S199" s="63"/>
      <c r="T199" s="63"/>
      <c r="U199" s="63"/>
    </row>
    <row r="200" spans="1:31" x14ac:dyDescent="0.2">
      <c r="A200" s="100">
        <v>42073</v>
      </c>
      <c r="B200" s="63" t="s">
        <v>52</v>
      </c>
      <c r="C200" s="63" t="s">
        <v>53</v>
      </c>
      <c r="D200" s="63" t="s">
        <v>169</v>
      </c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9"/>
      <c r="S200" s="70"/>
      <c r="T200" s="70"/>
      <c r="U200" s="63"/>
      <c r="W200" s="63" t="s">
        <v>20</v>
      </c>
      <c r="X200" s="80" t="s">
        <v>124</v>
      </c>
      <c r="Y200" s="62">
        <f>AVERAGE(P200:P201)</f>
        <v>6.48</v>
      </c>
      <c r="Z200" s="62">
        <f t="shared" ref="Z200" si="107">AVERAGE(Q200:Q201)</f>
        <v>1.61</v>
      </c>
      <c r="AA200" s="62">
        <f t="shared" ref="AA200" si="108">AVERAGE(R200:R201)</f>
        <v>0.34699999999999998</v>
      </c>
      <c r="AB200" s="62">
        <f t="shared" ref="AB200" si="109">AVERAGE(S200:S201)</f>
        <v>24.4</v>
      </c>
      <c r="AC200" s="62">
        <f>AVERAGE(M200:M201)</f>
        <v>0.75</v>
      </c>
      <c r="AD200" s="62">
        <f>TNTP!M180</f>
        <v>2.4792390000000002</v>
      </c>
      <c r="AE200" s="62">
        <f>TNTP!N180</f>
        <v>5.2339299999999998E-2</v>
      </c>
    </row>
    <row r="201" spans="1:31" x14ac:dyDescent="0.2">
      <c r="A201" s="100">
        <v>42087</v>
      </c>
      <c r="B201" s="63"/>
      <c r="C201" s="63"/>
      <c r="D201" s="63" t="s">
        <v>140</v>
      </c>
      <c r="E201" s="63">
        <v>5</v>
      </c>
      <c r="F201" s="63">
        <v>2</v>
      </c>
      <c r="G201" s="63">
        <v>3</v>
      </c>
      <c r="H201" s="63">
        <v>1</v>
      </c>
      <c r="I201" s="63">
        <v>2</v>
      </c>
      <c r="J201" s="63">
        <v>6</v>
      </c>
      <c r="K201" s="63">
        <v>48</v>
      </c>
      <c r="L201" s="63"/>
      <c r="M201" s="63">
        <v>0.75</v>
      </c>
      <c r="N201" s="63">
        <v>1</v>
      </c>
      <c r="O201" s="63">
        <v>0.04</v>
      </c>
      <c r="P201" s="63">
        <v>6.48</v>
      </c>
      <c r="Q201" s="63">
        <v>1.61</v>
      </c>
      <c r="R201" s="63">
        <v>0.34699999999999998</v>
      </c>
      <c r="S201" s="63">
        <v>24.4</v>
      </c>
      <c r="T201" s="63"/>
      <c r="U201" s="63"/>
      <c r="W201" s="63" t="s">
        <v>22</v>
      </c>
      <c r="Y201" s="62">
        <f>AVERAGE(P202:P203)</f>
        <v>6.67</v>
      </c>
      <c r="Z201" s="62">
        <f t="shared" ref="Z201" si="110">AVERAGE(Q202:Q203)</f>
        <v>3.95</v>
      </c>
      <c r="AA201" s="62">
        <f t="shared" ref="AA201" si="111">AVERAGE(R202:R203)</f>
        <v>6.7000000000000004E-2</v>
      </c>
      <c r="AB201" s="62">
        <f t="shared" ref="AB201" si="112">AVERAGE(S202:S203)</f>
        <v>20.100000000000001</v>
      </c>
      <c r="AC201" s="62">
        <f>AVERAGE(M202:M203)</f>
        <v>0.8</v>
      </c>
      <c r="AD201" s="62">
        <f>TNTP!M181</f>
        <v>1.750875</v>
      </c>
      <c r="AE201" s="62">
        <f>TNTP!N181</f>
        <v>4.7384099999999998E-2</v>
      </c>
    </row>
    <row r="202" spans="1:31" x14ac:dyDescent="0.2">
      <c r="A202" s="100">
        <v>42101</v>
      </c>
      <c r="B202" s="63"/>
      <c r="C202" s="63"/>
      <c r="D202" s="63" t="s">
        <v>169</v>
      </c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W202" s="63" t="s">
        <v>23</v>
      </c>
      <c r="Y202" s="62">
        <f>AVERAGE(P204:P205)</f>
        <v>6.87</v>
      </c>
      <c r="Z202" s="62">
        <f t="shared" ref="Z202" si="113">AVERAGE(Q204:Q205)</f>
        <v>2.8249999999999997</v>
      </c>
      <c r="AA202" s="62">
        <f t="shared" ref="AA202" si="114">AVERAGE(R204:R205)</f>
        <v>0.13700000000000001</v>
      </c>
      <c r="AB202" s="62">
        <f>AVERAGE(S204:S205)</f>
        <v>6.6</v>
      </c>
      <c r="AC202" s="62">
        <f>AVERAGE(M204:M205)</f>
        <v>0.95</v>
      </c>
      <c r="AD202" s="62">
        <f>TNTP!M182</f>
        <v>1.5561777000000001</v>
      </c>
      <c r="AE202" s="62">
        <f>TNTP!N182</f>
        <v>4.3357999999999994E-2</v>
      </c>
    </row>
    <row r="203" spans="1:31" x14ac:dyDescent="0.2">
      <c r="A203" s="100">
        <v>42115</v>
      </c>
      <c r="B203" s="63"/>
      <c r="C203" s="63"/>
      <c r="D203" s="63" t="s">
        <v>140</v>
      </c>
      <c r="E203" s="63">
        <v>5</v>
      </c>
      <c r="F203" s="63">
        <v>2</v>
      </c>
      <c r="G203" s="63">
        <v>1</v>
      </c>
      <c r="H203" s="63">
        <v>4</v>
      </c>
      <c r="I203" s="63">
        <v>3</v>
      </c>
      <c r="J203" s="63">
        <v>10</v>
      </c>
      <c r="K203" s="63">
        <v>72</v>
      </c>
      <c r="L203" s="63">
        <v>65</v>
      </c>
      <c r="M203" s="63">
        <v>0.8</v>
      </c>
      <c r="N203" s="63">
        <v>1</v>
      </c>
      <c r="O203" s="63">
        <v>0.04</v>
      </c>
      <c r="P203" s="63">
        <v>6.67</v>
      </c>
      <c r="Q203" s="63">
        <v>3.95</v>
      </c>
      <c r="R203" s="63">
        <v>6.7000000000000004E-2</v>
      </c>
      <c r="S203" s="63">
        <v>20.100000000000001</v>
      </c>
      <c r="T203" s="63"/>
      <c r="U203" s="63" t="s">
        <v>192</v>
      </c>
      <c r="W203" s="63" t="s">
        <v>24</v>
      </c>
      <c r="Y203" s="62">
        <f>AVERAGE(P206:P208)</f>
        <v>6.956666666666667</v>
      </c>
      <c r="Z203" s="62">
        <f>AVERAGE(Q206:Q208)</f>
        <v>1.4223333333333334</v>
      </c>
      <c r="AA203" s="111">
        <f>AVERAGE(R206:R208)</f>
        <v>0.12133333333333333</v>
      </c>
      <c r="AB203" s="62">
        <f>AVERAGE(S206:S208)</f>
        <v>14.5</v>
      </c>
      <c r="AC203" s="62">
        <f>AVERAGE(M206:M208)</f>
        <v>0.75</v>
      </c>
      <c r="AD203" s="62">
        <f>TNTP!M183</f>
        <v>0.91232259999999998</v>
      </c>
      <c r="AE203" s="62">
        <f>TNTP!N183</f>
        <v>6.565639999999999E-2</v>
      </c>
    </row>
    <row r="204" spans="1:31" x14ac:dyDescent="0.2">
      <c r="A204" s="100">
        <v>42129</v>
      </c>
      <c r="B204" s="63"/>
      <c r="C204" s="63"/>
      <c r="D204" s="63"/>
      <c r="E204" s="63">
        <v>5</v>
      </c>
      <c r="F204" s="63">
        <v>2</v>
      </c>
      <c r="G204" s="63">
        <v>1</v>
      </c>
      <c r="H204" s="63">
        <v>1</v>
      </c>
      <c r="I204" s="63">
        <v>2</v>
      </c>
      <c r="J204" s="63">
        <v>9</v>
      </c>
      <c r="K204" s="63">
        <v>80</v>
      </c>
      <c r="L204" s="63">
        <v>69</v>
      </c>
      <c r="M204" s="63">
        <v>0.9</v>
      </c>
      <c r="N204" s="63">
        <v>1</v>
      </c>
      <c r="O204" s="63">
        <v>0.08</v>
      </c>
      <c r="P204" s="63">
        <v>6.96</v>
      </c>
      <c r="Q204" s="65">
        <v>4.0999999999999996</v>
      </c>
      <c r="R204" s="63">
        <v>9.1999999999999998E-2</v>
      </c>
      <c r="S204" s="63">
        <v>6.6</v>
      </c>
      <c r="T204" s="63"/>
      <c r="U204" s="63"/>
      <c r="W204" s="63" t="s">
        <v>25</v>
      </c>
      <c r="Y204" s="62">
        <f>AVERAGE(P209:P210)</f>
        <v>7.2</v>
      </c>
      <c r="Z204" s="62">
        <f>AVERAGE(Q209:Q210)</f>
        <v>1.33</v>
      </c>
      <c r="AA204" s="62">
        <f>AVERAGE(R209:R210)</f>
        <v>0.11700000000000001</v>
      </c>
      <c r="AB204" s="62">
        <f>AVERAGE(S209:S210)</f>
        <v>15.7</v>
      </c>
      <c r="AC204" s="62">
        <f>AVERAGE(M209:M210)</f>
        <v>0.75</v>
      </c>
      <c r="AD204" s="62">
        <f>TNTP!M184</f>
        <v>0.86143049999999999</v>
      </c>
      <c r="AE204" s="62">
        <f>TNTP!N184</f>
        <v>5.6675099999999999E-2</v>
      </c>
    </row>
    <row r="205" spans="1:31" x14ac:dyDescent="0.2">
      <c r="A205" s="100">
        <v>42143</v>
      </c>
      <c r="B205" s="63" t="s">
        <v>101</v>
      </c>
      <c r="C205" s="63"/>
      <c r="D205" s="63"/>
      <c r="E205" s="63">
        <v>5</v>
      </c>
      <c r="F205" s="63">
        <v>2</v>
      </c>
      <c r="G205" s="63">
        <v>3</v>
      </c>
      <c r="H205" s="63">
        <v>4</v>
      </c>
      <c r="I205" s="63">
        <v>3</v>
      </c>
      <c r="J205" s="63">
        <v>10</v>
      </c>
      <c r="K205" s="63">
        <v>80</v>
      </c>
      <c r="L205" s="63">
        <v>75</v>
      </c>
      <c r="M205" s="65">
        <v>1</v>
      </c>
      <c r="N205" s="63">
        <v>2</v>
      </c>
      <c r="O205" s="63">
        <v>0.08</v>
      </c>
      <c r="P205" s="63">
        <v>6.78</v>
      </c>
      <c r="Q205" s="63">
        <v>1.55</v>
      </c>
      <c r="R205" s="63">
        <v>0.182</v>
      </c>
      <c r="T205" s="92" t="s">
        <v>299</v>
      </c>
      <c r="U205" s="63" t="s">
        <v>209</v>
      </c>
      <c r="W205" s="63" t="s">
        <v>26</v>
      </c>
      <c r="Y205" s="62">
        <f>AVERAGE(P211:P212)</f>
        <v>7.1849999999999996</v>
      </c>
      <c r="Z205" s="62">
        <f t="shared" ref="Z205" si="115">AVERAGE(Q211:Q212)</f>
        <v>1.2275</v>
      </c>
      <c r="AA205" s="62">
        <f t="shared" ref="AA205" si="116">AVERAGE(R211:R212)</f>
        <v>0.13800000000000001</v>
      </c>
      <c r="AB205" s="62">
        <f t="shared" ref="AB205" si="117">AVERAGE(S211:S212)</f>
        <v>15.65</v>
      </c>
      <c r="AC205" s="62">
        <f>AVERAGE(M211:M212)</f>
        <v>0.64999999999999991</v>
      </c>
      <c r="AD205" s="62">
        <f>TNTP!M185</f>
        <v>1.0316155499999999</v>
      </c>
      <c r="AE205" s="62">
        <f>TNTP!N185</f>
        <v>5.9617249999999997E-2</v>
      </c>
    </row>
    <row r="206" spans="1:31" x14ac:dyDescent="0.2">
      <c r="A206" s="100">
        <v>42157</v>
      </c>
      <c r="B206" s="63"/>
      <c r="C206" s="63"/>
      <c r="D206" s="63"/>
      <c r="E206" s="63">
        <v>5</v>
      </c>
      <c r="F206" s="63">
        <v>3</v>
      </c>
      <c r="G206" s="63">
        <v>6</v>
      </c>
      <c r="H206" s="63">
        <v>5</v>
      </c>
      <c r="I206" s="63">
        <v>3</v>
      </c>
      <c r="J206" s="63">
        <v>8</v>
      </c>
      <c r="K206" s="63">
        <v>59</v>
      </c>
      <c r="L206" s="63" t="s">
        <v>21</v>
      </c>
      <c r="M206" s="63">
        <v>0.65</v>
      </c>
      <c r="N206" s="63">
        <v>1</v>
      </c>
      <c r="O206" s="63">
        <v>0.08</v>
      </c>
      <c r="P206" s="63">
        <v>6.63</v>
      </c>
      <c r="Q206" s="63">
        <v>0.65700000000000003</v>
      </c>
      <c r="R206" s="69">
        <v>0.06</v>
      </c>
      <c r="S206" s="63">
        <v>12.3</v>
      </c>
      <c r="T206" s="63"/>
      <c r="U206" s="63" t="s">
        <v>217</v>
      </c>
      <c r="W206" s="63" t="s">
        <v>27</v>
      </c>
      <c r="Y206" s="62">
        <f>AVERAGE(P213:P214)</f>
        <v>8.2799999999999994</v>
      </c>
      <c r="Z206" s="62">
        <f>AVERAGE(Q213:Q214)</f>
        <v>0.66850000000000009</v>
      </c>
      <c r="AA206" s="62">
        <f t="shared" ref="AA206" si="118">AVERAGE(R213:R214)</f>
        <v>0.19350000000000001</v>
      </c>
      <c r="AB206" s="62">
        <f t="shared" ref="AB206" si="119">AVERAGE(S213:S214)</f>
        <v>8.15</v>
      </c>
      <c r="AC206" s="62">
        <f>AVERAGE(M213:M214)</f>
        <v>0.75</v>
      </c>
      <c r="AD206" s="62">
        <f>TNTP!M186</f>
        <v>0.79209584999999993</v>
      </c>
      <c r="AE206" s="62">
        <f>TNTP!N186</f>
        <v>3.4221849999999998E-2</v>
      </c>
    </row>
    <row r="207" spans="1:31" x14ac:dyDescent="0.2">
      <c r="A207" s="100">
        <v>42171</v>
      </c>
      <c r="B207" s="63"/>
      <c r="C207" s="63"/>
      <c r="D207" s="63"/>
      <c r="E207" s="63">
        <v>5</v>
      </c>
      <c r="F207" s="63">
        <v>2</v>
      </c>
      <c r="G207" s="63">
        <v>2</v>
      </c>
      <c r="H207" s="63">
        <v>2</v>
      </c>
      <c r="I207" s="63">
        <v>3</v>
      </c>
      <c r="J207" s="63">
        <v>10</v>
      </c>
      <c r="K207" s="106">
        <v>94</v>
      </c>
      <c r="L207" s="106">
        <v>83</v>
      </c>
      <c r="M207" s="65">
        <v>0.9</v>
      </c>
      <c r="N207" s="63">
        <v>1</v>
      </c>
      <c r="O207" s="63">
        <v>0.08</v>
      </c>
      <c r="P207" s="65">
        <v>6.4</v>
      </c>
      <c r="Q207" s="63">
        <v>2.02</v>
      </c>
      <c r="R207" s="63">
        <v>8.2000000000000003E-2</v>
      </c>
      <c r="S207" s="63">
        <v>8.6</v>
      </c>
      <c r="T207" s="63"/>
      <c r="U207" s="63"/>
      <c r="W207" s="63" t="s">
        <v>28</v>
      </c>
      <c r="Y207" s="62">
        <f>AVERAGE(P215:P216)</f>
        <v>7.0600000000000005</v>
      </c>
      <c r="Z207" s="62">
        <f>AVERAGE(Q215:Q216)</f>
        <v>2.58</v>
      </c>
      <c r="AA207" s="62">
        <f>AVERAGE(R215:R216)</f>
        <v>7.0000000000000007E-2</v>
      </c>
      <c r="AB207" s="62">
        <f>AVERAGE(S215:S216)</f>
        <v>5.55</v>
      </c>
      <c r="AC207" s="62">
        <f>AVERAGE(M215:M216)</f>
        <v>1.05</v>
      </c>
      <c r="AD207" s="62">
        <f>TNTP!M187</f>
        <v>1.568784</v>
      </c>
      <c r="AE207" s="62">
        <f>TNTP!N187</f>
        <v>2.9266649999999998E-2</v>
      </c>
    </row>
    <row r="208" spans="1:31" x14ac:dyDescent="0.2">
      <c r="A208" s="100">
        <v>42185</v>
      </c>
      <c r="B208" s="63"/>
      <c r="C208" s="63"/>
      <c r="D208" s="63"/>
      <c r="E208" s="63">
        <v>5</v>
      </c>
      <c r="F208" s="63">
        <v>2</v>
      </c>
      <c r="G208" s="63">
        <v>2</v>
      </c>
      <c r="H208" s="63">
        <v>3</v>
      </c>
      <c r="I208" s="63">
        <v>2</v>
      </c>
      <c r="J208" s="63">
        <v>9</v>
      </c>
      <c r="K208" s="63">
        <v>87</v>
      </c>
      <c r="L208" s="63">
        <v>81</v>
      </c>
      <c r="M208" s="65">
        <v>0.7</v>
      </c>
      <c r="N208" s="63">
        <v>1</v>
      </c>
      <c r="O208" s="63">
        <v>0.09</v>
      </c>
      <c r="P208" s="63">
        <v>7.84</v>
      </c>
      <c r="Q208" s="63">
        <v>1.59</v>
      </c>
      <c r="R208" s="63">
        <v>0.222</v>
      </c>
      <c r="S208" s="63">
        <v>22.6</v>
      </c>
      <c r="T208" s="63"/>
      <c r="U208" s="63" t="s">
        <v>226</v>
      </c>
      <c r="W208" s="63" t="s">
        <v>29</v>
      </c>
      <c r="Y208" s="62">
        <f>AVERAGE(P217)</f>
        <v>7.19</v>
      </c>
      <c r="Z208" s="62">
        <f t="shared" ref="Z208" si="120">AVERAGE(Q217)</f>
        <v>5.88</v>
      </c>
      <c r="AA208" s="62">
        <f>AVERAGE(R217)</f>
        <v>0.107</v>
      </c>
      <c r="AB208" s="62">
        <f t="shared" ref="AB208" si="121">AVERAGE(S217)</f>
        <v>2.2999999999999998</v>
      </c>
      <c r="AC208" s="62">
        <f>AVERAGE(M217)</f>
        <v>1</v>
      </c>
      <c r="AD208" s="62">
        <f>TNTP!M188</f>
        <v>1.8629310000000001</v>
      </c>
      <c r="AE208" s="62">
        <f>TNTP!N188</f>
        <v>2.0440200000000002E-2</v>
      </c>
    </row>
    <row r="209" spans="1:31" x14ac:dyDescent="0.2">
      <c r="A209" s="100">
        <v>42199</v>
      </c>
      <c r="B209" s="63"/>
      <c r="C209" s="63"/>
      <c r="D209" s="63" t="s">
        <v>230</v>
      </c>
      <c r="E209" s="63">
        <v>5</v>
      </c>
      <c r="F209" s="63">
        <v>2</v>
      </c>
      <c r="G209" s="63">
        <v>2</v>
      </c>
      <c r="H209" s="63">
        <v>3</v>
      </c>
      <c r="I209" s="63">
        <v>2</v>
      </c>
      <c r="J209" s="63">
        <v>7</v>
      </c>
      <c r="K209" s="63">
        <v>84</v>
      </c>
      <c r="L209" s="63">
        <v>82</v>
      </c>
      <c r="M209" s="63">
        <v>0.75</v>
      </c>
      <c r="N209" s="63">
        <v>2</v>
      </c>
      <c r="O209" s="63">
        <v>0.08</v>
      </c>
      <c r="P209" s="63">
        <v>7.2</v>
      </c>
      <c r="Q209" s="63">
        <v>1.33</v>
      </c>
      <c r="R209" s="63">
        <v>0.11700000000000001</v>
      </c>
      <c r="S209" s="63">
        <v>15.7</v>
      </c>
      <c r="T209" s="63"/>
      <c r="U209" s="63"/>
      <c r="W209" s="62" t="s">
        <v>164</v>
      </c>
      <c r="Y209" s="62">
        <f>AVERAGE(Y200:Y208)</f>
        <v>7.0990740740740748</v>
      </c>
      <c r="Z209" s="62">
        <f t="shared" ref="Z209:AE209" si="122">AVERAGE(Z200:Z208)</f>
        <v>2.3881481481481481</v>
      </c>
      <c r="AA209" s="62">
        <f t="shared" si="122"/>
        <v>0.1442037037037037</v>
      </c>
      <c r="AB209" s="62">
        <f t="shared" si="122"/>
        <v>12.55</v>
      </c>
      <c r="AC209" s="62">
        <f t="shared" si="122"/>
        <v>0.82777777777777783</v>
      </c>
      <c r="AD209" s="62">
        <f t="shared" si="122"/>
        <v>1.4239412444444446</v>
      </c>
      <c r="AE209" s="62">
        <f t="shared" si="122"/>
        <v>4.5439872222222219E-2</v>
      </c>
    </row>
    <row r="210" spans="1:31" x14ac:dyDescent="0.2">
      <c r="A210" s="100">
        <v>42213</v>
      </c>
      <c r="B210" s="63"/>
      <c r="C210" s="63"/>
      <c r="D210" s="63" t="s">
        <v>169</v>
      </c>
      <c r="E210" s="63"/>
      <c r="F210" s="63"/>
      <c r="G210" s="63"/>
      <c r="H210" s="63"/>
      <c r="I210" s="63"/>
      <c r="J210" s="63"/>
      <c r="K210" s="63"/>
      <c r="L210" s="63"/>
      <c r="M210" s="65"/>
      <c r="N210" s="63"/>
      <c r="O210" s="63"/>
      <c r="P210" s="63"/>
      <c r="Q210" s="63"/>
      <c r="R210" s="63"/>
      <c r="S210" s="63"/>
      <c r="T210" s="63"/>
      <c r="U210" s="63"/>
    </row>
    <row r="211" spans="1:31" x14ac:dyDescent="0.2">
      <c r="A211" s="100">
        <v>42227</v>
      </c>
      <c r="B211" s="63"/>
      <c r="C211" s="63"/>
      <c r="D211" s="63" t="s">
        <v>140</v>
      </c>
      <c r="E211" s="63">
        <v>5</v>
      </c>
      <c r="F211" s="63">
        <v>2</v>
      </c>
      <c r="G211" s="63">
        <v>2</v>
      </c>
      <c r="H211" s="63">
        <v>5</v>
      </c>
      <c r="I211" s="63">
        <v>2</v>
      </c>
      <c r="J211" s="63">
        <v>8</v>
      </c>
      <c r="K211" s="63">
        <v>84</v>
      </c>
      <c r="L211" s="63">
        <v>74</v>
      </c>
      <c r="M211" s="65">
        <v>0.6</v>
      </c>
      <c r="N211" s="63" t="s">
        <v>21</v>
      </c>
      <c r="O211" s="63">
        <v>0.27</v>
      </c>
      <c r="P211" s="63">
        <v>7.06</v>
      </c>
      <c r="Q211" s="63">
        <v>1.64</v>
      </c>
      <c r="R211" s="63">
        <v>0.125</v>
      </c>
      <c r="S211" s="63">
        <v>9.8000000000000007</v>
      </c>
      <c r="U211" s="63" t="s">
        <v>245</v>
      </c>
    </row>
    <row r="212" spans="1:31" x14ac:dyDescent="0.2">
      <c r="A212" s="100">
        <v>42241</v>
      </c>
      <c r="B212" s="63"/>
      <c r="C212" s="63"/>
      <c r="D212" s="63"/>
      <c r="E212" s="63">
        <v>5</v>
      </c>
      <c r="F212" s="63">
        <v>1</v>
      </c>
      <c r="G212" s="63">
        <v>1</v>
      </c>
      <c r="H212" s="63">
        <v>1</v>
      </c>
      <c r="I212" s="62">
        <v>1</v>
      </c>
      <c r="J212" s="63">
        <v>13</v>
      </c>
      <c r="K212" s="63">
        <v>87</v>
      </c>
      <c r="L212" s="63">
        <v>84</v>
      </c>
      <c r="M212" s="65">
        <v>0.7</v>
      </c>
      <c r="N212" s="63">
        <v>1</v>
      </c>
      <c r="O212" s="63">
        <v>7.0000000000000007E-2</v>
      </c>
      <c r="P212" s="63">
        <v>7.31</v>
      </c>
      <c r="Q212" s="63">
        <v>0.81499999999999995</v>
      </c>
      <c r="R212" s="63">
        <v>0.151</v>
      </c>
      <c r="S212" s="63">
        <v>21.5</v>
      </c>
      <c r="U212" s="63" t="s">
        <v>249</v>
      </c>
    </row>
    <row r="213" spans="1:31" x14ac:dyDescent="0.2">
      <c r="A213" s="100">
        <v>42255</v>
      </c>
      <c r="B213" s="63"/>
      <c r="C213" s="63"/>
      <c r="D213" s="63"/>
      <c r="E213" s="63">
        <v>5</v>
      </c>
      <c r="F213" s="63">
        <v>2</v>
      </c>
      <c r="G213" s="63">
        <v>2</v>
      </c>
      <c r="H213" s="63">
        <v>1</v>
      </c>
      <c r="I213" s="63">
        <v>2</v>
      </c>
      <c r="J213" s="63">
        <v>8</v>
      </c>
      <c r="K213" s="63">
        <v>84</v>
      </c>
      <c r="L213" s="63">
        <v>84</v>
      </c>
      <c r="M213" s="65">
        <v>0.9</v>
      </c>
      <c r="N213" s="63">
        <v>1</v>
      </c>
      <c r="O213" s="63">
        <v>0.08</v>
      </c>
      <c r="P213" s="63">
        <v>8.52</v>
      </c>
      <c r="Q213" s="63">
        <v>0.55900000000000005</v>
      </c>
      <c r="R213" s="69">
        <v>0.14000000000000001</v>
      </c>
      <c r="S213" s="63">
        <v>6.3</v>
      </c>
      <c r="U213" s="63" t="s">
        <v>254</v>
      </c>
    </row>
    <row r="214" spans="1:31" x14ac:dyDescent="0.2">
      <c r="A214" s="100">
        <v>42269</v>
      </c>
      <c r="B214" s="63"/>
      <c r="C214" s="63"/>
      <c r="D214" s="63" t="s">
        <v>230</v>
      </c>
      <c r="E214" s="63">
        <v>5</v>
      </c>
      <c r="F214" s="63">
        <v>2</v>
      </c>
      <c r="G214" s="63">
        <v>3</v>
      </c>
      <c r="H214" s="63">
        <v>1</v>
      </c>
      <c r="I214" s="63">
        <v>3</v>
      </c>
      <c r="J214" s="63">
        <v>12</v>
      </c>
      <c r="K214" s="63">
        <v>86</v>
      </c>
      <c r="L214" s="63">
        <v>82</v>
      </c>
      <c r="M214" s="65">
        <v>0.6</v>
      </c>
      <c r="N214" s="63">
        <v>2</v>
      </c>
      <c r="O214" s="63">
        <v>0.09</v>
      </c>
      <c r="P214" s="63">
        <v>8.0399999999999991</v>
      </c>
      <c r="Q214" s="63">
        <v>0.77800000000000002</v>
      </c>
      <c r="R214" s="63">
        <v>0.247</v>
      </c>
      <c r="S214" s="63">
        <v>10</v>
      </c>
      <c r="U214" s="63" t="s">
        <v>260</v>
      </c>
    </row>
    <row r="215" spans="1:31" x14ac:dyDescent="0.2">
      <c r="A215" s="100">
        <v>42283</v>
      </c>
      <c r="B215" s="63"/>
      <c r="C215" s="63"/>
      <c r="D215" s="63" t="s">
        <v>140</v>
      </c>
      <c r="E215" s="63">
        <v>5</v>
      </c>
      <c r="F215" s="63">
        <v>1</v>
      </c>
      <c r="G215" s="63">
        <v>1</v>
      </c>
      <c r="H215" s="63">
        <v>5</v>
      </c>
      <c r="I215" s="63">
        <v>2</v>
      </c>
      <c r="J215" s="63">
        <v>9</v>
      </c>
      <c r="K215" s="63">
        <v>72</v>
      </c>
      <c r="L215" s="63">
        <v>66</v>
      </c>
      <c r="M215" s="65">
        <v>1</v>
      </c>
      <c r="N215" s="63">
        <v>2</v>
      </c>
      <c r="O215" s="63">
        <v>0.09</v>
      </c>
      <c r="P215" s="63">
        <v>6.92</v>
      </c>
      <c r="Q215" s="63">
        <v>1.39</v>
      </c>
      <c r="R215" s="63">
        <v>7.3999999999999996E-2</v>
      </c>
      <c r="S215" s="63">
        <v>9</v>
      </c>
      <c r="U215" s="63" t="s">
        <v>266</v>
      </c>
    </row>
    <row r="216" spans="1:31" x14ac:dyDescent="0.2">
      <c r="A216" s="100">
        <v>42297</v>
      </c>
      <c r="B216" s="63"/>
      <c r="C216" s="63"/>
      <c r="D216" s="63"/>
      <c r="E216" s="63">
        <v>5</v>
      </c>
      <c r="F216" s="63">
        <v>1</v>
      </c>
      <c r="G216" s="63">
        <v>2</v>
      </c>
      <c r="H216" s="63">
        <v>1</v>
      </c>
      <c r="I216" s="63">
        <v>2</v>
      </c>
      <c r="J216" s="63">
        <v>10</v>
      </c>
      <c r="K216" s="63">
        <v>65</v>
      </c>
      <c r="L216" s="63">
        <v>63</v>
      </c>
      <c r="M216" s="65">
        <v>1.1000000000000001</v>
      </c>
      <c r="N216" s="63">
        <v>2</v>
      </c>
      <c r="O216" s="63">
        <v>0.09</v>
      </c>
      <c r="P216" s="63">
        <v>7.2</v>
      </c>
      <c r="Q216" s="63">
        <v>3.77</v>
      </c>
      <c r="R216" s="62">
        <v>6.6000000000000003E-2</v>
      </c>
      <c r="S216" s="63">
        <v>2.1</v>
      </c>
      <c r="U216" s="63" t="s">
        <v>276</v>
      </c>
    </row>
    <row r="217" spans="1:31" x14ac:dyDescent="0.2">
      <c r="A217" s="100">
        <v>42311</v>
      </c>
      <c r="B217" s="63"/>
      <c r="C217" s="63"/>
      <c r="D217" s="63"/>
      <c r="E217" s="63">
        <v>5</v>
      </c>
      <c r="F217" s="63">
        <v>1</v>
      </c>
      <c r="G217" s="63">
        <v>1</v>
      </c>
      <c r="H217" s="63">
        <v>1</v>
      </c>
      <c r="I217" s="63">
        <v>1</v>
      </c>
      <c r="J217" s="63">
        <v>13</v>
      </c>
      <c r="K217" s="63">
        <v>68</v>
      </c>
      <c r="L217" s="63">
        <v>64</v>
      </c>
      <c r="M217" s="65">
        <v>1</v>
      </c>
      <c r="N217" s="63">
        <v>2</v>
      </c>
      <c r="O217" s="63">
        <v>0.09</v>
      </c>
      <c r="P217" s="63">
        <v>7.19</v>
      </c>
      <c r="Q217" s="63">
        <v>5.88</v>
      </c>
      <c r="R217" s="63">
        <v>0.107</v>
      </c>
      <c r="S217" s="63">
        <v>2.2999999999999998</v>
      </c>
      <c r="U217" s="63" t="s">
        <v>296</v>
      </c>
    </row>
    <row r="218" spans="1:31" x14ac:dyDescent="0.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5"/>
      <c r="N218" s="63"/>
      <c r="O218" s="63"/>
      <c r="P218" s="63"/>
      <c r="Q218" s="63"/>
      <c r="R218" s="63"/>
      <c r="S218" s="63"/>
      <c r="T218" s="63"/>
      <c r="U218" s="63"/>
    </row>
    <row r="219" spans="1:31" x14ac:dyDescent="0.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5"/>
      <c r="N219" s="63"/>
      <c r="O219" s="63"/>
      <c r="P219" s="63"/>
      <c r="Q219" s="63"/>
      <c r="R219" s="63"/>
      <c r="S219" s="63"/>
      <c r="T219" s="63"/>
      <c r="U219" s="63"/>
    </row>
    <row r="220" spans="1:31" x14ac:dyDescent="0.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5"/>
      <c r="N220" s="63"/>
      <c r="O220" s="63"/>
      <c r="P220" s="63"/>
      <c r="Q220" s="63"/>
      <c r="R220" s="63"/>
      <c r="S220" s="63"/>
      <c r="T220" s="63"/>
      <c r="U220" s="63"/>
      <c r="W220" s="63"/>
      <c r="X220" s="80"/>
    </row>
    <row r="221" spans="1:31" x14ac:dyDescent="0.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5"/>
      <c r="N221" s="63"/>
      <c r="O221" s="63"/>
      <c r="P221" s="63"/>
      <c r="Q221" s="63"/>
      <c r="R221" s="63"/>
      <c r="S221" s="63"/>
      <c r="T221" s="63"/>
      <c r="U221" s="63"/>
      <c r="W221" s="63"/>
    </row>
    <row r="222" spans="1:31" x14ac:dyDescent="0.2">
      <c r="A222" s="100">
        <v>42073</v>
      </c>
      <c r="B222" s="63" t="s">
        <v>153</v>
      </c>
      <c r="C222" s="63" t="s">
        <v>151</v>
      </c>
      <c r="D222" s="63" t="s">
        <v>152</v>
      </c>
      <c r="E222" s="63">
        <v>3</v>
      </c>
      <c r="F222" s="63">
        <v>1</v>
      </c>
      <c r="G222" s="63">
        <v>3</v>
      </c>
      <c r="H222" s="63">
        <v>1</v>
      </c>
      <c r="I222" s="63">
        <v>1</v>
      </c>
      <c r="J222" s="63">
        <v>12</v>
      </c>
      <c r="K222" s="63">
        <v>60</v>
      </c>
      <c r="L222" s="63"/>
      <c r="M222" s="63"/>
      <c r="N222" s="63"/>
      <c r="O222" s="63">
        <v>0.05</v>
      </c>
      <c r="P222" s="63">
        <v>6.08</v>
      </c>
      <c r="Q222" s="63">
        <v>2.0099999999999998</v>
      </c>
      <c r="R222" s="70">
        <v>0.157</v>
      </c>
      <c r="S222" s="70">
        <v>5.0999999999999996</v>
      </c>
      <c r="T222" s="70"/>
      <c r="U222" s="63"/>
      <c r="W222" s="63" t="s">
        <v>20</v>
      </c>
      <c r="X222" s="82" t="s">
        <v>153</v>
      </c>
      <c r="Y222" s="62">
        <f>AVERAGE(P222:P223)</f>
        <v>6.2650000000000006</v>
      </c>
      <c r="Z222" s="62">
        <f t="shared" ref="Z222" si="123">AVERAGE(Q222:Q223)</f>
        <v>1.5349999999999999</v>
      </c>
      <c r="AA222" s="62">
        <f t="shared" ref="AA222" si="124">AVERAGE(R222:R223)</f>
        <v>0.193</v>
      </c>
      <c r="AB222" s="62">
        <f t="shared" ref="AB222" si="125">AVERAGE(S222:S223)</f>
        <v>4.3499999999999996</v>
      </c>
      <c r="AC222" s="62">
        <f>AVERAGE(M222:M223)</f>
        <v>0.94</v>
      </c>
      <c r="AD222" s="62">
        <f>TNTP!M199</f>
        <v>1.6808399999999999</v>
      </c>
      <c r="AE222" s="62">
        <f>TNTP!N199</f>
        <v>5.3268399999999994E-2</v>
      </c>
    </row>
    <row r="223" spans="1:31" x14ac:dyDescent="0.2">
      <c r="A223" s="100">
        <v>42087</v>
      </c>
      <c r="B223" s="63"/>
      <c r="C223" s="63"/>
      <c r="D223" s="63"/>
      <c r="E223" s="63">
        <v>3</v>
      </c>
      <c r="F223" s="63">
        <v>1</v>
      </c>
      <c r="G223" s="63">
        <v>3</v>
      </c>
      <c r="H223" s="63">
        <v>1</v>
      </c>
      <c r="I223" s="63">
        <v>3</v>
      </c>
      <c r="J223" s="63">
        <v>5</v>
      </c>
      <c r="K223" s="63">
        <v>45</v>
      </c>
      <c r="L223" s="63"/>
      <c r="M223" s="63">
        <v>0.94</v>
      </c>
      <c r="N223" s="63">
        <v>1</v>
      </c>
      <c r="O223" s="63">
        <v>0.03</v>
      </c>
      <c r="P223" s="63">
        <v>6.45</v>
      </c>
      <c r="Q223" s="63">
        <v>1.06</v>
      </c>
      <c r="R223" s="63">
        <v>0.22900000000000001</v>
      </c>
      <c r="S223" s="63">
        <v>3.6</v>
      </c>
      <c r="T223" s="63"/>
      <c r="U223" s="63"/>
      <c r="W223" s="63" t="s">
        <v>22</v>
      </c>
      <c r="Y223" s="62">
        <f>AVERAGE(P224:P225)</f>
        <v>6.4350000000000005</v>
      </c>
      <c r="Z223" s="62">
        <f t="shared" ref="Z223" si="126">AVERAGE(Q224:Q225)</f>
        <v>1.3314999999999999</v>
      </c>
      <c r="AA223" s="62">
        <f t="shared" ref="AA223" si="127">AVERAGE(R224:R225)</f>
        <v>0.1245</v>
      </c>
      <c r="AB223" s="62">
        <f t="shared" ref="AB223" si="128">AVERAGE(S224:S225)</f>
        <v>5.6</v>
      </c>
      <c r="AC223" s="62">
        <f>AVERAGE(M224:M225)</f>
        <v>0.53500000000000003</v>
      </c>
      <c r="AD223" s="62">
        <f>TNTP!M200</f>
        <v>1.36918425</v>
      </c>
      <c r="AE223" s="62">
        <f>TNTP!N200</f>
        <v>6.4107899999999995E-2</v>
      </c>
    </row>
    <row r="224" spans="1:31" x14ac:dyDescent="0.2">
      <c r="A224" s="100">
        <v>42101</v>
      </c>
      <c r="B224" s="63"/>
      <c r="C224" s="63"/>
      <c r="D224" s="63" t="s">
        <v>136</v>
      </c>
      <c r="E224" s="63">
        <v>2</v>
      </c>
      <c r="F224" s="63">
        <v>1</v>
      </c>
      <c r="G224" s="63">
        <v>4</v>
      </c>
      <c r="H224" s="63">
        <v>2</v>
      </c>
      <c r="I224" s="63">
        <v>1</v>
      </c>
      <c r="J224" s="63">
        <v>13</v>
      </c>
      <c r="K224" s="63">
        <v>58</v>
      </c>
      <c r="L224" s="63">
        <v>54</v>
      </c>
      <c r="M224" s="63">
        <v>0.55000000000000004</v>
      </c>
      <c r="N224" s="63" t="s">
        <v>21</v>
      </c>
      <c r="O224" s="63">
        <v>0.03</v>
      </c>
      <c r="P224" s="63">
        <v>6.45</v>
      </c>
      <c r="Q224" s="63">
        <v>0.97299999999999998</v>
      </c>
      <c r="R224" s="63">
        <v>0.214</v>
      </c>
      <c r="S224" s="63">
        <v>2.2000000000000002</v>
      </c>
      <c r="T224" s="63"/>
      <c r="U224" s="63"/>
      <c r="W224" s="63" t="s">
        <v>23</v>
      </c>
      <c r="Y224" s="62">
        <f>AVERAGE(P226:P227)</f>
        <v>6.66</v>
      </c>
      <c r="Z224" s="62">
        <f t="shared" ref="Z224" si="129">AVERAGE(Q226:Q227)</f>
        <v>2.1</v>
      </c>
      <c r="AA224" s="62">
        <f t="shared" ref="AA224" si="130">AVERAGE(R226:R227)</f>
        <v>0.14299999999999999</v>
      </c>
      <c r="AB224" s="62">
        <f t="shared" ref="AB224" si="131">AVERAGE(S226:S227)</f>
        <v>4.4000000000000004</v>
      </c>
      <c r="AC224" s="62">
        <f>AVERAGE(M226:M227)</f>
        <v>0.67</v>
      </c>
      <c r="AD224" s="62">
        <f>TNTP!M201</f>
        <v>0.96228089999999999</v>
      </c>
      <c r="AE224" s="62">
        <f>TNTP!N201</f>
        <v>4.3048299999999998E-2</v>
      </c>
    </row>
    <row r="225" spans="1:31" x14ac:dyDescent="0.2">
      <c r="A225" s="100">
        <v>42115</v>
      </c>
      <c r="B225" s="63"/>
      <c r="C225" s="63"/>
      <c r="D225" s="63" t="s">
        <v>152</v>
      </c>
      <c r="E225" s="63">
        <v>3</v>
      </c>
      <c r="F225" s="63">
        <v>1</v>
      </c>
      <c r="G225" s="63">
        <v>1</v>
      </c>
      <c r="H225" s="63">
        <v>5</v>
      </c>
      <c r="I225" s="63">
        <v>3</v>
      </c>
      <c r="J225" s="63">
        <v>11</v>
      </c>
      <c r="K225" s="63">
        <v>67</v>
      </c>
      <c r="L225" s="63">
        <v>57</v>
      </c>
      <c r="M225" s="63">
        <v>0.52</v>
      </c>
      <c r="N225" s="63" t="s">
        <v>21</v>
      </c>
      <c r="O225" s="63">
        <v>0.03</v>
      </c>
      <c r="P225" s="63">
        <v>6.42</v>
      </c>
      <c r="Q225" s="63">
        <v>1.69</v>
      </c>
      <c r="R225" s="63">
        <v>3.5000000000000003E-2</v>
      </c>
      <c r="S225" s="70">
        <v>9</v>
      </c>
      <c r="T225" s="63"/>
      <c r="U225" s="63"/>
      <c r="W225" s="63" t="s">
        <v>24</v>
      </c>
      <c r="Y225" s="62">
        <f>AVERAGE(P228:P230)</f>
        <v>6.3299999999999992</v>
      </c>
      <c r="Z225" s="62">
        <f>AVERAGE(Q228:Q230)</f>
        <v>0.93899999999999995</v>
      </c>
      <c r="AA225" s="111">
        <f>AVERAGE(R228:R230)</f>
        <v>0.13433333333333333</v>
      </c>
      <c r="AB225" s="62">
        <f>AVERAGE(S228:S230)</f>
        <v>8.4666666666666668</v>
      </c>
      <c r="AC225" s="62">
        <f>AVERAGE(M228:M230)</f>
        <v>0.47000000000000003</v>
      </c>
      <c r="AD225" s="62">
        <f>TNTP!M202</f>
        <v>1.0827411</v>
      </c>
      <c r="AE225" s="62">
        <f>TNTP!N202</f>
        <v>8.5683666666666658E-2</v>
      </c>
    </row>
    <row r="226" spans="1:31" x14ac:dyDescent="0.2">
      <c r="A226" s="100">
        <v>42129</v>
      </c>
      <c r="B226" s="63"/>
      <c r="C226" s="63"/>
      <c r="D226" s="63"/>
      <c r="E226" s="63">
        <v>3</v>
      </c>
      <c r="F226" s="63">
        <v>1</v>
      </c>
      <c r="G226" s="63">
        <v>1</v>
      </c>
      <c r="H226" s="63">
        <v>1</v>
      </c>
      <c r="I226" s="63">
        <v>2</v>
      </c>
      <c r="J226" s="63">
        <v>10</v>
      </c>
      <c r="K226" s="63">
        <v>76</v>
      </c>
      <c r="L226" s="63">
        <v>67</v>
      </c>
      <c r="M226" s="63">
        <v>0.67</v>
      </c>
      <c r="N226" s="63" t="s">
        <v>21</v>
      </c>
      <c r="O226" s="63">
        <v>7.0000000000000007E-2</v>
      </c>
      <c r="P226" s="63">
        <v>6.66</v>
      </c>
      <c r="Q226" s="65">
        <v>2.1</v>
      </c>
      <c r="R226" s="63">
        <v>0.14299999999999999</v>
      </c>
      <c r="S226" s="63">
        <v>4.4000000000000004</v>
      </c>
      <c r="T226" s="63"/>
      <c r="U226" s="63"/>
      <c r="W226" s="63" t="s">
        <v>25</v>
      </c>
      <c r="Y226" s="62">
        <f>AVERAGE(P231:P232)</f>
        <v>6.9049999999999994</v>
      </c>
      <c r="Z226" s="62">
        <f>AVERAGE(Q231:Q232)</f>
        <v>1.2315</v>
      </c>
      <c r="AA226" s="62">
        <f>AVERAGE(R231:R232)</f>
        <v>4.1499999999999995E-2</v>
      </c>
      <c r="AB226" s="62">
        <f>AVERAGE(S231:S232)</f>
        <v>10.25</v>
      </c>
      <c r="AC226" s="110">
        <f>AVERAGE(M231:M232)</f>
        <v>0.6</v>
      </c>
      <c r="AD226" s="62">
        <f>TNTP!M203</f>
        <v>0.71365664999999989</v>
      </c>
      <c r="AE226" s="62">
        <f>TNTP!N203</f>
        <v>6.8288849999999998E-2</v>
      </c>
    </row>
    <row r="227" spans="1:31" x14ac:dyDescent="0.2">
      <c r="A227" s="100">
        <v>42143</v>
      </c>
      <c r="B227" s="63" t="s">
        <v>101</v>
      </c>
      <c r="C227" s="63"/>
      <c r="D227" s="63" t="s">
        <v>170</v>
      </c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W227" s="63" t="s">
        <v>26</v>
      </c>
      <c r="Y227" s="62">
        <f>AVERAGE(P233:P234)</f>
        <v>6.71</v>
      </c>
      <c r="Z227" s="62">
        <f t="shared" ref="Z227" si="132">AVERAGE(Q233:Q234)</f>
        <v>0.311</v>
      </c>
      <c r="AA227" s="62">
        <f t="shared" ref="AA227" si="133">AVERAGE(R233:R234)</f>
        <v>0.191</v>
      </c>
      <c r="AB227" s="62">
        <f t="shared" ref="AB227" si="134">AVERAGE(S233:S234)</f>
        <v>6.3</v>
      </c>
      <c r="AC227" s="110">
        <f>AVERAGE(M233:M234)</f>
        <v>1.05</v>
      </c>
      <c r="AD227" s="62">
        <f>TNTP!M204</f>
        <v>0.47483729999999996</v>
      </c>
      <c r="AE227" s="62">
        <f>TNTP!N204</f>
        <v>5.2029599999999995E-2</v>
      </c>
    </row>
    <row r="228" spans="1:31" x14ac:dyDescent="0.2">
      <c r="A228" s="100">
        <v>42157</v>
      </c>
      <c r="B228" s="63"/>
      <c r="C228" s="63"/>
      <c r="D228" s="63" t="s">
        <v>152</v>
      </c>
      <c r="E228" s="63">
        <v>4</v>
      </c>
      <c r="F228" s="63">
        <v>2</v>
      </c>
      <c r="G228" s="63">
        <v>3</v>
      </c>
      <c r="H228" s="63">
        <v>5</v>
      </c>
      <c r="I228" s="63">
        <v>3</v>
      </c>
      <c r="J228" s="63">
        <v>6</v>
      </c>
      <c r="K228" s="63">
        <v>65</v>
      </c>
      <c r="L228" s="63">
        <v>67</v>
      </c>
      <c r="M228" s="63">
        <v>0.27</v>
      </c>
      <c r="N228" s="63" t="s">
        <v>21</v>
      </c>
      <c r="O228" s="63">
        <v>7.0000000000000007E-2</v>
      </c>
      <c r="P228" s="63">
        <v>6.48</v>
      </c>
      <c r="Q228" s="63">
        <v>0.23699999999999999</v>
      </c>
      <c r="R228" s="69">
        <v>0.05</v>
      </c>
      <c r="S228" s="63">
        <v>8.6999999999999993</v>
      </c>
      <c r="T228" s="63"/>
      <c r="U228" s="63"/>
      <c r="W228" s="63" t="s">
        <v>27</v>
      </c>
      <c r="Y228" s="62">
        <f>AVERAGE(P235:P236)</f>
        <v>7.0350000000000001</v>
      </c>
      <c r="Z228" s="62">
        <f>AVERAGE(Q235:Q236)</f>
        <v>0.93099999999999994</v>
      </c>
      <c r="AA228" s="62">
        <f t="shared" ref="AA228" si="135">AVERAGE(R235:R236)</f>
        <v>0.11099999999999999</v>
      </c>
      <c r="AB228" s="62">
        <f t="shared" ref="AB228" si="136">AVERAGE(S235:S236)</f>
        <v>20.5</v>
      </c>
      <c r="AC228" s="110">
        <f>AVERAGE(M235:M236)</f>
        <v>0.70500000000000007</v>
      </c>
      <c r="AD228" s="62">
        <f>TNTP!M205</f>
        <v>0.47763870000000003</v>
      </c>
      <c r="AE228" s="62">
        <f>TNTP!N205</f>
        <v>7.2160100000000005E-2</v>
      </c>
    </row>
    <row r="229" spans="1:31" x14ac:dyDescent="0.2">
      <c r="A229" s="100">
        <v>42171</v>
      </c>
      <c r="B229" s="63"/>
      <c r="C229" s="63"/>
      <c r="D229" s="63"/>
      <c r="E229" s="63">
        <v>1</v>
      </c>
      <c r="F229" s="63">
        <v>1</v>
      </c>
      <c r="G229" s="63">
        <v>1</v>
      </c>
      <c r="H229" s="63">
        <v>5</v>
      </c>
      <c r="I229" s="63" t="s">
        <v>21</v>
      </c>
      <c r="J229" s="63">
        <v>11</v>
      </c>
      <c r="K229" s="63">
        <v>96</v>
      </c>
      <c r="L229" s="63">
        <v>64</v>
      </c>
      <c r="M229" s="63">
        <v>0.5</v>
      </c>
      <c r="N229" s="63" t="s">
        <v>21</v>
      </c>
      <c r="O229" s="63">
        <v>7.0000000000000007E-2</v>
      </c>
      <c r="P229" s="63">
        <v>6.47</v>
      </c>
      <c r="Q229" s="63">
        <v>1.1599999999999999</v>
      </c>
      <c r="R229" s="63">
        <v>0.14299999999999999</v>
      </c>
      <c r="S229" s="62">
        <v>8.1</v>
      </c>
      <c r="U229" s="63"/>
      <c r="W229" s="63" t="s">
        <v>28</v>
      </c>
      <c r="AC229" s="110"/>
    </row>
    <row r="230" spans="1:31" x14ac:dyDescent="0.2">
      <c r="A230" s="100">
        <v>42185</v>
      </c>
      <c r="B230" s="63"/>
      <c r="C230" s="63"/>
      <c r="D230" s="63"/>
      <c r="E230" s="63">
        <v>4</v>
      </c>
      <c r="F230" s="63">
        <v>1</v>
      </c>
      <c r="G230" s="63">
        <v>1</v>
      </c>
      <c r="H230" s="63">
        <v>1</v>
      </c>
      <c r="I230" s="63" t="s">
        <v>21</v>
      </c>
      <c r="J230" s="63">
        <v>7</v>
      </c>
      <c r="K230" s="63">
        <v>80</v>
      </c>
      <c r="L230" s="63">
        <v>70</v>
      </c>
      <c r="M230" s="63">
        <v>0.64</v>
      </c>
      <c r="N230" s="63" t="s">
        <v>21</v>
      </c>
      <c r="O230" s="63">
        <v>0.06</v>
      </c>
      <c r="P230" s="63">
        <v>6.04</v>
      </c>
      <c r="Q230" s="63">
        <v>1.42</v>
      </c>
      <c r="R230" s="69">
        <v>0.21</v>
      </c>
      <c r="S230" s="63">
        <v>8.6</v>
      </c>
      <c r="T230" s="63"/>
      <c r="U230" s="63"/>
      <c r="W230" s="63" t="s">
        <v>29</v>
      </c>
      <c r="Y230" s="62">
        <f>AVERAGE(P239)</f>
        <v>6.66</v>
      </c>
      <c r="Z230" s="62">
        <f t="shared" ref="Z230" si="137">AVERAGE(Q239)</f>
        <v>2.12</v>
      </c>
      <c r="AA230" s="62">
        <f>AVERAGE(R239)</f>
        <v>0.14099999999999999</v>
      </c>
      <c r="AB230" s="62">
        <f t="shared" ref="AB230" si="138">AVERAGE(S239)</f>
        <v>11.2</v>
      </c>
      <c r="AC230" s="110">
        <f>AVERAGE(M239)</f>
        <v>0.55000000000000004</v>
      </c>
      <c r="AD230" s="62">
        <f>TNTP!M207</f>
        <v>0.50705339999999999</v>
      </c>
      <c r="AE230" s="62">
        <f>TNTP!N207</f>
        <v>5.32684E-2</v>
      </c>
    </row>
    <row r="231" spans="1:31" x14ac:dyDescent="0.2">
      <c r="A231" s="100">
        <v>42199</v>
      </c>
      <c r="B231" s="63"/>
      <c r="C231" s="63"/>
      <c r="D231" s="63"/>
      <c r="E231" s="63">
        <v>1</v>
      </c>
      <c r="F231" s="63">
        <v>1</v>
      </c>
      <c r="G231" s="63">
        <v>3</v>
      </c>
      <c r="H231" s="63">
        <v>3</v>
      </c>
      <c r="I231" s="63">
        <v>3</v>
      </c>
      <c r="J231" s="63">
        <v>10</v>
      </c>
      <c r="K231" s="63">
        <v>82</v>
      </c>
      <c r="L231" s="63">
        <v>70</v>
      </c>
      <c r="M231" s="65">
        <v>0.6</v>
      </c>
      <c r="N231" s="63" t="s">
        <v>21</v>
      </c>
      <c r="O231" s="63">
        <v>7.0000000000000007E-2</v>
      </c>
      <c r="P231" s="63">
        <v>6.64</v>
      </c>
      <c r="Q231" s="63">
        <v>0.88300000000000001</v>
      </c>
      <c r="R231" s="63">
        <v>3.6999999999999998E-2</v>
      </c>
      <c r="S231" s="63">
        <v>7.3</v>
      </c>
      <c r="T231" s="63"/>
      <c r="U231" s="63"/>
      <c r="W231" s="62" t="s">
        <v>164</v>
      </c>
      <c r="Y231" s="62">
        <f>AVERAGE(Y222:Y230)</f>
        <v>6.625</v>
      </c>
      <c r="Z231" s="62">
        <f t="shared" ref="Z231:AE231" si="139">AVERAGE(Z222:Z230)</f>
        <v>1.3123749999999998</v>
      </c>
      <c r="AA231" s="62">
        <f t="shared" si="139"/>
        <v>0.13491666666666666</v>
      </c>
      <c r="AB231" s="62">
        <f t="shared" si="139"/>
        <v>8.8833333333333329</v>
      </c>
      <c r="AC231" s="62">
        <f>AVERAGE(AC225)</f>
        <v>0.47000000000000003</v>
      </c>
      <c r="AD231" s="62">
        <f t="shared" si="139"/>
        <v>0.90852903749999991</v>
      </c>
      <c r="AE231" s="62">
        <f t="shared" si="139"/>
        <v>6.1481902083333331E-2</v>
      </c>
    </row>
    <row r="232" spans="1:31" x14ac:dyDescent="0.2">
      <c r="A232" s="100">
        <v>42213</v>
      </c>
      <c r="B232" s="63"/>
      <c r="C232" s="63"/>
      <c r="D232" s="63"/>
      <c r="E232" s="63">
        <v>1</v>
      </c>
      <c r="F232" s="63">
        <v>1</v>
      </c>
      <c r="G232" s="63">
        <v>1</v>
      </c>
      <c r="H232" s="63" t="s">
        <v>21</v>
      </c>
      <c r="I232" s="63">
        <v>1</v>
      </c>
      <c r="J232" s="63">
        <v>5</v>
      </c>
      <c r="K232" s="63">
        <v>93</v>
      </c>
      <c r="L232" s="63">
        <v>80</v>
      </c>
      <c r="M232" s="65">
        <v>0.6</v>
      </c>
      <c r="N232" s="63" t="s">
        <v>21</v>
      </c>
      <c r="O232" s="63">
        <v>0.31</v>
      </c>
      <c r="P232" s="63">
        <v>7.17</v>
      </c>
      <c r="Q232" s="63">
        <v>1.58</v>
      </c>
      <c r="R232" s="63">
        <v>4.5999999999999999E-2</v>
      </c>
      <c r="S232" s="63">
        <v>13.2</v>
      </c>
      <c r="T232" s="63"/>
      <c r="U232" s="63"/>
    </row>
    <row r="233" spans="1:31" x14ac:dyDescent="0.2">
      <c r="A233" s="100">
        <v>42227</v>
      </c>
      <c r="B233" s="63"/>
      <c r="C233" s="63"/>
      <c r="D233" s="63" t="s">
        <v>170</v>
      </c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</row>
    <row r="234" spans="1:31" x14ac:dyDescent="0.2">
      <c r="A234" s="100">
        <v>42241</v>
      </c>
      <c r="B234" s="63"/>
      <c r="C234" s="63"/>
      <c r="D234" s="63" t="s">
        <v>152</v>
      </c>
      <c r="E234" s="63">
        <v>4</v>
      </c>
      <c r="F234" s="63">
        <v>1</v>
      </c>
      <c r="G234" s="63">
        <v>2</v>
      </c>
      <c r="H234" s="63">
        <v>2</v>
      </c>
      <c r="I234" s="63">
        <v>2</v>
      </c>
      <c r="J234" s="63">
        <v>12</v>
      </c>
      <c r="K234" s="63">
        <v>81</v>
      </c>
      <c r="L234" s="63">
        <v>70</v>
      </c>
      <c r="M234" s="63">
        <v>1.05</v>
      </c>
      <c r="N234" s="63" t="s">
        <v>21</v>
      </c>
      <c r="O234" s="65">
        <v>0.1</v>
      </c>
      <c r="P234" s="63">
        <v>6.71</v>
      </c>
      <c r="Q234" s="63">
        <v>0.311</v>
      </c>
      <c r="R234" s="63">
        <v>0.191</v>
      </c>
      <c r="S234" s="63">
        <v>6.3</v>
      </c>
      <c r="T234" s="63"/>
      <c r="U234" s="70"/>
    </row>
    <row r="235" spans="1:31" x14ac:dyDescent="0.2">
      <c r="A235" s="100">
        <v>42255</v>
      </c>
      <c r="B235" s="63"/>
      <c r="C235" s="63"/>
      <c r="D235" s="63"/>
      <c r="E235" s="63">
        <v>1</v>
      </c>
      <c r="F235" s="63">
        <v>1</v>
      </c>
      <c r="G235" s="63">
        <v>1</v>
      </c>
      <c r="H235" s="63">
        <v>1</v>
      </c>
      <c r="I235" s="63">
        <v>2</v>
      </c>
      <c r="J235" s="63">
        <v>9</v>
      </c>
      <c r="K235" s="63">
        <v>79</v>
      </c>
      <c r="L235" s="63">
        <v>76</v>
      </c>
      <c r="M235" s="63">
        <v>0.35</v>
      </c>
      <c r="N235" s="63" t="s">
        <v>21</v>
      </c>
      <c r="O235" s="63">
        <v>0.71</v>
      </c>
      <c r="P235" s="65">
        <v>7</v>
      </c>
      <c r="Q235" s="63">
        <v>0.71199999999999997</v>
      </c>
      <c r="R235" s="63">
        <v>0.14599999999999999</v>
      </c>
      <c r="T235" s="92" t="s">
        <v>298</v>
      </c>
      <c r="U235" s="63" t="s">
        <v>297</v>
      </c>
    </row>
    <row r="236" spans="1:31" x14ac:dyDescent="0.2">
      <c r="A236" s="100">
        <v>42269</v>
      </c>
      <c r="B236" s="63"/>
      <c r="C236" s="63"/>
      <c r="D236" s="63" t="s">
        <v>152</v>
      </c>
      <c r="E236" s="63">
        <v>1</v>
      </c>
      <c r="F236" s="63">
        <v>2</v>
      </c>
      <c r="G236" s="63">
        <v>2</v>
      </c>
      <c r="H236" s="63">
        <v>1</v>
      </c>
      <c r="I236" s="63">
        <v>2</v>
      </c>
      <c r="J236" s="63">
        <v>11</v>
      </c>
      <c r="K236" s="63">
        <v>71</v>
      </c>
      <c r="L236" s="63">
        <v>64</v>
      </c>
      <c r="M236" s="63">
        <v>1.06</v>
      </c>
      <c r="N236" s="63" t="s">
        <v>21</v>
      </c>
      <c r="O236" s="63">
        <v>1.1200000000000001</v>
      </c>
      <c r="P236" s="63">
        <v>7.07</v>
      </c>
      <c r="Q236" s="63">
        <v>1.1499999999999999</v>
      </c>
      <c r="R236" s="63">
        <v>7.5999999999999998E-2</v>
      </c>
      <c r="S236" s="63">
        <v>20.5</v>
      </c>
      <c r="U236" s="63"/>
    </row>
    <row r="237" spans="1:31" x14ac:dyDescent="0.2">
      <c r="A237" s="100">
        <v>42283</v>
      </c>
      <c r="B237" s="63"/>
      <c r="C237" s="63"/>
      <c r="D237" s="63" t="s">
        <v>170</v>
      </c>
      <c r="E237" s="63">
        <v>1</v>
      </c>
      <c r="F237" s="63">
        <v>2</v>
      </c>
      <c r="G237" s="63">
        <v>1</v>
      </c>
      <c r="H237" s="63">
        <v>6</v>
      </c>
      <c r="I237" s="63">
        <v>3</v>
      </c>
      <c r="J237" s="63">
        <v>5</v>
      </c>
      <c r="K237" s="63">
        <v>70</v>
      </c>
      <c r="L237" s="63" t="s">
        <v>21</v>
      </c>
      <c r="M237" s="63" t="s">
        <v>21</v>
      </c>
      <c r="N237" s="63" t="s">
        <v>21</v>
      </c>
      <c r="O237" s="63"/>
      <c r="P237" s="63"/>
      <c r="Q237" s="63"/>
      <c r="R237" s="63"/>
      <c r="S237" s="63"/>
      <c r="U237" s="63" t="s">
        <v>271</v>
      </c>
    </row>
    <row r="238" spans="1:31" x14ac:dyDescent="0.2">
      <c r="A238" s="100">
        <v>42297</v>
      </c>
      <c r="B238" s="63"/>
      <c r="C238" s="63"/>
      <c r="D238" s="63" t="s">
        <v>170</v>
      </c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</row>
    <row r="239" spans="1:31" x14ac:dyDescent="0.2">
      <c r="A239" s="100">
        <v>42311</v>
      </c>
      <c r="B239" s="63"/>
      <c r="C239" s="63"/>
      <c r="D239" s="63" t="s">
        <v>152</v>
      </c>
      <c r="E239" s="63" t="s">
        <v>21</v>
      </c>
      <c r="F239" s="63">
        <v>1</v>
      </c>
      <c r="G239" s="63">
        <v>1</v>
      </c>
      <c r="H239" s="63">
        <v>2</v>
      </c>
      <c r="I239" s="63">
        <v>2</v>
      </c>
      <c r="J239" s="63">
        <v>8</v>
      </c>
      <c r="K239" s="63">
        <v>45</v>
      </c>
      <c r="L239" s="63">
        <v>54</v>
      </c>
      <c r="M239" s="63">
        <v>0.55000000000000004</v>
      </c>
      <c r="N239" s="63" t="s">
        <v>21</v>
      </c>
      <c r="O239" s="63">
        <v>0.25</v>
      </c>
      <c r="P239" s="63">
        <v>6.66</v>
      </c>
      <c r="Q239" s="129">
        <v>2.12</v>
      </c>
      <c r="R239" s="129">
        <v>0.14099999999999999</v>
      </c>
      <c r="S239" s="63">
        <v>11.2</v>
      </c>
      <c r="T239" s="63"/>
      <c r="U239" s="63"/>
    </row>
    <row r="240" spans="1:31" x14ac:dyDescent="0.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5"/>
      <c r="N240" s="63"/>
      <c r="O240" s="63"/>
      <c r="P240" s="63"/>
      <c r="Q240" s="63"/>
      <c r="R240" s="63"/>
      <c r="S240" s="63"/>
      <c r="T240" s="63"/>
      <c r="U240" s="63"/>
    </row>
    <row r="241" spans="1:31" x14ac:dyDescent="0.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5"/>
      <c r="N241" s="63"/>
      <c r="O241" s="63"/>
      <c r="P241" s="63"/>
      <c r="Q241" s="63"/>
      <c r="R241" s="63"/>
      <c r="S241" s="63"/>
      <c r="T241" s="63"/>
      <c r="U241" s="63"/>
    </row>
    <row r="242" spans="1:31" x14ac:dyDescent="0.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5"/>
      <c r="N242" s="63"/>
      <c r="O242" s="63"/>
      <c r="P242" s="63"/>
      <c r="Q242" s="63"/>
      <c r="R242" s="63"/>
      <c r="S242" s="63"/>
      <c r="T242" s="63"/>
      <c r="U242" s="63"/>
    </row>
    <row r="243" spans="1:31" x14ac:dyDescent="0.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5"/>
      <c r="N243" s="63"/>
      <c r="O243" s="63"/>
      <c r="P243" s="63"/>
      <c r="Q243" s="63"/>
      <c r="R243" s="63"/>
      <c r="S243" s="63"/>
      <c r="T243" s="63"/>
      <c r="U243" s="63"/>
    </row>
    <row r="244" spans="1:31" x14ac:dyDescent="0.2">
      <c r="A244" s="100">
        <v>42073</v>
      </c>
      <c r="B244" s="63" t="s">
        <v>54</v>
      </c>
      <c r="C244" s="63" t="s">
        <v>55</v>
      </c>
      <c r="D244" s="63" t="s">
        <v>147</v>
      </c>
      <c r="E244" s="63">
        <v>3</v>
      </c>
      <c r="F244" s="63">
        <v>1</v>
      </c>
      <c r="G244" s="63">
        <v>4</v>
      </c>
      <c r="H244" s="63">
        <v>2</v>
      </c>
      <c r="I244" s="63">
        <v>1</v>
      </c>
      <c r="J244" s="63">
        <v>13</v>
      </c>
      <c r="K244" s="63">
        <v>60</v>
      </c>
      <c r="L244" s="63">
        <v>28</v>
      </c>
      <c r="M244" s="63">
        <v>0.03</v>
      </c>
      <c r="N244" s="63">
        <v>1</v>
      </c>
      <c r="O244" s="63">
        <v>0.18</v>
      </c>
      <c r="P244" s="63">
        <v>6.26</v>
      </c>
      <c r="Q244" s="63">
        <v>2.34</v>
      </c>
      <c r="R244" s="63">
        <v>0.19700000000000001</v>
      </c>
      <c r="S244" s="63">
        <v>9.6</v>
      </c>
      <c r="T244" s="63"/>
      <c r="U244" s="63"/>
      <c r="W244" s="63" t="s">
        <v>20</v>
      </c>
      <c r="X244" s="82" t="s">
        <v>54</v>
      </c>
      <c r="Y244" s="62">
        <f>AVERAGE(P244:P245)</f>
        <v>6.34</v>
      </c>
      <c r="Z244" s="62">
        <f t="shared" ref="Z244" si="140">AVERAGE(Q244:Q245)</f>
        <v>1.94</v>
      </c>
      <c r="AA244" s="62">
        <f t="shared" ref="AA244" si="141">AVERAGE(R244:R245)</f>
        <v>0.17899999999999999</v>
      </c>
      <c r="AB244" s="62">
        <f t="shared" ref="AB244" si="142">AVERAGE(S244:S245)</f>
        <v>12.5</v>
      </c>
      <c r="AC244" s="62">
        <f>AVERAGE(M244:M245)</f>
        <v>0.15500000000000003</v>
      </c>
      <c r="AD244" s="62">
        <f>TNTP!M218</f>
        <v>1.9469729999999998</v>
      </c>
      <c r="AE244" s="62">
        <f>TNTP!N218</f>
        <v>7.8044399999999986E-2</v>
      </c>
    </row>
    <row r="245" spans="1:31" x14ac:dyDescent="0.2">
      <c r="A245" s="100">
        <v>42087</v>
      </c>
      <c r="B245" s="63"/>
      <c r="C245" s="63"/>
      <c r="D245" s="63" t="s">
        <v>177</v>
      </c>
      <c r="E245" s="63">
        <v>3</v>
      </c>
      <c r="F245" s="63">
        <v>1</v>
      </c>
      <c r="G245" s="63">
        <v>3</v>
      </c>
      <c r="H245" s="63">
        <v>1</v>
      </c>
      <c r="I245" s="63">
        <v>2</v>
      </c>
      <c r="J245" s="63">
        <v>10</v>
      </c>
      <c r="K245" s="63">
        <v>45</v>
      </c>
      <c r="L245" s="63">
        <v>37.4</v>
      </c>
      <c r="M245" s="63">
        <v>0.28000000000000003</v>
      </c>
      <c r="N245" s="63">
        <v>1</v>
      </c>
      <c r="O245" s="63">
        <v>0.19</v>
      </c>
      <c r="P245" s="63">
        <v>6.42</v>
      </c>
      <c r="Q245" s="63">
        <v>1.54</v>
      </c>
      <c r="R245" s="63">
        <v>0.161</v>
      </c>
      <c r="S245" s="63">
        <v>15.4</v>
      </c>
      <c r="T245" s="63"/>
      <c r="U245" s="63"/>
      <c r="W245" s="63" t="s">
        <v>22</v>
      </c>
      <c r="Y245" s="62">
        <f>AVERAGE(P246:P247)</f>
        <v>6.49</v>
      </c>
      <c r="Z245" s="62">
        <f t="shared" ref="Z245" si="143">AVERAGE(Q246:Q247)</f>
        <v>4.66</v>
      </c>
      <c r="AA245" s="62">
        <f t="shared" ref="AA245" si="144">AVERAGE(R246:R247)</f>
        <v>0.23</v>
      </c>
      <c r="AB245" s="62">
        <f t="shared" ref="AB245" si="145">AVERAGE(S246:S247)</f>
        <v>25.2</v>
      </c>
      <c r="AC245" s="62">
        <f>AVERAGE(M246:M247)</f>
        <v>0.14200000000000002</v>
      </c>
      <c r="AD245" s="62">
        <f>TNTP!M219</f>
        <v>2.0170080000000001</v>
      </c>
      <c r="AE245" s="62">
        <f>TNTP!N219</f>
        <v>9.120665E-2</v>
      </c>
    </row>
    <row r="246" spans="1:31" x14ac:dyDescent="0.2">
      <c r="A246" s="100">
        <v>42102</v>
      </c>
      <c r="B246" s="63"/>
      <c r="C246" s="63"/>
      <c r="D246" s="63" t="s">
        <v>147</v>
      </c>
      <c r="E246" s="63">
        <v>4</v>
      </c>
      <c r="F246" s="63">
        <v>2</v>
      </c>
      <c r="G246" s="63">
        <v>3</v>
      </c>
      <c r="H246" s="63">
        <v>3</v>
      </c>
      <c r="I246" s="63">
        <v>2</v>
      </c>
      <c r="J246" s="63">
        <v>6</v>
      </c>
      <c r="K246" s="63">
        <v>44.6</v>
      </c>
      <c r="L246" s="63">
        <v>44.6</v>
      </c>
      <c r="M246" s="63">
        <v>0.03</v>
      </c>
      <c r="N246" s="63">
        <v>1</v>
      </c>
      <c r="O246" s="63"/>
      <c r="P246" s="63"/>
      <c r="Q246" s="63"/>
      <c r="R246" s="63"/>
      <c r="S246" s="63"/>
      <c r="T246" s="63"/>
      <c r="U246" s="63"/>
      <c r="W246" s="63" t="s">
        <v>23</v>
      </c>
      <c r="Y246" s="62">
        <f>AVERAGE(P248:P249)</f>
        <v>6.66</v>
      </c>
      <c r="Z246" s="62">
        <f t="shared" ref="Z246" si="146">AVERAGE(Q248:Q249)</f>
        <v>5.51</v>
      </c>
      <c r="AA246" s="62">
        <f t="shared" ref="AA246" si="147">AVERAGE(R248:R249)</f>
        <v>0.23749999999999999</v>
      </c>
      <c r="AB246" s="62">
        <f t="shared" ref="AB246" si="148">AVERAGE(S248:S249)</f>
        <v>22.65</v>
      </c>
      <c r="AC246" s="62">
        <f>AVERAGE(M248:M249)</f>
        <v>0.12</v>
      </c>
      <c r="AD246" s="62">
        <f>TNTP!M220</f>
        <v>1.6598294999999998</v>
      </c>
      <c r="AE246" s="62">
        <f>TNTP!N220</f>
        <v>7.2005249999999993E-2</v>
      </c>
    </row>
    <row r="247" spans="1:31" x14ac:dyDescent="0.2">
      <c r="A247" s="100">
        <v>42115</v>
      </c>
      <c r="B247" s="63"/>
      <c r="C247" s="63"/>
      <c r="D247" s="63" t="s">
        <v>177</v>
      </c>
      <c r="E247" s="63">
        <v>1</v>
      </c>
      <c r="F247" s="63">
        <v>2</v>
      </c>
      <c r="G247" s="63">
        <v>2</v>
      </c>
      <c r="H247" s="63">
        <v>3</v>
      </c>
      <c r="I247" s="63">
        <v>2</v>
      </c>
      <c r="J247" s="63">
        <v>11</v>
      </c>
      <c r="K247" s="63">
        <v>64</v>
      </c>
      <c r="L247" s="63">
        <v>59</v>
      </c>
      <c r="M247" s="63">
        <v>0.254</v>
      </c>
      <c r="N247" s="63">
        <v>1</v>
      </c>
      <c r="O247" s="63">
        <v>0.7</v>
      </c>
      <c r="P247" s="65">
        <v>6.49</v>
      </c>
      <c r="Q247" s="63">
        <v>4.66</v>
      </c>
      <c r="R247" s="69">
        <v>0.23</v>
      </c>
      <c r="S247" s="63">
        <v>25.2</v>
      </c>
      <c r="T247" s="63"/>
      <c r="U247" s="63"/>
      <c r="W247" s="63" t="s">
        <v>24</v>
      </c>
      <c r="Y247" s="62">
        <f>AVERAGE(P250:P252)</f>
        <v>6.45</v>
      </c>
      <c r="Z247" s="62">
        <f>AVERAGE(Q250:Q252)</f>
        <v>3.7450000000000001</v>
      </c>
      <c r="AA247" s="62">
        <f>AVERAGE(R250:R252)</f>
        <v>0.122</v>
      </c>
      <c r="AB247" s="62">
        <f>AVERAGE(S250:S252)</f>
        <v>37.299999999999997</v>
      </c>
      <c r="AC247" s="62">
        <f>AVERAGE(M250:M252)</f>
        <v>0.14000000000000001</v>
      </c>
      <c r="AD247" s="62">
        <f>TNTP!M221</f>
        <v>1.2018006000000001</v>
      </c>
      <c r="AE247" s="62">
        <f>TNTP!N221</f>
        <v>9.1516349999999996E-2</v>
      </c>
    </row>
    <row r="248" spans="1:31" x14ac:dyDescent="0.2">
      <c r="A248" s="100">
        <v>42129</v>
      </c>
      <c r="B248" s="63"/>
      <c r="C248" s="63"/>
      <c r="D248" s="63" t="s">
        <v>147</v>
      </c>
      <c r="E248" s="63">
        <v>4</v>
      </c>
      <c r="F248" s="63">
        <v>2</v>
      </c>
      <c r="G248" s="63">
        <v>1</v>
      </c>
      <c r="H248" s="63">
        <v>1</v>
      </c>
      <c r="I248" s="63">
        <v>2</v>
      </c>
      <c r="J248" s="63">
        <v>9</v>
      </c>
      <c r="K248" s="63">
        <v>78.8</v>
      </c>
      <c r="L248" s="63">
        <v>59</v>
      </c>
      <c r="M248" s="63">
        <v>0.12</v>
      </c>
      <c r="N248" s="63">
        <v>1</v>
      </c>
      <c r="O248" s="63">
        <v>2.63</v>
      </c>
      <c r="P248" s="63">
        <v>6.78</v>
      </c>
      <c r="Q248" s="63">
        <v>7.19</v>
      </c>
      <c r="R248" s="63">
        <v>0.314</v>
      </c>
      <c r="S248" s="70">
        <v>33</v>
      </c>
      <c r="T248" s="63"/>
      <c r="U248" s="63"/>
      <c r="W248" s="63" t="s">
        <v>25</v>
      </c>
      <c r="Y248" s="62">
        <f>AVERAGE(P253:P254)</f>
        <v>6.68</v>
      </c>
      <c r="Z248" s="62">
        <f>AVERAGE(Q253:Q254)</f>
        <v>4.2799999999999994</v>
      </c>
      <c r="AA248" s="62">
        <f>AVERAGE(R253:R254)</f>
        <v>8.7999999999999995E-2</v>
      </c>
      <c r="AB248" s="62">
        <f>AVERAGE(S253:S254)</f>
        <v>23.200000000000003</v>
      </c>
      <c r="AC248" s="110">
        <f>AVERAGE(M253:M254)</f>
        <v>0.35</v>
      </c>
      <c r="AD248" s="62">
        <f>TNTP!M222</f>
        <v>1.1821907999999999</v>
      </c>
      <c r="AE248" s="62">
        <f>TNTP!N222</f>
        <v>9.1438925000000004E-2</v>
      </c>
    </row>
    <row r="249" spans="1:31" x14ac:dyDescent="0.2">
      <c r="A249" s="100">
        <v>42143</v>
      </c>
      <c r="B249" s="63"/>
      <c r="C249" s="63"/>
      <c r="D249" s="63"/>
      <c r="E249" s="63">
        <v>4</v>
      </c>
      <c r="F249" s="63">
        <v>2</v>
      </c>
      <c r="G249" s="63">
        <v>2</v>
      </c>
      <c r="H249" s="63">
        <v>4</v>
      </c>
      <c r="I249" s="63">
        <v>2</v>
      </c>
      <c r="J249" s="63">
        <v>11</v>
      </c>
      <c r="K249" s="63">
        <v>75.2</v>
      </c>
      <c r="L249" s="63">
        <v>68</v>
      </c>
      <c r="M249" s="63">
        <v>0.12</v>
      </c>
      <c r="N249" s="63">
        <v>1</v>
      </c>
      <c r="O249" s="63">
        <v>3.44</v>
      </c>
      <c r="P249" s="63">
        <v>6.54</v>
      </c>
      <c r="Q249" s="63">
        <v>3.83</v>
      </c>
      <c r="R249" s="63">
        <v>0.161</v>
      </c>
      <c r="S249" s="63">
        <v>12.3</v>
      </c>
      <c r="T249" s="63"/>
      <c r="U249" s="63"/>
      <c r="W249" s="63" t="s">
        <v>26</v>
      </c>
      <c r="Y249" s="62">
        <f>AVERAGE(P255:P256)</f>
        <v>7.07</v>
      </c>
      <c r="Z249" s="62">
        <f>AVERAGE(Q255:Q256)</f>
        <v>3.08</v>
      </c>
      <c r="AA249" s="62">
        <f>AVERAGE(R255:R256)</f>
        <v>0.151</v>
      </c>
      <c r="AB249" s="62">
        <f>AVERAGE(S255:S256)</f>
        <v>20</v>
      </c>
      <c r="AC249" s="62">
        <f>AVERAGE(M255:M256)</f>
        <v>0.35</v>
      </c>
      <c r="AD249" s="62">
        <f>TNTP!M223</f>
        <v>1.2704348999999999</v>
      </c>
      <c r="AE249" s="62">
        <f>TNTP!N223</f>
        <v>8.9503299999999994E-2</v>
      </c>
    </row>
    <row r="250" spans="1:31" x14ac:dyDescent="0.2">
      <c r="A250" s="100">
        <v>42157</v>
      </c>
      <c r="B250" s="63"/>
      <c r="C250" s="63"/>
      <c r="D250" s="63"/>
      <c r="E250" s="63">
        <v>1</v>
      </c>
      <c r="F250" s="63">
        <v>1</v>
      </c>
      <c r="G250" s="63">
        <v>4</v>
      </c>
      <c r="H250" s="63">
        <v>4</v>
      </c>
      <c r="I250" s="63">
        <v>1</v>
      </c>
      <c r="J250" s="63">
        <v>13</v>
      </c>
      <c r="K250" s="63">
        <v>59</v>
      </c>
      <c r="L250" s="63">
        <v>69.8</v>
      </c>
      <c r="M250" s="63">
        <v>0.16</v>
      </c>
      <c r="N250" s="63">
        <v>1</v>
      </c>
      <c r="O250" s="63">
        <v>4.2</v>
      </c>
      <c r="P250" s="63">
        <v>6.53</v>
      </c>
      <c r="Q250" s="63">
        <v>3.83</v>
      </c>
      <c r="R250" s="63">
        <v>0.192</v>
      </c>
      <c r="S250" s="63">
        <v>18.399999999999999</v>
      </c>
      <c r="T250" s="63"/>
      <c r="U250" s="63"/>
      <c r="W250" s="63" t="s">
        <v>27</v>
      </c>
      <c r="Y250" s="62">
        <f>AVERAGE(P257:P258)</f>
        <v>6.9749999999999996</v>
      </c>
      <c r="Z250" s="62">
        <f>AVERAGE(Q257:Q258)</f>
        <v>7.0699999999999999E-2</v>
      </c>
      <c r="AA250" s="62">
        <f t="shared" ref="AA250" si="149">AVERAGE(R257:R258)</f>
        <v>7.8E-2</v>
      </c>
      <c r="AB250" s="62">
        <f t="shared" ref="AB250" si="150">AVERAGE(S257:S258)</f>
        <v>19.600000000000001</v>
      </c>
      <c r="AC250" s="62">
        <f>AVERAGE(M257:M258)</f>
        <v>0.42500000000000004</v>
      </c>
      <c r="AD250" s="62">
        <f>TNTP!M224</f>
        <v>0.97138544999999987</v>
      </c>
      <c r="AE250" s="62">
        <f>TNTP!N224</f>
        <v>5.9772100000000002E-2</v>
      </c>
    </row>
    <row r="251" spans="1:31" x14ac:dyDescent="0.2">
      <c r="A251" s="100">
        <v>42171</v>
      </c>
      <c r="B251" s="63"/>
      <c r="C251" s="63"/>
      <c r="D251" s="63"/>
      <c r="E251" s="63">
        <v>3</v>
      </c>
      <c r="F251" s="63">
        <v>2</v>
      </c>
      <c r="G251" s="63">
        <v>2</v>
      </c>
      <c r="H251" s="63">
        <v>4</v>
      </c>
      <c r="I251" s="63">
        <v>2</v>
      </c>
      <c r="J251" s="63">
        <v>11</v>
      </c>
      <c r="K251" s="63">
        <v>80.599999999999994</v>
      </c>
      <c r="L251" s="63">
        <v>77</v>
      </c>
      <c r="M251" s="63">
        <v>0.14000000000000001</v>
      </c>
      <c r="N251" s="63">
        <v>1</v>
      </c>
      <c r="O251" s="63">
        <v>2.67</v>
      </c>
      <c r="P251" s="63">
        <v>6.37</v>
      </c>
      <c r="Q251" s="63">
        <v>3.66</v>
      </c>
      <c r="R251" s="63">
        <v>5.1999999999999998E-2</v>
      </c>
      <c r="S251" s="63">
        <v>56.2</v>
      </c>
      <c r="T251" s="63"/>
      <c r="U251" s="63"/>
      <c r="W251" s="63" t="s">
        <v>28</v>
      </c>
      <c r="Y251" s="62">
        <f>AVERAGE(P259:P260)</f>
        <v>6.86</v>
      </c>
      <c r="Z251" s="62">
        <f t="shared" ref="Z251" si="151">AVERAGE(Q259:Q260)</f>
        <v>0.49080000000000001</v>
      </c>
      <c r="AA251" s="62">
        <f t="shared" ref="AA251" si="152">AVERAGE(R259:R260)</f>
        <v>8.0500000000000002E-2</v>
      </c>
      <c r="AB251" s="62">
        <f t="shared" ref="AB251" si="153">AVERAGE(S259:S260)</f>
        <v>16.899999999999999</v>
      </c>
      <c r="AC251" s="62">
        <f>AVERAGE(M259:M260)</f>
        <v>0.47499999999999998</v>
      </c>
      <c r="AD251" s="62">
        <f>TNTP!M225</f>
        <v>0.77108534999999989</v>
      </c>
      <c r="AE251" s="62">
        <f>TNTP!N225</f>
        <v>5.3423249999999999E-2</v>
      </c>
    </row>
    <row r="252" spans="1:31" x14ac:dyDescent="0.2">
      <c r="A252" s="100">
        <v>42185</v>
      </c>
      <c r="B252" s="63"/>
      <c r="C252" s="63"/>
      <c r="D252" s="63" t="s">
        <v>229</v>
      </c>
      <c r="E252" s="63">
        <v>3</v>
      </c>
      <c r="F252" s="63">
        <v>2</v>
      </c>
      <c r="G252" s="63">
        <v>2</v>
      </c>
      <c r="H252" s="63">
        <v>3</v>
      </c>
      <c r="I252" s="63">
        <v>2</v>
      </c>
      <c r="J252" s="63">
        <v>11</v>
      </c>
      <c r="K252" s="63">
        <v>71.599999999999994</v>
      </c>
      <c r="L252" s="63">
        <v>71.599999999999994</v>
      </c>
      <c r="M252" s="63">
        <v>0.12</v>
      </c>
      <c r="N252" s="63">
        <v>1</v>
      </c>
      <c r="O252" s="63"/>
      <c r="P252" s="63"/>
      <c r="Q252" s="63"/>
      <c r="R252" s="63"/>
      <c r="S252" s="63"/>
      <c r="T252" s="63"/>
      <c r="U252" s="63"/>
      <c r="W252" s="63" t="s">
        <v>29</v>
      </c>
      <c r="Y252" s="62">
        <f>AVERAGE(P261)</f>
        <v>6.67</v>
      </c>
      <c r="Z252" s="62">
        <f t="shared" ref="Z252" si="154">AVERAGE(Q261)</f>
        <v>0.72599999999999998</v>
      </c>
      <c r="AA252" s="62">
        <f>AVERAGE(R261)</f>
        <v>9.1999999999999998E-2</v>
      </c>
      <c r="AB252" s="62">
        <f t="shared" ref="AB252" si="155">AVERAGE(S261)</f>
        <v>12.6</v>
      </c>
      <c r="AC252" s="62">
        <f>AVERAGE(M261)</f>
        <v>0.45</v>
      </c>
      <c r="AD252" s="62">
        <f>TNTP!M226</f>
        <v>0.77178570000000002</v>
      </c>
      <c r="AE252" s="62">
        <f>TNTP!N226</f>
        <v>5.5126599999999998E-2</v>
      </c>
    </row>
    <row r="253" spans="1:31" x14ac:dyDescent="0.2">
      <c r="A253" s="100">
        <v>42199</v>
      </c>
      <c r="B253" s="63"/>
      <c r="C253" s="63"/>
      <c r="D253" s="63" t="s">
        <v>56</v>
      </c>
      <c r="E253" s="63">
        <v>4</v>
      </c>
      <c r="F253" s="63">
        <v>2</v>
      </c>
      <c r="G253" s="63">
        <v>3</v>
      </c>
      <c r="H253" s="63">
        <v>4</v>
      </c>
      <c r="I253" s="63">
        <v>3</v>
      </c>
      <c r="J253" s="63">
        <v>10</v>
      </c>
      <c r="K253" s="63">
        <v>76</v>
      </c>
      <c r="L253" s="63" t="s">
        <v>21</v>
      </c>
      <c r="M253" s="65">
        <v>0.3</v>
      </c>
      <c r="N253" s="63" t="s">
        <v>21</v>
      </c>
      <c r="O253" s="63">
        <v>1.77</v>
      </c>
      <c r="P253" s="63">
        <v>6.51</v>
      </c>
      <c r="Q253" s="63">
        <v>2.79</v>
      </c>
      <c r="R253" s="63">
        <v>9.0999999999999998E-2</v>
      </c>
      <c r="S253" s="63">
        <v>24.8</v>
      </c>
      <c r="T253" s="63"/>
      <c r="U253" s="63"/>
      <c r="W253" s="62" t="s">
        <v>164</v>
      </c>
      <c r="Y253" s="62">
        <f>AVERAGE(Y244:Y252)</f>
        <v>6.6883333333333344</v>
      </c>
      <c r="Z253" s="62">
        <f t="shared" ref="Z253:AE253" si="156">AVERAGE(Z244:Z252)</f>
        <v>2.7224999999999993</v>
      </c>
      <c r="AA253" s="62">
        <f t="shared" si="156"/>
        <v>0.13977777777777781</v>
      </c>
      <c r="AB253" s="62">
        <f t="shared" si="156"/>
        <v>21.105555555555558</v>
      </c>
      <c r="AC253" s="62">
        <f t="shared" si="156"/>
        <v>0.28966666666666668</v>
      </c>
      <c r="AD253" s="62">
        <f t="shared" si="156"/>
        <v>1.3102770333333333</v>
      </c>
      <c r="AE253" s="62">
        <f t="shared" si="156"/>
        <v>7.5781869444444455E-2</v>
      </c>
    </row>
    <row r="254" spans="1:31" x14ac:dyDescent="0.2">
      <c r="A254" s="100">
        <v>42213</v>
      </c>
      <c r="B254" s="63"/>
      <c r="C254" s="63"/>
      <c r="D254" s="63"/>
      <c r="E254" s="63">
        <v>1</v>
      </c>
      <c r="F254" s="63">
        <v>2</v>
      </c>
      <c r="G254" s="63">
        <v>3</v>
      </c>
      <c r="H254" s="63">
        <v>2</v>
      </c>
      <c r="I254" s="63">
        <v>1</v>
      </c>
      <c r="J254" s="63">
        <v>13</v>
      </c>
      <c r="K254" s="63">
        <v>85</v>
      </c>
      <c r="L254" s="63">
        <v>75</v>
      </c>
      <c r="M254" s="65">
        <v>0.4</v>
      </c>
      <c r="N254" s="63">
        <v>1</v>
      </c>
      <c r="O254" s="63">
        <v>4.3600000000000003</v>
      </c>
      <c r="P254" s="63">
        <v>6.85</v>
      </c>
      <c r="Q254" s="63">
        <v>5.77</v>
      </c>
      <c r="R254" s="63">
        <v>8.5000000000000006E-2</v>
      </c>
      <c r="S254" s="63">
        <v>21.6</v>
      </c>
      <c r="T254" s="63"/>
      <c r="U254" s="63"/>
    </row>
    <row r="255" spans="1:31" x14ac:dyDescent="0.2">
      <c r="A255" s="100">
        <v>42227</v>
      </c>
      <c r="B255" s="63"/>
      <c r="C255" s="63"/>
      <c r="D255" s="63" t="s">
        <v>170</v>
      </c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</row>
    <row r="256" spans="1:31" x14ac:dyDescent="0.2">
      <c r="A256" s="100">
        <v>42241</v>
      </c>
      <c r="B256" s="63"/>
      <c r="C256" s="63"/>
      <c r="D256" s="63"/>
      <c r="E256" s="63">
        <v>3</v>
      </c>
      <c r="F256" s="63">
        <v>2</v>
      </c>
      <c r="G256" s="63">
        <v>2</v>
      </c>
      <c r="H256" s="63">
        <v>1</v>
      </c>
      <c r="I256" s="63">
        <v>1</v>
      </c>
      <c r="J256" s="63">
        <v>13</v>
      </c>
      <c r="K256" s="63">
        <v>74</v>
      </c>
      <c r="L256" s="63">
        <v>72</v>
      </c>
      <c r="M256" s="63">
        <v>0.35</v>
      </c>
      <c r="N256" s="63">
        <v>1</v>
      </c>
      <c r="O256" s="63">
        <v>4.07</v>
      </c>
      <c r="P256" s="63">
        <v>7.07</v>
      </c>
      <c r="Q256" s="63">
        <v>3.08</v>
      </c>
      <c r="R256" s="63">
        <v>0.151</v>
      </c>
      <c r="S256" s="70">
        <v>20</v>
      </c>
      <c r="T256" s="63"/>
      <c r="U256" s="70"/>
    </row>
    <row r="257" spans="1:31" x14ac:dyDescent="0.2">
      <c r="A257" s="100">
        <v>42255</v>
      </c>
      <c r="B257" s="63"/>
      <c r="C257" s="63"/>
      <c r="D257" s="63" t="s">
        <v>56</v>
      </c>
      <c r="E257" s="63">
        <v>3</v>
      </c>
      <c r="F257" s="63">
        <v>1</v>
      </c>
      <c r="G257" s="63">
        <v>7</v>
      </c>
      <c r="H257" s="63">
        <v>13</v>
      </c>
      <c r="I257" s="63">
        <v>1</v>
      </c>
      <c r="J257" s="63">
        <v>13</v>
      </c>
      <c r="K257" s="63">
        <v>68</v>
      </c>
      <c r="L257" s="63">
        <v>74</v>
      </c>
      <c r="M257" s="65">
        <v>0.4</v>
      </c>
      <c r="N257" s="63">
        <v>1</v>
      </c>
      <c r="O257" s="63">
        <v>5.23</v>
      </c>
      <c r="P257" s="63">
        <v>6.97</v>
      </c>
      <c r="Q257" s="63">
        <v>3.4700000000000002E-2</v>
      </c>
      <c r="R257" s="69">
        <v>0.08</v>
      </c>
      <c r="S257" s="63">
        <v>19.5</v>
      </c>
      <c r="T257" s="63"/>
      <c r="U257" s="63"/>
    </row>
    <row r="258" spans="1:31" x14ac:dyDescent="0.2">
      <c r="A258" s="100">
        <v>42269</v>
      </c>
      <c r="B258" s="63"/>
      <c r="C258" s="63"/>
      <c r="D258" s="63"/>
      <c r="E258" s="63">
        <v>3</v>
      </c>
      <c r="F258" s="63">
        <v>2</v>
      </c>
      <c r="G258" s="63">
        <v>3</v>
      </c>
      <c r="H258" s="63">
        <v>2</v>
      </c>
      <c r="I258" s="63">
        <v>2</v>
      </c>
      <c r="J258" s="63">
        <v>2</v>
      </c>
      <c r="K258" s="63">
        <v>65</v>
      </c>
      <c r="L258" s="63">
        <v>66.2</v>
      </c>
      <c r="M258" s="63">
        <v>0.45</v>
      </c>
      <c r="N258" s="63">
        <v>1</v>
      </c>
      <c r="O258" s="63">
        <v>7.16</v>
      </c>
      <c r="P258" s="63">
        <v>6.98</v>
      </c>
      <c r="Q258" s="63">
        <v>0.1067</v>
      </c>
      <c r="R258" s="63">
        <v>7.5999999999999998E-2</v>
      </c>
      <c r="S258" s="63">
        <v>19.7</v>
      </c>
      <c r="T258" s="63"/>
      <c r="U258" s="63"/>
    </row>
    <row r="259" spans="1:31" x14ac:dyDescent="0.2">
      <c r="A259" s="100">
        <v>42283</v>
      </c>
      <c r="B259" s="63"/>
      <c r="C259" s="63"/>
      <c r="D259" s="63"/>
      <c r="E259" s="63">
        <v>1</v>
      </c>
      <c r="F259" s="63">
        <v>2</v>
      </c>
      <c r="G259" s="63">
        <v>2</v>
      </c>
      <c r="H259" s="63">
        <v>4</v>
      </c>
      <c r="I259" s="63">
        <v>3</v>
      </c>
      <c r="J259" s="63">
        <v>12</v>
      </c>
      <c r="K259" s="63">
        <v>52</v>
      </c>
      <c r="L259" s="63">
        <v>53.6</v>
      </c>
      <c r="M259" s="63">
        <v>0.45</v>
      </c>
      <c r="N259" s="63">
        <v>1</v>
      </c>
      <c r="O259" s="63">
        <v>7.5</v>
      </c>
      <c r="P259" s="63">
        <v>6.82</v>
      </c>
      <c r="Q259" s="63">
        <v>0.28660000000000002</v>
      </c>
      <c r="R259" s="63">
        <v>8.5000000000000006E-2</v>
      </c>
      <c r="S259" s="63">
        <v>20</v>
      </c>
      <c r="T259" s="63"/>
      <c r="U259" s="63"/>
    </row>
    <row r="260" spans="1:31" x14ac:dyDescent="0.2">
      <c r="A260" s="100">
        <v>42297</v>
      </c>
      <c r="B260" s="63"/>
      <c r="C260" s="63"/>
      <c r="D260" s="63" t="s">
        <v>56</v>
      </c>
      <c r="E260" s="63">
        <v>1</v>
      </c>
      <c r="F260" s="63">
        <v>2</v>
      </c>
      <c r="G260" s="63">
        <v>3</v>
      </c>
      <c r="H260" s="63">
        <v>1</v>
      </c>
      <c r="I260" s="63">
        <v>2</v>
      </c>
      <c r="J260" s="63">
        <v>9</v>
      </c>
      <c r="K260" s="63">
        <v>36</v>
      </c>
      <c r="L260" s="63">
        <v>54</v>
      </c>
      <c r="M260" s="65">
        <v>0.5</v>
      </c>
      <c r="N260" s="63">
        <v>1</v>
      </c>
      <c r="O260" s="63">
        <v>8.14</v>
      </c>
      <c r="P260" s="63">
        <v>6.9</v>
      </c>
      <c r="Q260" s="63">
        <v>0.69499999999999995</v>
      </c>
      <c r="R260" s="63">
        <v>7.5999999999999998E-2</v>
      </c>
      <c r="S260" s="63">
        <v>13.8</v>
      </c>
      <c r="T260" s="63"/>
      <c r="U260" s="63"/>
    </row>
    <row r="261" spans="1:31" x14ac:dyDescent="0.2">
      <c r="A261" s="100">
        <v>42311</v>
      </c>
      <c r="B261" s="63"/>
      <c r="C261" s="63"/>
      <c r="D261" s="63"/>
      <c r="E261" s="63">
        <v>1</v>
      </c>
      <c r="F261" s="63">
        <v>1</v>
      </c>
      <c r="G261" s="63">
        <v>7</v>
      </c>
      <c r="H261" s="63">
        <v>1</v>
      </c>
      <c r="I261" s="63">
        <v>1</v>
      </c>
      <c r="J261" s="63">
        <v>13</v>
      </c>
      <c r="K261" s="63">
        <v>40</v>
      </c>
      <c r="L261" s="63">
        <v>50</v>
      </c>
      <c r="M261" s="63">
        <v>0.45</v>
      </c>
      <c r="N261" s="63">
        <v>1</v>
      </c>
      <c r="O261" s="63">
        <v>9.08</v>
      </c>
      <c r="P261" s="63">
        <v>6.67</v>
      </c>
      <c r="Q261" s="63">
        <v>0.72599999999999998</v>
      </c>
      <c r="R261" s="63">
        <v>9.1999999999999998E-2</v>
      </c>
      <c r="S261" s="63">
        <v>12.6</v>
      </c>
      <c r="T261" s="63"/>
      <c r="U261" s="63"/>
    </row>
    <row r="262" spans="1:31" x14ac:dyDescent="0.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5"/>
      <c r="N262" s="63"/>
      <c r="O262" s="63"/>
      <c r="P262" s="63"/>
      <c r="Q262" s="63"/>
      <c r="R262" s="63"/>
      <c r="S262" s="63"/>
      <c r="T262" s="63"/>
      <c r="U262" s="63"/>
    </row>
    <row r="263" spans="1:31" x14ac:dyDescent="0.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5"/>
      <c r="N263" s="63"/>
      <c r="O263" s="63"/>
      <c r="P263" s="63"/>
      <c r="Q263" s="63"/>
      <c r="R263" s="63"/>
      <c r="S263" s="63"/>
      <c r="T263" s="63"/>
      <c r="U263" s="63"/>
    </row>
    <row r="264" spans="1:31" x14ac:dyDescent="0.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5"/>
      <c r="N264" s="63"/>
      <c r="O264" s="63"/>
      <c r="P264" s="63"/>
      <c r="Q264" s="63"/>
      <c r="R264" s="63"/>
      <c r="S264" s="63"/>
      <c r="T264" s="63"/>
      <c r="U264" s="63"/>
    </row>
    <row r="265" spans="1:31" x14ac:dyDescent="0.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5"/>
      <c r="N265" s="63"/>
      <c r="O265" s="63"/>
      <c r="P265" s="63"/>
      <c r="Q265" s="63"/>
      <c r="R265" s="63"/>
      <c r="S265" s="63"/>
      <c r="T265" s="63"/>
      <c r="U265" s="63"/>
    </row>
    <row r="266" spans="1:31" x14ac:dyDescent="0.2">
      <c r="A266" s="100">
        <v>42073</v>
      </c>
      <c r="B266" s="63" t="s">
        <v>57</v>
      </c>
      <c r="C266" s="63" t="s">
        <v>58</v>
      </c>
      <c r="D266" s="63" t="s">
        <v>137</v>
      </c>
      <c r="E266" s="63">
        <v>1</v>
      </c>
      <c r="F266" s="63">
        <v>1</v>
      </c>
      <c r="G266" s="63">
        <v>2</v>
      </c>
      <c r="H266" s="63">
        <v>2</v>
      </c>
      <c r="I266" s="63">
        <v>2</v>
      </c>
      <c r="J266" s="63">
        <v>10</v>
      </c>
      <c r="K266" s="63">
        <v>59</v>
      </c>
      <c r="L266" s="63">
        <v>40</v>
      </c>
      <c r="M266" s="63">
        <v>0.45</v>
      </c>
      <c r="N266" s="63">
        <v>1</v>
      </c>
      <c r="O266" s="63">
        <v>0.95</v>
      </c>
      <c r="P266" s="63">
        <v>6.45</v>
      </c>
      <c r="Q266" s="63">
        <v>4.4400000000000004</v>
      </c>
      <c r="R266" s="63">
        <v>0.158</v>
      </c>
      <c r="S266" s="63">
        <v>12.7</v>
      </c>
      <c r="T266" s="63"/>
      <c r="U266" s="63"/>
      <c r="W266" s="63" t="s">
        <v>20</v>
      </c>
      <c r="X266" s="82" t="s">
        <v>125</v>
      </c>
      <c r="Y266" s="62">
        <f>AVERAGE(P266:P267)</f>
        <v>6.49</v>
      </c>
      <c r="Z266" s="62">
        <f t="shared" ref="Z266" si="157">AVERAGE(Q266:Q267)</f>
        <v>3.4400000000000004</v>
      </c>
      <c r="AA266" s="62">
        <f t="shared" ref="AA266" si="158">AVERAGE(R266:R267)</f>
        <v>0.16949999999999998</v>
      </c>
      <c r="AB266" s="62">
        <f t="shared" ref="AB266" si="159">AVERAGE(S266:S267)</f>
        <v>13.75</v>
      </c>
      <c r="AC266" s="62">
        <f>AVERAGE(M266:M267)</f>
        <v>0.42500000000000004</v>
      </c>
      <c r="AD266" s="62">
        <f>TNTP!M237</f>
        <v>2.3251619999999997</v>
      </c>
      <c r="AE266" s="62">
        <f>TNTP!N237</f>
        <v>6.6120949999999998E-2</v>
      </c>
    </row>
    <row r="267" spans="1:31" x14ac:dyDescent="0.2">
      <c r="A267" s="100">
        <v>42087</v>
      </c>
      <c r="B267" s="63"/>
      <c r="C267" s="63"/>
      <c r="D267" s="63"/>
      <c r="E267" s="63">
        <v>3</v>
      </c>
      <c r="F267" s="63">
        <v>2</v>
      </c>
      <c r="G267" s="63">
        <v>2</v>
      </c>
      <c r="H267" s="63">
        <v>1</v>
      </c>
      <c r="I267" s="63">
        <v>2</v>
      </c>
      <c r="J267" s="63">
        <v>12</v>
      </c>
      <c r="K267" s="63">
        <v>44</v>
      </c>
      <c r="L267" s="63">
        <v>50</v>
      </c>
      <c r="M267" s="63">
        <v>0.4</v>
      </c>
      <c r="N267" s="63">
        <v>1</v>
      </c>
      <c r="O267" s="63">
        <v>0.59</v>
      </c>
      <c r="P267" s="63">
        <v>6.53</v>
      </c>
      <c r="Q267" s="63">
        <v>2.44</v>
      </c>
      <c r="R267" s="63">
        <v>0.18099999999999999</v>
      </c>
      <c r="S267" s="63">
        <v>14.8</v>
      </c>
      <c r="T267" s="63"/>
      <c r="U267" s="63"/>
      <c r="W267" s="63" t="s">
        <v>22</v>
      </c>
      <c r="Y267" s="62">
        <f>AVERAGE(P268:P269)</f>
        <v>6.7</v>
      </c>
      <c r="Z267" s="62">
        <f t="shared" ref="Z267" si="160">AVERAGE(Q268:Q269)</f>
        <v>3.88</v>
      </c>
      <c r="AA267" s="62">
        <f t="shared" ref="AA267" si="161">AVERAGE(R268:R269)</f>
        <v>0.20450000000000002</v>
      </c>
      <c r="AB267" s="62">
        <f t="shared" ref="AB267" si="162">AVERAGE(S268:S269)</f>
        <v>9.5</v>
      </c>
      <c r="AC267" s="62">
        <f>AVERAGE(M268:M269)</f>
        <v>0.38</v>
      </c>
      <c r="AD267" s="62">
        <f>TNTP!M238</f>
        <v>1.8349169999999999</v>
      </c>
      <c r="AE267" s="62">
        <f>TNTP!N238</f>
        <v>6.1165749999999998E-2</v>
      </c>
    </row>
    <row r="268" spans="1:31" x14ac:dyDescent="0.2">
      <c r="A268" s="100">
        <v>42101</v>
      </c>
      <c r="B268" s="63"/>
      <c r="C268" s="63"/>
      <c r="D268" s="63"/>
      <c r="E268" s="63">
        <v>4</v>
      </c>
      <c r="F268" s="63">
        <v>2</v>
      </c>
      <c r="G268" s="63">
        <v>4</v>
      </c>
      <c r="H268" s="63">
        <v>3</v>
      </c>
      <c r="I268" s="63">
        <v>2</v>
      </c>
      <c r="J268" s="63">
        <v>9</v>
      </c>
      <c r="K268" s="63">
        <v>62</v>
      </c>
      <c r="L268" s="63">
        <v>60</v>
      </c>
      <c r="M268" s="63">
        <v>0.4</v>
      </c>
      <c r="N268" s="63">
        <v>1</v>
      </c>
      <c r="O268" s="63">
        <v>0.87</v>
      </c>
      <c r="P268" s="63">
        <v>6.66</v>
      </c>
      <c r="Q268" s="65">
        <v>3.1</v>
      </c>
      <c r="R268" s="63">
        <v>0.156</v>
      </c>
      <c r="S268" s="63">
        <v>9.5</v>
      </c>
      <c r="T268" s="63"/>
      <c r="U268" s="63"/>
      <c r="W268" s="63" t="s">
        <v>23</v>
      </c>
      <c r="Y268" s="62">
        <f>AVERAGE(P270:P271)</f>
        <v>6.67</v>
      </c>
      <c r="Z268" s="62">
        <f t="shared" ref="Z268" si="163">AVERAGE(Q270:Q271)</f>
        <v>6.6349999999999998</v>
      </c>
      <c r="AA268" s="62">
        <f t="shared" ref="AA268" si="164">AVERAGE(R270:R271)</f>
        <v>0.34599999999999997</v>
      </c>
      <c r="AB268" s="62">
        <f t="shared" ref="AB268" si="165">AVERAGE(S270:S271)</f>
        <v>11.8</v>
      </c>
      <c r="AC268" s="62">
        <f>AVERAGE(M270:M271)</f>
        <v>0.4</v>
      </c>
      <c r="AD268" s="62">
        <f>TNTP!M239</f>
        <v>1.154526975</v>
      </c>
      <c r="AE268" s="62">
        <f>TNTP!N239</f>
        <v>6.1320599999999996E-2</v>
      </c>
    </row>
    <row r="269" spans="1:31" x14ac:dyDescent="0.2">
      <c r="A269" s="100">
        <v>42115</v>
      </c>
      <c r="B269" s="63"/>
      <c r="C269" s="63"/>
      <c r="D269" s="63"/>
      <c r="E269" s="63">
        <v>2</v>
      </c>
      <c r="F269" s="63">
        <v>3</v>
      </c>
      <c r="G269" s="63">
        <v>2</v>
      </c>
      <c r="H269" s="63">
        <v>5</v>
      </c>
      <c r="I269" s="63">
        <v>3</v>
      </c>
      <c r="J269" s="63">
        <v>12</v>
      </c>
      <c r="K269" s="63">
        <v>60</v>
      </c>
      <c r="L269" s="63">
        <v>64</v>
      </c>
      <c r="M269" s="63">
        <v>0.36</v>
      </c>
      <c r="N269" s="63">
        <v>1</v>
      </c>
      <c r="O269" s="63">
        <v>2.5299999999999998</v>
      </c>
      <c r="P269" s="63">
        <v>6.74</v>
      </c>
      <c r="Q269" s="63">
        <v>4.66</v>
      </c>
      <c r="R269" s="63">
        <v>0.253</v>
      </c>
      <c r="S269" s="63">
        <v>9.5</v>
      </c>
      <c r="T269" s="63"/>
      <c r="U269" s="63"/>
      <c r="W269" s="63" t="s">
        <v>24</v>
      </c>
      <c r="Y269" s="62">
        <f>AVERAGE(P272:P274)</f>
        <v>6.6266666666666678</v>
      </c>
      <c r="Z269" s="110">
        <f>AVERAGE(Q272:Q274)</f>
        <v>4.2233333333333327</v>
      </c>
      <c r="AA269" s="62">
        <f>AVERAGE(R272:R274)</f>
        <v>0.17766666666666664</v>
      </c>
      <c r="AB269" s="62">
        <f>AVERAGE(S272:S274)</f>
        <v>20</v>
      </c>
      <c r="AC269" s="62">
        <f>AVERAGE(M272:M274)</f>
        <v>0.22666666666666668</v>
      </c>
      <c r="AD269" s="62">
        <f>TNTP!M240</f>
        <v>0.78089025000000001</v>
      </c>
      <c r="AE269" s="62">
        <f>TNTP!N240</f>
        <v>6.6791966666666661E-2</v>
      </c>
    </row>
    <row r="270" spans="1:31" x14ac:dyDescent="0.2">
      <c r="A270" s="100">
        <v>42129</v>
      </c>
      <c r="B270" s="63"/>
      <c r="C270" s="63"/>
      <c r="D270" s="63"/>
      <c r="E270" s="63">
        <v>4</v>
      </c>
      <c r="F270" s="63">
        <v>2</v>
      </c>
      <c r="G270" s="63">
        <v>1</v>
      </c>
      <c r="H270" s="63">
        <v>1</v>
      </c>
      <c r="I270" s="63">
        <v>2</v>
      </c>
      <c r="J270" s="63">
        <v>6</v>
      </c>
      <c r="K270" s="63">
        <v>80</v>
      </c>
      <c r="L270" s="63">
        <v>65</v>
      </c>
      <c r="M270" s="63">
        <v>0.4</v>
      </c>
      <c r="N270" s="63">
        <v>1</v>
      </c>
      <c r="O270" s="63">
        <v>4.54</v>
      </c>
      <c r="P270" s="65">
        <v>6.8</v>
      </c>
      <c r="Q270" s="63">
        <v>9.44</v>
      </c>
      <c r="R270" s="63">
        <v>0.28499999999999998</v>
      </c>
      <c r="S270" s="63">
        <v>12.7</v>
      </c>
      <c r="T270" s="63"/>
      <c r="U270" s="63"/>
      <c r="W270" s="63" t="s">
        <v>25</v>
      </c>
      <c r="Y270" s="62">
        <f>AVERAGE(P275:P276)</f>
        <v>6.79</v>
      </c>
      <c r="Z270" s="62">
        <f>AVERAGE(Q275:Q276)</f>
        <v>8</v>
      </c>
      <c r="AA270" s="62">
        <f>AVERAGE(R275:R276)</f>
        <v>0.112</v>
      </c>
      <c r="AB270" s="62">
        <f>AVERAGE(S275:S276)</f>
        <v>19.399999999999999</v>
      </c>
      <c r="AC270" s="62">
        <f>AVERAGE(M275:M276)</f>
        <v>0.5</v>
      </c>
      <c r="AD270" s="62">
        <f>TNTP!M241</f>
        <v>0.6415206</v>
      </c>
      <c r="AE270" s="62">
        <f>TNTP!N241</f>
        <v>6.8753400000000006E-2</v>
      </c>
    </row>
    <row r="271" spans="1:31" x14ac:dyDescent="0.2">
      <c r="A271" s="100">
        <v>42143</v>
      </c>
      <c r="B271" s="63"/>
      <c r="C271" s="63"/>
      <c r="D271" s="63"/>
      <c r="E271" s="63">
        <v>2</v>
      </c>
      <c r="F271" s="63">
        <v>1</v>
      </c>
      <c r="G271" s="63">
        <v>2</v>
      </c>
      <c r="H271" s="63">
        <v>2</v>
      </c>
      <c r="I271" s="63">
        <v>2</v>
      </c>
      <c r="J271" s="63">
        <v>12</v>
      </c>
      <c r="K271" s="63">
        <v>78</v>
      </c>
      <c r="L271" s="63">
        <v>77</v>
      </c>
      <c r="M271" s="63">
        <v>0.4</v>
      </c>
      <c r="N271" s="63">
        <v>1</v>
      </c>
      <c r="O271" s="63">
        <v>4.16</v>
      </c>
      <c r="P271" s="63">
        <v>6.54</v>
      </c>
      <c r="Q271" s="63">
        <v>3.83</v>
      </c>
      <c r="R271" s="63">
        <v>0.40699999999999997</v>
      </c>
      <c r="S271" s="63">
        <v>10.9</v>
      </c>
      <c r="T271" s="63"/>
      <c r="U271" s="63"/>
      <c r="W271" s="63" t="s">
        <v>26</v>
      </c>
      <c r="Y271" s="62">
        <f>AVERAGE(P277:P278)</f>
        <v>7.11</v>
      </c>
      <c r="Z271" s="62">
        <f t="shared" ref="Z271" si="166">AVERAGE(Q277:Q278)</f>
        <v>0.50900000000000001</v>
      </c>
      <c r="AA271" s="62">
        <f t="shared" ref="AA271" si="167">AVERAGE(R277:R278)</f>
        <v>0.13600000000000001</v>
      </c>
      <c r="AB271" s="62">
        <f t="shared" ref="AB271" si="168">AVERAGE(S277:S278)</f>
        <v>15.3</v>
      </c>
      <c r="AC271" s="62">
        <f>AVERAGE(M277:M278)</f>
        <v>0.5</v>
      </c>
      <c r="AD271" s="62">
        <f>TNTP!M242</f>
        <v>0.67373670000000008</v>
      </c>
      <c r="AE271" s="62">
        <f>TNTP!N242</f>
        <v>6.519185000000001E-2</v>
      </c>
    </row>
    <row r="272" spans="1:31" x14ac:dyDescent="0.2">
      <c r="A272" s="100">
        <v>42157</v>
      </c>
      <c r="B272" s="63"/>
      <c r="C272" s="63"/>
      <c r="D272" s="63"/>
      <c r="E272" s="63">
        <v>4</v>
      </c>
      <c r="F272" s="63">
        <v>2</v>
      </c>
      <c r="G272" s="63">
        <v>3</v>
      </c>
      <c r="H272" s="63">
        <v>5</v>
      </c>
      <c r="I272" s="63">
        <v>2</v>
      </c>
      <c r="J272" s="63">
        <v>12</v>
      </c>
      <c r="K272" s="63">
        <v>66</v>
      </c>
      <c r="L272" s="63">
        <v>80</v>
      </c>
      <c r="M272" s="63">
        <v>0.4</v>
      </c>
      <c r="N272" s="63">
        <v>1</v>
      </c>
      <c r="O272" s="63">
        <v>0.37</v>
      </c>
      <c r="P272" s="63">
        <v>6.8</v>
      </c>
      <c r="Q272" s="65">
        <v>3.4</v>
      </c>
      <c r="R272" s="63">
        <v>0.17599999999999999</v>
      </c>
      <c r="S272" s="63">
        <v>12.6</v>
      </c>
      <c r="T272" s="63"/>
      <c r="U272" s="63"/>
      <c r="W272" s="63" t="s">
        <v>27</v>
      </c>
      <c r="Y272" s="62">
        <f>AVERAGE(P279:P280)</f>
        <v>7.0600000000000005</v>
      </c>
      <c r="Z272" s="62">
        <f>AVERAGE(Q279:Q280)</f>
        <v>6.3250000000000001E-2</v>
      </c>
      <c r="AA272" s="62">
        <f t="shared" ref="AA272" si="169">AVERAGE(R279:R280)</f>
        <v>0.17549999999999999</v>
      </c>
      <c r="AB272" s="62">
        <f t="shared" ref="AB272" si="170">AVERAGE(S279:S280)</f>
        <v>19.049999999999997</v>
      </c>
      <c r="AC272" s="62">
        <f>AVERAGE(M279:M280)</f>
        <v>0.56499999999999995</v>
      </c>
      <c r="AD272" s="62">
        <f>TNTP!M243</f>
        <v>0.62471220000000005</v>
      </c>
      <c r="AE272" s="62">
        <f>TNTP!N243</f>
        <v>6.8598550000000008E-2</v>
      </c>
    </row>
    <row r="273" spans="1:31" x14ac:dyDescent="0.2">
      <c r="A273" s="100">
        <v>42171</v>
      </c>
      <c r="B273" s="63"/>
      <c r="C273" s="63"/>
      <c r="D273" s="63" t="s">
        <v>139</v>
      </c>
      <c r="E273" s="63">
        <v>4</v>
      </c>
      <c r="F273" s="63">
        <v>2</v>
      </c>
      <c r="G273" s="63">
        <v>1</v>
      </c>
      <c r="H273" s="63">
        <v>2</v>
      </c>
      <c r="I273" s="63">
        <v>2</v>
      </c>
      <c r="J273" s="63">
        <v>11</v>
      </c>
      <c r="K273" s="63">
        <v>82</v>
      </c>
      <c r="L273" s="63">
        <v>85</v>
      </c>
      <c r="M273" s="63">
        <v>0.12</v>
      </c>
      <c r="N273" s="63">
        <v>1</v>
      </c>
      <c r="O273" s="63">
        <v>4.1500000000000004</v>
      </c>
      <c r="P273" s="63">
        <v>6.66</v>
      </c>
      <c r="Q273" s="63">
        <v>4.8899999999999997</v>
      </c>
      <c r="R273" s="69">
        <v>0.12</v>
      </c>
      <c r="S273" s="63">
        <v>32.799999999999997</v>
      </c>
      <c r="T273" s="63"/>
      <c r="U273" s="63"/>
      <c r="W273" s="63" t="s">
        <v>28</v>
      </c>
      <c r="Y273" s="62">
        <f>AVERAGE(P281:P282)</f>
        <v>7.04</v>
      </c>
      <c r="Z273" s="62">
        <f>AVERAGE(Q281:Q282)</f>
        <v>0.43735000000000002</v>
      </c>
      <c r="AA273" s="62">
        <f t="shared" ref="AA273" si="171">AVERAGE(R281:R282)</f>
        <v>6.9499999999999992E-2</v>
      </c>
      <c r="AB273" s="62">
        <f t="shared" ref="AB273" si="172">AVERAGE(S281:S282)</f>
        <v>9.65</v>
      </c>
      <c r="AC273" s="62">
        <f>AVERAGE(M281:M282)</f>
        <v>0.7</v>
      </c>
      <c r="AD273" s="62">
        <f>TNTP!M244</f>
        <v>0.57428699999999999</v>
      </c>
      <c r="AE273" s="62">
        <f>TNTP!N244</f>
        <v>4.4751649999999997E-2</v>
      </c>
    </row>
    <row r="274" spans="1:31" x14ac:dyDescent="0.2">
      <c r="A274" s="100">
        <v>42185</v>
      </c>
      <c r="B274" s="63"/>
      <c r="C274" s="63"/>
      <c r="D274" s="63" t="s">
        <v>137</v>
      </c>
      <c r="E274" s="63">
        <v>4</v>
      </c>
      <c r="F274" s="63">
        <v>3</v>
      </c>
      <c r="G274" s="63">
        <v>1</v>
      </c>
      <c r="H274" s="63">
        <v>2</v>
      </c>
      <c r="I274" s="63">
        <v>4</v>
      </c>
      <c r="J274" s="63">
        <v>8</v>
      </c>
      <c r="K274" s="63">
        <v>84</v>
      </c>
      <c r="L274" s="63">
        <v>80</v>
      </c>
      <c r="M274" s="63">
        <v>0.16</v>
      </c>
      <c r="N274" s="63">
        <v>1</v>
      </c>
      <c r="O274" s="63">
        <v>2.63</v>
      </c>
      <c r="P274" s="63">
        <v>6.42</v>
      </c>
      <c r="Q274" s="63">
        <v>4.38</v>
      </c>
      <c r="R274" s="63">
        <v>0.23699999999999999</v>
      </c>
      <c r="S274" s="63">
        <v>14.6</v>
      </c>
      <c r="T274" s="63"/>
      <c r="U274" s="63"/>
      <c r="W274" s="63" t="s">
        <v>29</v>
      </c>
      <c r="Y274" s="62">
        <f>AVERAGE(P283)</f>
        <v>6.83</v>
      </c>
      <c r="Z274" s="62">
        <f t="shared" ref="Z274" si="173">AVERAGE(Q283)</f>
        <v>0.93</v>
      </c>
      <c r="AA274" s="62">
        <f>AVERAGE(R283)</f>
        <v>0.1</v>
      </c>
      <c r="AB274" s="62">
        <f t="shared" ref="AB274" si="174">AVERAGE(S283)</f>
        <v>11.7</v>
      </c>
      <c r="AC274" s="62">
        <f>AVERAGE(M283)</f>
        <v>0.45</v>
      </c>
      <c r="AD274" s="62">
        <f>TNTP!M245</f>
        <v>0.69194579999999994</v>
      </c>
      <c r="AE274" s="62">
        <f>TNTP!N245</f>
        <v>4.9861700000000002E-2</v>
      </c>
    </row>
    <row r="275" spans="1:31" x14ac:dyDescent="0.2">
      <c r="A275" s="100">
        <v>42199</v>
      </c>
      <c r="B275" s="63"/>
      <c r="C275" s="63"/>
      <c r="D275" s="63" t="s">
        <v>170</v>
      </c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W275" s="62" t="s">
        <v>164</v>
      </c>
      <c r="Y275" s="62">
        <f>AVERAGE(Y266:Y274)</f>
        <v>6.8129629629629633</v>
      </c>
      <c r="Z275" s="62">
        <f>AVERAGE(Z266:Z271,Z273:Z274)</f>
        <v>3.5068354166666666</v>
      </c>
      <c r="AA275" s="62">
        <f t="shared" ref="AA275:AE275" si="175">AVERAGE(AA266:AA274)</f>
        <v>0.16562962962962963</v>
      </c>
      <c r="AB275" s="62">
        <f t="shared" si="175"/>
        <v>14.461111111111109</v>
      </c>
      <c r="AC275" s="62">
        <f t="shared" si="175"/>
        <v>0.46074074074074073</v>
      </c>
      <c r="AD275" s="62">
        <f t="shared" si="175"/>
        <v>1.0335220583333331</v>
      </c>
      <c r="AE275" s="62">
        <f t="shared" si="175"/>
        <v>6.1395157407407419E-2</v>
      </c>
    </row>
    <row r="276" spans="1:31" x14ac:dyDescent="0.2">
      <c r="A276" s="100">
        <v>42213</v>
      </c>
      <c r="B276" s="63"/>
      <c r="C276" s="63"/>
      <c r="D276" s="63" t="s">
        <v>137</v>
      </c>
      <c r="E276" s="63">
        <v>3</v>
      </c>
      <c r="F276" s="63">
        <v>1</v>
      </c>
      <c r="G276" s="63">
        <v>2</v>
      </c>
      <c r="H276" s="63">
        <v>4</v>
      </c>
      <c r="I276" s="63">
        <v>1</v>
      </c>
      <c r="J276" s="63">
        <v>13</v>
      </c>
      <c r="K276" s="63">
        <v>71</v>
      </c>
      <c r="L276" s="63">
        <v>82</v>
      </c>
      <c r="M276" s="65">
        <v>0.5</v>
      </c>
      <c r="N276" s="63">
        <v>1</v>
      </c>
      <c r="O276" s="63">
        <v>4.67</v>
      </c>
      <c r="P276" s="63">
        <v>6.79</v>
      </c>
      <c r="Q276" s="65">
        <v>8</v>
      </c>
      <c r="R276" s="63">
        <v>0.112</v>
      </c>
      <c r="S276" s="63">
        <v>19.399999999999999</v>
      </c>
      <c r="T276" s="63"/>
      <c r="U276" s="63"/>
    </row>
    <row r="277" spans="1:31" x14ac:dyDescent="0.2">
      <c r="A277" s="100">
        <v>42227</v>
      </c>
      <c r="B277" s="63"/>
      <c r="C277" s="63"/>
      <c r="D277" s="63"/>
      <c r="E277" s="63">
        <v>2</v>
      </c>
      <c r="F277" s="63">
        <v>2</v>
      </c>
      <c r="G277" s="63">
        <v>2</v>
      </c>
      <c r="H277" s="63">
        <v>4</v>
      </c>
      <c r="I277" s="63">
        <v>2</v>
      </c>
      <c r="J277" s="63">
        <v>8</v>
      </c>
      <c r="K277" s="63">
        <v>77</v>
      </c>
      <c r="L277" s="63">
        <v>80</v>
      </c>
      <c r="M277" s="65">
        <v>0.5</v>
      </c>
      <c r="N277" s="63">
        <v>1</v>
      </c>
      <c r="O277" s="63">
        <v>6.07</v>
      </c>
      <c r="P277" s="63">
        <v>7.11</v>
      </c>
      <c r="Q277" s="18">
        <v>0.50900000000000001</v>
      </c>
      <c r="R277" s="63">
        <v>0.13600000000000001</v>
      </c>
      <c r="S277" s="63">
        <v>15.3</v>
      </c>
      <c r="T277" s="63"/>
      <c r="U277" s="63"/>
    </row>
    <row r="278" spans="1:31" x14ac:dyDescent="0.2">
      <c r="A278" s="100">
        <v>42241</v>
      </c>
      <c r="B278" s="63"/>
      <c r="C278" s="63"/>
      <c r="D278" s="63" t="s">
        <v>170</v>
      </c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</row>
    <row r="279" spans="1:31" x14ac:dyDescent="0.2">
      <c r="A279" s="100">
        <v>42255</v>
      </c>
      <c r="B279" s="63"/>
      <c r="C279" s="63"/>
      <c r="D279" s="63" t="s">
        <v>137</v>
      </c>
      <c r="E279" s="63">
        <v>1</v>
      </c>
      <c r="F279" s="63">
        <v>3</v>
      </c>
      <c r="G279" s="63">
        <v>2</v>
      </c>
      <c r="H279" s="63">
        <v>1</v>
      </c>
      <c r="I279" s="63">
        <v>3</v>
      </c>
      <c r="J279" s="63">
        <v>12</v>
      </c>
      <c r="K279" s="63">
        <v>83</v>
      </c>
      <c r="L279" s="63">
        <v>83</v>
      </c>
      <c r="M279" s="63">
        <v>0.53</v>
      </c>
      <c r="N279" s="63">
        <v>1</v>
      </c>
      <c r="O279" s="63">
        <v>9.11</v>
      </c>
      <c r="P279" s="63">
        <v>6.99</v>
      </c>
      <c r="Q279" s="63">
        <v>5.5199999999999999E-2</v>
      </c>
      <c r="R279" s="69">
        <v>0.15</v>
      </c>
      <c r="S279" s="63">
        <v>21.2</v>
      </c>
      <c r="T279" s="63"/>
      <c r="U279" s="63"/>
    </row>
    <row r="280" spans="1:31" x14ac:dyDescent="0.2">
      <c r="A280" s="100">
        <v>42269</v>
      </c>
      <c r="B280" s="63"/>
      <c r="C280" s="63"/>
      <c r="D280" s="63"/>
      <c r="E280" s="63">
        <v>2</v>
      </c>
      <c r="F280" s="63">
        <v>2</v>
      </c>
      <c r="G280" s="63">
        <v>2</v>
      </c>
      <c r="H280" s="63">
        <v>2</v>
      </c>
      <c r="I280" s="63">
        <v>3</v>
      </c>
      <c r="J280" s="63">
        <v>6</v>
      </c>
      <c r="K280" s="63">
        <v>69</v>
      </c>
      <c r="L280" s="63">
        <v>76</v>
      </c>
      <c r="M280" s="65">
        <v>0.6</v>
      </c>
      <c r="N280" s="63">
        <v>1</v>
      </c>
      <c r="O280" s="63">
        <v>10.31</v>
      </c>
      <c r="P280" s="63">
        <v>7.13</v>
      </c>
      <c r="Q280" s="63">
        <v>7.1300000000000002E-2</v>
      </c>
      <c r="R280" s="63">
        <v>0.20100000000000001</v>
      </c>
      <c r="S280" s="63">
        <v>16.899999999999999</v>
      </c>
      <c r="T280" s="63"/>
      <c r="U280" s="63"/>
    </row>
    <row r="281" spans="1:31" x14ac:dyDescent="0.2">
      <c r="A281" s="100">
        <v>42283</v>
      </c>
      <c r="B281" s="63"/>
      <c r="C281" s="63"/>
      <c r="D281" s="63"/>
      <c r="E281" s="63">
        <v>2</v>
      </c>
      <c r="F281" s="63">
        <v>2</v>
      </c>
      <c r="G281" s="63">
        <v>2</v>
      </c>
      <c r="H281" s="63">
        <v>2</v>
      </c>
      <c r="I281" s="63">
        <v>2</v>
      </c>
      <c r="J281" s="63">
        <v>6</v>
      </c>
      <c r="K281" s="63">
        <v>71</v>
      </c>
      <c r="L281" s="63">
        <v>65</v>
      </c>
      <c r="M281" s="65">
        <v>0.6</v>
      </c>
      <c r="N281" s="63">
        <v>1</v>
      </c>
      <c r="O281" s="63">
        <v>9.4499999999999993</v>
      </c>
      <c r="P281" s="63">
        <v>6.95</v>
      </c>
      <c r="Q281" s="63">
        <v>0.61570000000000003</v>
      </c>
      <c r="R281" s="63">
        <v>8.5999999999999993E-2</v>
      </c>
      <c r="S281" s="63">
        <v>12</v>
      </c>
      <c r="T281" s="63"/>
      <c r="U281" s="63"/>
    </row>
    <row r="282" spans="1:31" x14ac:dyDescent="0.2">
      <c r="A282" s="100">
        <v>42297</v>
      </c>
      <c r="B282" s="63"/>
      <c r="C282" s="63"/>
      <c r="D282" s="63"/>
      <c r="E282" s="63">
        <v>4</v>
      </c>
      <c r="F282" s="63">
        <v>3</v>
      </c>
      <c r="G282" s="63">
        <v>1</v>
      </c>
      <c r="H282" s="63">
        <v>1</v>
      </c>
      <c r="I282" s="63">
        <v>3</v>
      </c>
      <c r="J282" s="63">
        <v>10</v>
      </c>
      <c r="K282" s="63">
        <v>60</v>
      </c>
      <c r="L282" s="63">
        <v>62</v>
      </c>
      <c r="M282" s="65">
        <v>0.8</v>
      </c>
      <c r="N282" s="63">
        <v>1</v>
      </c>
      <c r="O282" s="63">
        <v>11.86</v>
      </c>
      <c r="P282" s="63">
        <v>7.13</v>
      </c>
      <c r="Q282" s="63">
        <v>0.25900000000000001</v>
      </c>
      <c r="R282" s="63">
        <v>5.2999999999999999E-2</v>
      </c>
      <c r="S282" s="63">
        <v>7.3</v>
      </c>
      <c r="T282" s="63"/>
      <c r="U282" s="63"/>
    </row>
    <row r="283" spans="1:31" x14ac:dyDescent="0.2">
      <c r="A283" s="100">
        <v>42311</v>
      </c>
      <c r="B283" s="63"/>
      <c r="C283" s="63"/>
      <c r="D283" s="63" t="s">
        <v>137</v>
      </c>
      <c r="E283" s="63">
        <v>3</v>
      </c>
      <c r="F283" s="63">
        <v>1</v>
      </c>
      <c r="G283" s="63">
        <v>1</v>
      </c>
      <c r="H283" s="63">
        <v>1</v>
      </c>
      <c r="I283" s="63">
        <v>1</v>
      </c>
      <c r="J283" s="63">
        <v>9</v>
      </c>
      <c r="K283" s="63">
        <v>72</v>
      </c>
      <c r="L283" s="63">
        <v>62</v>
      </c>
      <c r="M283" s="65">
        <v>0.45</v>
      </c>
      <c r="N283" s="63">
        <v>1</v>
      </c>
      <c r="O283" s="63">
        <v>9.2799999999999994</v>
      </c>
      <c r="P283" s="63">
        <v>6.83</v>
      </c>
      <c r="Q283" s="63">
        <v>0.93</v>
      </c>
      <c r="R283" s="63">
        <v>0.1</v>
      </c>
      <c r="S283" s="63">
        <v>11.7</v>
      </c>
      <c r="T283" s="63"/>
      <c r="U283" s="63"/>
    </row>
    <row r="284" spans="1:3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5"/>
      <c r="N284" s="63"/>
      <c r="O284" s="63"/>
      <c r="P284" s="63"/>
      <c r="Q284" s="63"/>
      <c r="R284" s="63"/>
      <c r="S284" s="63"/>
      <c r="T284" s="63"/>
      <c r="U284" s="63"/>
    </row>
    <row r="285" spans="1:31" x14ac:dyDescent="0.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5"/>
      <c r="N285" s="63"/>
      <c r="O285" s="63"/>
      <c r="P285" s="63"/>
      <c r="Q285" s="63"/>
      <c r="R285" s="63"/>
      <c r="S285" s="63"/>
      <c r="T285" s="63"/>
      <c r="U285" s="63"/>
    </row>
    <row r="286" spans="1:31" x14ac:dyDescent="0.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5"/>
      <c r="N286" s="63"/>
      <c r="O286" s="63"/>
      <c r="P286" s="63"/>
      <c r="Q286" s="63"/>
      <c r="R286" s="63"/>
      <c r="S286" s="63"/>
      <c r="T286" s="63"/>
      <c r="U286" s="63"/>
    </row>
    <row r="287" spans="1:31" x14ac:dyDescent="0.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5"/>
      <c r="N287" s="63"/>
      <c r="O287" s="63"/>
      <c r="P287" s="63"/>
      <c r="Q287" s="63"/>
      <c r="R287" s="63"/>
      <c r="S287" s="63"/>
      <c r="T287" s="63"/>
      <c r="U287" s="63"/>
    </row>
    <row r="288" spans="1:31" x14ac:dyDescent="0.2">
      <c r="A288" s="100">
        <v>42073</v>
      </c>
      <c r="B288" s="63" t="s">
        <v>59</v>
      </c>
      <c r="C288" s="63" t="s">
        <v>60</v>
      </c>
      <c r="D288" s="63" t="s">
        <v>99</v>
      </c>
      <c r="E288" s="63">
        <v>4</v>
      </c>
      <c r="F288" s="63">
        <v>2</v>
      </c>
      <c r="G288" s="63">
        <v>4</v>
      </c>
      <c r="H288" s="63">
        <v>2</v>
      </c>
      <c r="I288" s="63">
        <v>2</v>
      </c>
      <c r="J288" s="63">
        <v>11</v>
      </c>
      <c r="K288" s="63">
        <v>60</v>
      </c>
      <c r="L288" s="63">
        <v>50</v>
      </c>
      <c r="M288" s="63">
        <v>0.28000000000000003</v>
      </c>
      <c r="N288" s="63">
        <v>1</v>
      </c>
      <c r="O288" s="63">
        <v>0.12</v>
      </c>
      <c r="P288" s="63">
        <v>6.5</v>
      </c>
      <c r="Q288" s="63">
        <v>3.32</v>
      </c>
      <c r="R288" s="69">
        <v>0.23499999999999999</v>
      </c>
      <c r="S288" s="63">
        <v>5.2</v>
      </c>
      <c r="T288" s="63"/>
      <c r="U288" s="63"/>
      <c r="W288" s="63" t="s">
        <v>20</v>
      </c>
      <c r="X288" s="81" t="s">
        <v>59</v>
      </c>
      <c r="Y288" s="62">
        <f>AVERAGE(P288:P289)</f>
        <v>6.6549999999999994</v>
      </c>
      <c r="Z288" s="62">
        <f t="shared" ref="Z288" si="176">AVERAGE(Q288:Q289)</f>
        <v>2.77</v>
      </c>
      <c r="AA288" s="62">
        <f t="shared" ref="AA288" si="177">AVERAGE(R288:R289)</f>
        <v>0.26500000000000001</v>
      </c>
      <c r="AB288" s="62">
        <f t="shared" ref="AB288" si="178">AVERAGE(S288:S289)</f>
        <v>6.5</v>
      </c>
      <c r="AC288" s="62">
        <f>AVERAGE(M288:M289)</f>
        <v>0.34</v>
      </c>
      <c r="AD288" s="62">
        <f>TNTP!M256</f>
        <v>3.1655819999999997</v>
      </c>
      <c r="AE288" s="62">
        <f>TNTP!N256</f>
        <v>6.3178800000000007E-2</v>
      </c>
    </row>
    <row r="289" spans="1:31" x14ac:dyDescent="0.2">
      <c r="A289" s="100">
        <v>42087</v>
      </c>
      <c r="B289" s="63"/>
      <c r="C289" s="63"/>
      <c r="D289" s="63"/>
      <c r="E289" s="63">
        <v>4</v>
      </c>
      <c r="F289" s="63">
        <v>2</v>
      </c>
      <c r="G289" s="63">
        <v>2</v>
      </c>
      <c r="H289" s="63">
        <v>1</v>
      </c>
      <c r="I289" s="63">
        <v>3</v>
      </c>
      <c r="J289" s="63">
        <v>12</v>
      </c>
      <c r="K289" s="63">
        <v>48</v>
      </c>
      <c r="L289" s="63">
        <v>50</v>
      </c>
      <c r="M289" s="63">
        <v>0.4</v>
      </c>
      <c r="N289" s="63">
        <v>1</v>
      </c>
      <c r="O289" s="63">
        <v>0.06</v>
      </c>
      <c r="P289" s="63">
        <v>6.81</v>
      </c>
      <c r="Q289" s="63">
        <v>2.2200000000000002</v>
      </c>
      <c r="R289" s="63">
        <v>0.29499999999999998</v>
      </c>
      <c r="S289" s="63">
        <v>7.8</v>
      </c>
      <c r="T289" s="63"/>
      <c r="U289" s="63"/>
      <c r="W289" s="63" t="s">
        <v>22</v>
      </c>
      <c r="Y289" s="62">
        <f>AVERAGE(P290:P291)</f>
        <v>6.9349999999999996</v>
      </c>
      <c r="Z289" s="62">
        <f t="shared" ref="Z289" si="179">AVERAGE(Q290:Q291)</f>
        <v>3.26</v>
      </c>
      <c r="AA289" s="62">
        <f t="shared" ref="AA289" si="180">AVERAGE(R290:R291)</f>
        <v>0.224</v>
      </c>
      <c r="AB289" s="62">
        <f t="shared" ref="AB289" si="181">AVERAGE(S290:S291)</f>
        <v>11.8</v>
      </c>
      <c r="AC289" s="62">
        <f>AVERAGE(M290:M291)</f>
        <v>0.6</v>
      </c>
      <c r="AD289" s="62">
        <f>TNTP!M257</f>
        <v>3.389694</v>
      </c>
      <c r="AE289" s="62">
        <f>TNTP!N257</f>
        <v>5.7294499999999998E-2</v>
      </c>
    </row>
    <row r="290" spans="1:31" x14ac:dyDescent="0.2">
      <c r="A290" s="100">
        <v>42100</v>
      </c>
      <c r="B290" s="63"/>
      <c r="C290" s="63"/>
      <c r="D290" s="63" t="s">
        <v>156</v>
      </c>
      <c r="E290" s="63">
        <v>2</v>
      </c>
      <c r="F290" s="63">
        <v>2</v>
      </c>
      <c r="G290" s="63">
        <v>3</v>
      </c>
      <c r="H290" s="63">
        <v>3</v>
      </c>
      <c r="I290" s="63">
        <v>3</v>
      </c>
      <c r="J290" s="63">
        <v>11</v>
      </c>
      <c r="K290" s="63">
        <v>62</v>
      </c>
      <c r="L290" s="63">
        <v>60</v>
      </c>
      <c r="M290" s="63">
        <v>0.6</v>
      </c>
      <c r="N290" s="63" t="s">
        <v>21</v>
      </c>
      <c r="O290" s="63">
        <v>0.06</v>
      </c>
      <c r="P290" s="63">
        <v>6.81</v>
      </c>
      <c r="Q290" s="63">
        <v>2.4300000000000002</v>
      </c>
      <c r="R290" s="63">
        <v>0.32700000000000001</v>
      </c>
      <c r="S290" s="63">
        <v>9.5</v>
      </c>
      <c r="T290" s="63"/>
      <c r="U290" s="63"/>
      <c r="W290" s="63" t="s">
        <v>23</v>
      </c>
      <c r="Y290" s="62">
        <f>AVERAGE(P292:P293)</f>
        <v>7.7349999999999994</v>
      </c>
      <c r="Z290" s="62">
        <f t="shared" ref="Z290" si="182">AVERAGE(Q292:Q293)</f>
        <v>4.5299999999999994</v>
      </c>
      <c r="AA290" s="62">
        <f t="shared" ref="AA290" si="183">AVERAGE(R292:R293)</f>
        <v>0.3095</v>
      </c>
      <c r="AB290" s="62">
        <f t="shared" ref="AB290" si="184">AVERAGE(S292:S293)</f>
        <v>29.15</v>
      </c>
      <c r="AC290" s="62">
        <f>AVERAGE(M292:M293)</f>
        <v>0.45499999999999996</v>
      </c>
      <c r="AD290" s="62">
        <f>TNTP!M258</f>
        <v>2.549274</v>
      </c>
      <c r="AE290" s="62">
        <f>TNTP!N258</f>
        <v>8.79548E-2</v>
      </c>
    </row>
    <row r="291" spans="1:31" x14ac:dyDescent="0.2">
      <c r="A291" s="100">
        <v>42115</v>
      </c>
      <c r="B291" s="63"/>
      <c r="C291" s="63"/>
      <c r="D291" s="63" t="s">
        <v>193</v>
      </c>
      <c r="E291" s="63">
        <v>3</v>
      </c>
      <c r="F291" s="63">
        <v>3</v>
      </c>
      <c r="G291" s="63">
        <v>1</v>
      </c>
      <c r="H291" s="63">
        <v>5</v>
      </c>
      <c r="I291" s="63">
        <v>4</v>
      </c>
      <c r="J291" s="63">
        <v>11</v>
      </c>
      <c r="K291" s="63">
        <v>63</v>
      </c>
      <c r="L291" s="63">
        <v>61</v>
      </c>
      <c r="M291" s="63">
        <v>0.6</v>
      </c>
      <c r="N291" s="63">
        <v>1</v>
      </c>
      <c r="O291" s="63">
        <v>0.03</v>
      </c>
      <c r="P291" s="63">
        <v>7.06</v>
      </c>
      <c r="Q291" s="63">
        <v>4.09</v>
      </c>
      <c r="R291" s="63">
        <v>0.121</v>
      </c>
      <c r="S291" s="63">
        <v>14.1</v>
      </c>
      <c r="T291" s="63"/>
      <c r="U291" s="63"/>
      <c r="W291" s="63" t="s">
        <v>24</v>
      </c>
      <c r="Y291" s="62">
        <f>AVERAGE(P294:P296)</f>
        <v>6.85</v>
      </c>
      <c r="Z291" s="62">
        <f>AVERAGE(Q294:Q296)</f>
        <v>1.5305</v>
      </c>
      <c r="AA291" s="62">
        <f>AVERAGE(R294:R296)</f>
        <v>0.16649999999999998</v>
      </c>
      <c r="AB291" s="62">
        <f>AVERAGE(S294:S296)</f>
        <v>29.1</v>
      </c>
      <c r="AC291" s="62">
        <f>AVERAGE(M294:M296)</f>
        <v>0.5</v>
      </c>
      <c r="AD291" s="62">
        <f>TNTP!M259</f>
        <v>2.4442214999999998</v>
      </c>
      <c r="AE291" s="62">
        <f>TNTP!N259</f>
        <v>0.10173645000000001</v>
      </c>
    </row>
    <row r="292" spans="1:31" x14ac:dyDescent="0.2">
      <c r="A292" s="100">
        <v>42129</v>
      </c>
      <c r="B292" s="63"/>
      <c r="C292" s="63"/>
      <c r="D292" s="63" t="s">
        <v>204</v>
      </c>
      <c r="E292" s="63">
        <v>3</v>
      </c>
      <c r="F292" s="63">
        <v>1</v>
      </c>
      <c r="G292" s="63">
        <v>1</v>
      </c>
      <c r="H292" s="63">
        <v>1</v>
      </c>
      <c r="I292" s="63">
        <v>2</v>
      </c>
      <c r="J292" s="63">
        <v>10</v>
      </c>
      <c r="K292" s="63">
        <v>81</v>
      </c>
      <c r="L292" s="63">
        <v>72</v>
      </c>
      <c r="M292" s="63">
        <v>0.21</v>
      </c>
      <c r="N292" s="63">
        <v>1</v>
      </c>
      <c r="O292" s="63">
        <v>0.15</v>
      </c>
      <c r="P292" s="63">
        <v>7.37</v>
      </c>
      <c r="Q292" s="63">
        <v>4.92</v>
      </c>
      <c r="R292" s="63">
        <v>0.26100000000000001</v>
      </c>
      <c r="S292" s="63">
        <v>28.5</v>
      </c>
      <c r="T292" s="63"/>
      <c r="U292" s="63" t="s">
        <v>161</v>
      </c>
      <c r="W292" s="63" t="s">
        <v>25</v>
      </c>
      <c r="Y292" s="62">
        <f>AVERAGE(P297:P298)</f>
        <v>8.0449999999999999</v>
      </c>
      <c r="Z292" s="62">
        <f>AVERAGE(Q297:Q298)</f>
        <v>2.31</v>
      </c>
      <c r="AA292" s="62">
        <f>AVERAGE(R297:R298)</f>
        <v>0.129</v>
      </c>
      <c r="AB292" s="128">
        <f>AVERAGE(S297:S298)</f>
        <v>33.5</v>
      </c>
      <c r="AC292" s="62">
        <f>AVERAGE(M297:M298)</f>
        <v>0.70700000000000007</v>
      </c>
      <c r="AD292" s="62">
        <f>TNTP!M260</f>
        <v>2.4652319999999999</v>
      </c>
      <c r="AE292" s="62">
        <f>TNTP!N260</f>
        <v>0.11226625</v>
      </c>
    </row>
    <row r="293" spans="1:31" x14ac:dyDescent="0.2">
      <c r="A293" s="100">
        <v>42143</v>
      </c>
      <c r="B293" s="63"/>
      <c r="C293" s="63"/>
      <c r="D293" s="63" t="s">
        <v>99</v>
      </c>
      <c r="E293" s="63">
        <v>4</v>
      </c>
      <c r="F293" s="63">
        <v>2</v>
      </c>
      <c r="G293" s="63">
        <v>2</v>
      </c>
      <c r="H293" s="63">
        <v>4</v>
      </c>
      <c r="I293" s="63">
        <v>3</v>
      </c>
      <c r="J293" s="63">
        <v>6</v>
      </c>
      <c r="K293" s="63">
        <v>90</v>
      </c>
      <c r="L293" s="63">
        <v>80</v>
      </c>
      <c r="M293" s="63">
        <v>0.7</v>
      </c>
      <c r="N293" s="63" t="s">
        <v>21</v>
      </c>
      <c r="O293" s="63">
        <v>0.13</v>
      </c>
      <c r="P293" s="65">
        <v>8.1</v>
      </c>
      <c r="Q293" s="63">
        <v>4.1399999999999997</v>
      </c>
      <c r="R293" s="63">
        <v>0.35799999999999998</v>
      </c>
      <c r="S293" s="63">
        <v>29.8</v>
      </c>
      <c r="T293" s="63"/>
      <c r="U293" s="63"/>
      <c r="W293" s="63" t="s">
        <v>26</v>
      </c>
      <c r="Y293" s="62">
        <f>AVERAGE(P299:P300)</f>
        <v>7.59</v>
      </c>
      <c r="Z293" s="62">
        <f>AVERAGE(Q299:Q300)</f>
        <v>2.59</v>
      </c>
      <c r="AB293" s="62">
        <f t="shared" ref="AB293" si="185">AVERAGE(S299:S300)</f>
        <v>36.6</v>
      </c>
      <c r="AC293" s="62">
        <f>AVERAGE(M299:M300)</f>
        <v>0.5</v>
      </c>
      <c r="AD293" s="62">
        <f>TNTP!M261</f>
        <v>2.7873930000000002</v>
      </c>
      <c r="AE293" s="62">
        <f>TNTP!N261</f>
        <v>7.6186199999999996E-2</v>
      </c>
    </row>
    <row r="294" spans="1:31" x14ac:dyDescent="0.2">
      <c r="A294" s="100">
        <v>42157</v>
      </c>
      <c r="B294" s="63"/>
      <c r="C294" s="63"/>
      <c r="D294" s="63" t="s">
        <v>156</v>
      </c>
      <c r="E294" s="63">
        <v>3</v>
      </c>
      <c r="F294" s="63">
        <v>2</v>
      </c>
      <c r="G294" s="63">
        <v>4</v>
      </c>
      <c r="H294" s="63">
        <v>5</v>
      </c>
      <c r="I294" s="63">
        <v>2</v>
      </c>
      <c r="J294" s="63">
        <v>5</v>
      </c>
      <c r="K294" s="63">
        <v>70</v>
      </c>
      <c r="L294" s="63">
        <v>74</v>
      </c>
      <c r="M294" s="63">
        <v>0.5</v>
      </c>
      <c r="N294" s="63">
        <v>1</v>
      </c>
      <c r="O294" s="63">
        <v>0.13</v>
      </c>
      <c r="P294" s="63">
        <v>6.76</v>
      </c>
      <c r="Q294" s="63">
        <v>0.96099999999999997</v>
      </c>
      <c r="R294" s="63">
        <v>0.182</v>
      </c>
      <c r="S294" s="63">
        <v>26.3</v>
      </c>
      <c r="T294" s="63"/>
      <c r="U294" s="63"/>
      <c r="W294" s="63" t="s">
        <v>27</v>
      </c>
      <c r="Y294" s="62">
        <f>AVERAGE(P301:P302)</f>
        <v>8.2800000000000011</v>
      </c>
      <c r="Z294" s="62">
        <f>AVERAGE(Q301:Q302)</f>
        <v>1.585</v>
      </c>
      <c r="AA294" s="62">
        <f>AVERAGE(R301:R302)</f>
        <v>0.10550000000000001</v>
      </c>
      <c r="AB294" s="62">
        <f t="shared" ref="AB294" si="186">AVERAGE(S301:S302)</f>
        <v>28.75</v>
      </c>
      <c r="AC294" s="62">
        <f>AVERAGE(M301:M302)</f>
        <v>0.47499999999999998</v>
      </c>
      <c r="AD294" s="62">
        <f>TNTP!M262</f>
        <v>2.4722355</v>
      </c>
      <c r="AE294" s="62">
        <f>TNTP!N262</f>
        <v>7.7889550000000002E-2</v>
      </c>
    </row>
    <row r="295" spans="1:31" x14ac:dyDescent="0.2">
      <c r="A295" s="100">
        <v>42171</v>
      </c>
      <c r="B295" s="63"/>
      <c r="C295" s="63"/>
      <c r="D295" s="63" t="s">
        <v>193</v>
      </c>
      <c r="E295" s="63">
        <v>3</v>
      </c>
      <c r="F295" s="63">
        <v>2</v>
      </c>
      <c r="G295" s="63">
        <v>2</v>
      </c>
      <c r="H295" s="63">
        <v>2</v>
      </c>
      <c r="I295" s="63">
        <v>2</v>
      </c>
      <c r="J295" s="63">
        <v>11</v>
      </c>
      <c r="K295" s="63">
        <v>82</v>
      </c>
      <c r="L295" s="63">
        <v>79</v>
      </c>
      <c r="M295" s="63">
        <v>0.5</v>
      </c>
      <c r="N295" s="63">
        <v>1</v>
      </c>
      <c r="O295" s="63">
        <v>0.13</v>
      </c>
      <c r="P295" s="63">
        <v>6.94</v>
      </c>
      <c r="Q295" s="65">
        <v>2.1</v>
      </c>
      <c r="R295" s="63">
        <v>0.151</v>
      </c>
      <c r="S295" s="63">
        <v>31.9</v>
      </c>
      <c r="T295" s="63"/>
      <c r="U295" s="63"/>
      <c r="W295" s="63" t="s">
        <v>28</v>
      </c>
      <c r="Y295" s="62">
        <f>AVERAGE(P303:P304)</f>
        <v>7.5649999999999995</v>
      </c>
      <c r="Z295" s="62">
        <f t="shared" ref="Z295" si="187">AVERAGE(Q303:Q304)</f>
        <v>3.62</v>
      </c>
      <c r="AA295" s="62">
        <f>AVERAGE(R303:R304)</f>
        <v>0.87750000000000006</v>
      </c>
      <c r="AB295" s="62">
        <f t="shared" ref="AB295" si="188">AVERAGE(S303:S304)</f>
        <v>19.25</v>
      </c>
      <c r="AC295" s="62">
        <f>AVERAGE(M303:M304)</f>
        <v>0.55000000000000004</v>
      </c>
      <c r="AD295" s="62">
        <f>TNTP!M263</f>
        <v>3.3126555</v>
      </c>
      <c r="AE295" s="62">
        <f>TNTP!N263</f>
        <v>6.4417599999999992E-2</v>
      </c>
    </row>
    <row r="296" spans="1:31" x14ac:dyDescent="0.2">
      <c r="A296" s="100">
        <v>42185</v>
      </c>
      <c r="B296" s="63"/>
      <c r="C296" s="63"/>
      <c r="D296" s="63" t="s">
        <v>170</v>
      </c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W296" s="63" t="s">
        <v>29</v>
      </c>
      <c r="Y296" s="62">
        <f>AVERAGE(P305)</f>
        <v>7.3</v>
      </c>
      <c r="Z296" s="62">
        <f t="shared" ref="Z296" si="189">AVERAGE(Q305)</f>
        <v>7.36</v>
      </c>
      <c r="AA296" s="62">
        <f>AVERAGE(R305)</f>
        <v>6.3E-2</v>
      </c>
      <c r="AB296" s="62">
        <f t="shared" ref="AB296" si="190">AVERAGE(S305)</f>
        <v>16.3</v>
      </c>
      <c r="AC296" s="62">
        <f>AVERAGE(M305)</f>
        <v>0.91400000000000003</v>
      </c>
      <c r="AD296" s="62">
        <f>TNTP!M264</f>
        <v>4.06203</v>
      </c>
      <c r="AE296" s="62">
        <f>TNTP!N264</f>
        <v>4.3358000000000001E-2</v>
      </c>
    </row>
    <row r="297" spans="1:31" x14ac:dyDescent="0.2">
      <c r="A297" s="100">
        <v>42199</v>
      </c>
      <c r="B297" s="63"/>
      <c r="C297" s="63"/>
      <c r="D297" s="63" t="s">
        <v>231</v>
      </c>
      <c r="E297" s="63">
        <v>1</v>
      </c>
      <c r="F297" s="63">
        <v>1</v>
      </c>
      <c r="G297" s="63">
        <v>3</v>
      </c>
      <c r="H297" s="63">
        <v>5</v>
      </c>
      <c r="I297" s="63">
        <v>2</v>
      </c>
      <c r="J297" s="63">
        <v>10</v>
      </c>
      <c r="K297" s="63">
        <v>82</v>
      </c>
      <c r="L297" s="63">
        <v>79</v>
      </c>
      <c r="M297" s="63">
        <v>0.91400000000000003</v>
      </c>
      <c r="N297" s="63">
        <v>1</v>
      </c>
      <c r="O297" s="63">
        <v>0.11</v>
      </c>
      <c r="P297" s="63">
        <v>7.98</v>
      </c>
      <c r="Q297" s="63">
        <v>1.79</v>
      </c>
      <c r="R297" s="63">
        <v>7.9000000000000001E-2</v>
      </c>
      <c r="S297" s="70">
        <v>40</v>
      </c>
      <c r="T297" s="63"/>
      <c r="U297" s="63" t="s">
        <v>161</v>
      </c>
      <c r="W297" s="62" t="s">
        <v>164</v>
      </c>
      <c r="Y297" s="62">
        <f>AVERAGE(Y288:Y296)</f>
        <v>7.4394444444444439</v>
      </c>
      <c r="Z297" s="62">
        <f t="shared" ref="Z297:AE297" si="191">AVERAGE(Z288:Z296)</f>
        <v>3.2839444444444443</v>
      </c>
      <c r="AA297" s="62">
        <f t="shared" si="191"/>
        <v>0.26750000000000002</v>
      </c>
      <c r="AB297" s="62">
        <f t="shared" si="191"/>
        <v>23.43888888888889</v>
      </c>
      <c r="AC297" s="62">
        <f t="shared" si="191"/>
        <v>0.56011111111111112</v>
      </c>
      <c r="AD297" s="62">
        <f t="shared" si="191"/>
        <v>2.9609241666666666</v>
      </c>
      <c r="AE297" s="62">
        <f t="shared" si="191"/>
        <v>7.6031349999999998E-2</v>
      </c>
    </row>
    <row r="298" spans="1:31" x14ac:dyDescent="0.2">
      <c r="A298" s="100">
        <v>42213</v>
      </c>
      <c r="B298" s="63"/>
      <c r="C298" s="63"/>
      <c r="D298" s="63" t="s">
        <v>156</v>
      </c>
      <c r="E298" s="63">
        <v>2</v>
      </c>
      <c r="F298" s="63">
        <v>1</v>
      </c>
      <c r="G298" s="63">
        <v>1</v>
      </c>
      <c r="H298" s="63">
        <v>4</v>
      </c>
      <c r="I298" s="63">
        <v>2</v>
      </c>
      <c r="J298" s="63">
        <v>5</v>
      </c>
      <c r="K298" s="63">
        <v>85</v>
      </c>
      <c r="L298" s="63">
        <v>83</v>
      </c>
      <c r="M298" s="65">
        <v>0.5</v>
      </c>
      <c r="N298" s="63">
        <v>1</v>
      </c>
      <c r="O298" s="63">
        <v>0.14000000000000001</v>
      </c>
      <c r="P298" s="63">
        <v>8.11</v>
      </c>
      <c r="Q298" s="63">
        <v>2.83</v>
      </c>
      <c r="R298" s="63">
        <v>0.17899999999999999</v>
      </c>
      <c r="S298" s="70">
        <v>27</v>
      </c>
      <c r="U298" s="63" t="s">
        <v>237</v>
      </c>
    </row>
    <row r="299" spans="1:31" x14ac:dyDescent="0.2">
      <c r="A299" s="100">
        <v>42227</v>
      </c>
      <c r="B299" s="63"/>
      <c r="C299" s="63"/>
      <c r="D299" s="63" t="s">
        <v>193</v>
      </c>
      <c r="E299" s="63">
        <v>4</v>
      </c>
      <c r="F299" s="63">
        <v>3</v>
      </c>
      <c r="G299" s="63">
        <v>3</v>
      </c>
      <c r="H299" s="63">
        <v>5</v>
      </c>
      <c r="I299" s="63">
        <v>3</v>
      </c>
      <c r="J299" s="63">
        <v>11</v>
      </c>
      <c r="K299" s="63">
        <v>76</v>
      </c>
      <c r="L299" s="63">
        <v>76</v>
      </c>
      <c r="M299" s="63">
        <v>0.5</v>
      </c>
      <c r="N299" s="63">
        <v>1</v>
      </c>
      <c r="O299" s="63">
        <v>0.24</v>
      </c>
      <c r="P299" s="63">
        <v>7.59</v>
      </c>
      <c r="Q299" s="63">
        <v>2.59</v>
      </c>
      <c r="R299" s="63" t="s">
        <v>158</v>
      </c>
      <c r="S299" s="63">
        <v>36.6</v>
      </c>
      <c r="U299" s="63" t="s">
        <v>246</v>
      </c>
    </row>
    <row r="300" spans="1:31" x14ac:dyDescent="0.2">
      <c r="A300" s="100">
        <v>42241</v>
      </c>
      <c r="B300" s="63"/>
      <c r="C300" s="63"/>
      <c r="D300" s="63" t="s">
        <v>170</v>
      </c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Q300" s="63"/>
      <c r="R300" s="63"/>
      <c r="S300" s="63"/>
      <c r="T300" s="63"/>
      <c r="U300" s="63"/>
    </row>
    <row r="301" spans="1:31" x14ac:dyDescent="0.2">
      <c r="A301" s="100">
        <v>42255</v>
      </c>
      <c r="B301" s="63"/>
      <c r="C301" s="63"/>
      <c r="D301" s="63" t="s">
        <v>193</v>
      </c>
      <c r="E301" s="63">
        <v>4</v>
      </c>
      <c r="F301" s="63">
        <v>2</v>
      </c>
      <c r="G301" s="63">
        <v>1</v>
      </c>
      <c r="H301" s="63">
        <v>1</v>
      </c>
      <c r="I301" s="63">
        <v>1</v>
      </c>
      <c r="J301" s="63">
        <v>11</v>
      </c>
      <c r="K301" s="63">
        <v>89</v>
      </c>
      <c r="L301" s="63">
        <v>80</v>
      </c>
      <c r="M301" s="63">
        <v>0.45</v>
      </c>
      <c r="N301" s="63">
        <v>1</v>
      </c>
      <c r="O301" s="63">
        <v>0.21</v>
      </c>
      <c r="P301" s="63">
        <v>8.8000000000000007</v>
      </c>
      <c r="Q301" s="63">
        <v>1.31</v>
      </c>
      <c r="R301" s="63">
        <v>0.13400000000000001</v>
      </c>
      <c r="S301" s="63">
        <v>29.9</v>
      </c>
      <c r="T301" s="63"/>
      <c r="U301" s="63"/>
    </row>
    <row r="302" spans="1:31" x14ac:dyDescent="0.2">
      <c r="A302" s="100">
        <v>42269</v>
      </c>
      <c r="B302" s="63"/>
      <c r="C302" s="63"/>
      <c r="D302" s="63" t="s">
        <v>261</v>
      </c>
      <c r="E302" s="63">
        <v>1</v>
      </c>
      <c r="F302" s="63">
        <v>2</v>
      </c>
      <c r="G302" s="63">
        <v>3</v>
      </c>
      <c r="H302" s="63">
        <v>1</v>
      </c>
      <c r="I302" s="63">
        <v>3</v>
      </c>
      <c r="J302" s="63">
        <v>12</v>
      </c>
      <c r="K302" s="63">
        <v>79</v>
      </c>
      <c r="L302" s="63">
        <v>72</v>
      </c>
      <c r="M302" s="65">
        <v>0.5</v>
      </c>
      <c r="N302" s="63">
        <v>1</v>
      </c>
      <c r="O302" s="63">
        <v>0.2</v>
      </c>
      <c r="P302" s="63">
        <v>7.76</v>
      </c>
      <c r="Q302" s="63">
        <v>1.86</v>
      </c>
      <c r="R302" s="63">
        <v>7.6999999999999999E-2</v>
      </c>
      <c r="S302" s="63">
        <v>27.6</v>
      </c>
      <c r="T302" s="63"/>
      <c r="U302" s="63"/>
    </row>
    <row r="303" spans="1:31" x14ac:dyDescent="0.2">
      <c r="A303" s="100">
        <v>42283</v>
      </c>
      <c r="B303" s="63"/>
      <c r="C303" s="63"/>
      <c r="D303" s="63"/>
      <c r="E303" s="63">
        <v>1</v>
      </c>
      <c r="F303" s="63">
        <v>2</v>
      </c>
      <c r="G303" s="63">
        <v>2</v>
      </c>
      <c r="H303" s="63">
        <v>3</v>
      </c>
      <c r="I303" s="63">
        <v>3</v>
      </c>
      <c r="J303" s="63">
        <v>6</v>
      </c>
      <c r="K303" s="63">
        <v>62</v>
      </c>
      <c r="L303" s="63">
        <v>63</v>
      </c>
      <c r="M303" s="65">
        <v>0.7</v>
      </c>
      <c r="N303" s="63">
        <v>1</v>
      </c>
      <c r="O303" s="63">
        <v>0.34</v>
      </c>
      <c r="P303" s="63">
        <v>7.39</v>
      </c>
      <c r="Q303" s="63">
        <v>2.08</v>
      </c>
      <c r="R303" s="63">
        <v>9.8000000000000004E-2</v>
      </c>
      <c r="S303" s="63">
        <v>12.7</v>
      </c>
      <c r="T303" s="63"/>
      <c r="U303" s="63"/>
    </row>
    <row r="304" spans="1:31" x14ac:dyDescent="0.2">
      <c r="A304" s="100">
        <v>42297</v>
      </c>
      <c r="B304" s="63"/>
      <c r="C304" s="63"/>
      <c r="D304" s="63" t="s">
        <v>278</v>
      </c>
      <c r="E304" s="63">
        <v>2</v>
      </c>
      <c r="F304" s="63">
        <v>2</v>
      </c>
      <c r="G304" s="63">
        <v>1</v>
      </c>
      <c r="H304" s="63">
        <v>1</v>
      </c>
      <c r="I304" s="63">
        <v>3</v>
      </c>
      <c r="J304" s="63">
        <v>12</v>
      </c>
      <c r="K304" s="63">
        <v>56</v>
      </c>
      <c r="L304" s="63">
        <v>61</v>
      </c>
      <c r="M304" s="65">
        <v>0.4</v>
      </c>
      <c r="N304" s="63">
        <v>1</v>
      </c>
      <c r="O304" s="63">
        <v>0.73</v>
      </c>
      <c r="P304" s="63">
        <v>7.74</v>
      </c>
      <c r="Q304" s="63">
        <v>5.16</v>
      </c>
      <c r="R304" s="63">
        <v>1.657</v>
      </c>
      <c r="S304" s="63">
        <v>25.8</v>
      </c>
      <c r="T304" s="63"/>
      <c r="U304" s="63"/>
    </row>
    <row r="305" spans="1:31" x14ac:dyDescent="0.2">
      <c r="A305" s="100">
        <v>42311</v>
      </c>
      <c r="B305" s="63"/>
      <c r="C305" s="63"/>
      <c r="D305" s="63" t="s">
        <v>204</v>
      </c>
      <c r="E305" s="63">
        <v>3</v>
      </c>
      <c r="F305" s="63">
        <v>1</v>
      </c>
      <c r="G305" s="63">
        <v>1</v>
      </c>
      <c r="H305" s="63">
        <v>1</v>
      </c>
      <c r="I305" s="63">
        <v>1</v>
      </c>
      <c r="J305" s="63">
        <v>8</v>
      </c>
      <c r="K305" s="63">
        <v>74</v>
      </c>
      <c r="L305" s="63">
        <v>62</v>
      </c>
      <c r="M305" s="65">
        <v>0.91400000000000003</v>
      </c>
      <c r="N305" s="63">
        <v>1</v>
      </c>
      <c r="O305" s="63">
        <v>0.41</v>
      </c>
      <c r="P305" s="63">
        <v>7.3</v>
      </c>
      <c r="Q305" s="63">
        <v>7.36</v>
      </c>
      <c r="R305" s="63">
        <v>6.3E-2</v>
      </c>
      <c r="S305" s="63">
        <v>16.3</v>
      </c>
      <c r="U305" s="63" t="s">
        <v>300</v>
      </c>
    </row>
    <row r="306" spans="1:31" x14ac:dyDescent="0.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5"/>
      <c r="N306" s="63"/>
      <c r="O306" s="63"/>
      <c r="P306" s="63"/>
      <c r="Q306" s="63"/>
      <c r="R306" s="63"/>
      <c r="S306" s="63"/>
      <c r="T306" s="63"/>
      <c r="U306" s="63"/>
    </row>
    <row r="307" spans="1:31" x14ac:dyDescent="0.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5"/>
      <c r="N307" s="63"/>
      <c r="O307" s="63"/>
      <c r="P307" s="63"/>
      <c r="Q307" s="63"/>
      <c r="R307" s="63"/>
      <c r="S307" s="63"/>
      <c r="T307" s="63"/>
      <c r="U307" s="63"/>
    </row>
    <row r="308" spans="1:31" x14ac:dyDescent="0.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5"/>
      <c r="N308" s="63"/>
      <c r="O308" s="63"/>
      <c r="P308" s="63"/>
      <c r="Q308" s="63"/>
      <c r="R308" s="63"/>
      <c r="S308" s="63"/>
      <c r="T308" s="63"/>
      <c r="U308" s="63"/>
    </row>
    <row r="309" spans="1:3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5"/>
      <c r="N309" s="63"/>
      <c r="O309" s="63"/>
      <c r="P309" s="63"/>
      <c r="Q309" s="63"/>
      <c r="R309" s="63"/>
      <c r="S309" s="63"/>
      <c r="T309" s="63"/>
      <c r="U309" s="63"/>
    </row>
    <row r="310" spans="1:31" x14ac:dyDescent="0.2">
      <c r="A310" s="100">
        <v>42073</v>
      </c>
      <c r="B310" s="63" t="s">
        <v>61</v>
      </c>
      <c r="C310" s="63" t="s">
        <v>62</v>
      </c>
      <c r="D310" s="63" t="s">
        <v>136</v>
      </c>
      <c r="E310" s="63">
        <v>2</v>
      </c>
      <c r="F310" s="63">
        <v>1</v>
      </c>
      <c r="G310" s="63">
        <v>1</v>
      </c>
      <c r="H310" s="63">
        <v>1</v>
      </c>
      <c r="I310" s="63">
        <v>1</v>
      </c>
      <c r="J310" s="63">
        <v>13</v>
      </c>
      <c r="K310" s="63">
        <v>46</v>
      </c>
      <c r="L310" s="63">
        <v>38</v>
      </c>
      <c r="M310" s="63">
        <v>0.3</v>
      </c>
      <c r="N310" s="63">
        <v>1</v>
      </c>
      <c r="O310" s="63">
        <v>0.14000000000000001</v>
      </c>
      <c r="P310" s="63">
        <v>6.56</v>
      </c>
      <c r="Q310" s="65">
        <v>4.12</v>
      </c>
      <c r="R310" s="63">
        <v>0.36299999999999999</v>
      </c>
      <c r="S310" s="63">
        <v>17.5</v>
      </c>
      <c r="T310" s="63"/>
      <c r="U310" s="63"/>
      <c r="W310" s="63" t="s">
        <v>20</v>
      </c>
      <c r="X310" s="84" t="s">
        <v>61</v>
      </c>
      <c r="Y310" s="62">
        <f>AVERAGE(P310:P311)</f>
        <v>6.65</v>
      </c>
      <c r="Z310" s="62">
        <f t="shared" ref="Z310" si="192">AVERAGE(Q310:Q311)</f>
        <v>2.99</v>
      </c>
      <c r="AA310" s="62">
        <f t="shared" ref="AA310" si="193">AVERAGE(R310:R311)</f>
        <v>0.28649999999999998</v>
      </c>
      <c r="AB310" s="62">
        <f t="shared" ref="AB310" si="194">AVERAGE(S310:S311)</f>
        <v>15.75</v>
      </c>
      <c r="AC310" s="62">
        <f>AVERAGE(M310:M311)</f>
        <v>0.27500000000000002</v>
      </c>
      <c r="AD310" s="62">
        <f>TNTP!M275</f>
        <v>3.2426205000000001</v>
      </c>
      <c r="AE310" s="62">
        <f>TNTP!N275</f>
        <v>7.1850399999999995E-2</v>
      </c>
    </row>
    <row r="311" spans="1:31" x14ac:dyDescent="0.2">
      <c r="A311" s="100">
        <v>42087</v>
      </c>
      <c r="B311" s="63"/>
      <c r="C311" s="63"/>
      <c r="D311" s="63"/>
      <c r="E311" s="63">
        <v>2</v>
      </c>
      <c r="F311" s="63">
        <v>2</v>
      </c>
      <c r="G311" s="63">
        <v>3</v>
      </c>
      <c r="H311" s="63">
        <v>1</v>
      </c>
      <c r="I311" s="63">
        <v>3</v>
      </c>
      <c r="J311" s="63">
        <v>7</v>
      </c>
      <c r="K311" s="63">
        <v>34</v>
      </c>
      <c r="L311" s="63">
        <v>44</v>
      </c>
      <c r="M311" s="63">
        <v>0.25</v>
      </c>
      <c r="N311" s="63">
        <v>1</v>
      </c>
      <c r="O311" s="63">
        <v>0.09</v>
      </c>
      <c r="P311" s="63">
        <v>6.74</v>
      </c>
      <c r="Q311" s="63">
        <v>1.86</v>
      </c>
      <c r="R311" s="63">
        <v>0.21</v>
      </c>
      <c r="S311" s="63">
        <v>14</v>
      </c>
      <c r="T311" s="63"/>
      <c r="U311" s="63"/>
      <c r="W311" s="63" t="s">
        <v>22</v>
      </c>
      <c r="Y311" s="62">
        <f>AVERAGE(P312:P313)</f>
        <v>6.875</v>
      </c>
      <c r="Z311" s="62">
        <f t="shared" ref="Z311" si="195">AVERAGE(Q312:Q313)</f>
        <v>1.79</v>
      </c>
      <c r="AA311" s="62">
        <f t="shared" ref="AA311" si="196">AVERAGE(R312:R313)</f>
        <v>0.25650000000000001</v>
      </c>
      <c r="AB311" s="62">
        <f t="shared" ref="AB311" si="197">AVERAGE(S312:S313)</f>
        <v>17.7</v>
      </c>
      <c r="AC311" s="62">
        <f>AVERAGE(M312:M313)</f>
        <v>0.3</v>
      </c>
      <c r="AD311" s="62">
        <f>TNTP!M276</f>
        <v>3.1655820000000001</v>
      </c>
      <c r="AE311" s="62">
        <f>TNTP!N276</f>
        <v>8.2844749999999995E-2</v>
      </c>
    </row>
    <row r="312" spans="1:31" x14ac:dyDescent="0.2">
      <c r="A312" s="100">
        <v>42101</v>
      </c>
      <c r="B312" s="63"/>
      <c r="C312" s="63"/>
      <c r="D312" s="63"/>
      <c r="E312" s="63">
        <v>2</v>
      </c>
      <c r="F312" s="63">
        <v>1</v>
      </c>
      <c r="G312" s="63">
        <v>4</v>
      </c>
      <c r="H312" s="63">
        <v>2</v>
      </c>
      <c r="I312" s="63">
        <v>1</v>
      </c>
      <c r="J312" s="63">
        <v>13</v>
      </c>
      <c r="K312" s="63">
        <v>60</v>
      </c>
      <c r="L312" s="63">
        <v>55</v>
      </c>
      <c r="M312" s="63">
        <v>0.3</v>
      </c>
      <c r="N312" s="63">
        <v>1</v>
      </c>
      <c r="O312" s="63">
        <v>0.08</v>
      </c>
      <c r="P312" s="63">
        <v>6.74</v>
      </c>
      <c r="Q312" s="65">
        <v>2.2999999999999998</v>
      </c>
      <c r="R312" s="63">
        <v>0.373</v>
      </c>
      <c r="S312" s="63">
        <v>10.1</v>
      </c>
      <c r="T312" s="63"/>
      <c r="U312" s="63"/>
      <c r="W312" s="63" t="s">
        <v>23</v>
      </c>
      <c r="Y312" s="62">
        <f>AVERAGE(P314:P315)</f>
        <v>7.16</v>
      </c>
      <c r="Z312" s="62">
        <f t="shared" ref="Z312" si="198">AVERAGE(Q314:Q315)</f>
        <v>3.17</v>
      </c>
      <c r="AA312" s="62">
        <f t="shared" ref="AA312" si="199">AVERAGE(R314:R315)</f>
        <v>0.313</v>
      </c>
      <c r="AB312" s="62">
        <f t="shared" ref="AB312" si="200">AVERAGE(S314:S315)</f>
        <v>21.85</v>
      </c>
      <c r="AC312" s="62">
        <f>AVERAGE(M314:M315)</f>
        <v>0.4</v>
      </c>
      <c r="AD312" s="62">
        <f>TNTP!M277</f>
        <v>1.8629310000000001</v>
      </c>
      <c r="AE312" s="62">
        <f>TNTP!N277</f>
        <v>7.5411950000000005E-2</v>
      </c>
    </row>
    <row r="313" spans="1:31" x14ac:dyDescent="0.2">
      <c r="A313" s="100">
        <v>42115</v>
      </c>
      <c r="B313" s="63"/>
      <c r="C313" s="63"/>
      <c r="D313" s="63"/>
      <c r="E313" s="63">
        <v>2</v>
      </c>
      <c r="F313" s="63">
        <v>3</v>
      </c>
      <c r="G313" s="63">
        <v>3</v>
      </c>
      <c r="H313" s="63">
        <v>5</v>
      </c>
      <c r="I313" s="63">
        <v>4</v>
      </c>
      <c r="J313" s="63">
        <v>12</v>
      </c>
      <c r="K313" s="63">
        <v>60</v>
      </c>
      <c r="L313" s="63">
        <v>62</v>
      </c>
      <c r="M313" s="63">
        <v>0.3</v>
      </c>
      <c r="N313" s="63">
        <v>1</v>
      </c>
      <c r="O313" s="63">
        <v>0.01</v>
      </c>
      <c r="P313" s="63">
        <v>7.01</v>
      </c>
      <c r="Q313" s="63">
        <v>1.28</v>
      </c>
      <c r="R313" s="63">
        <v>0.14000000000000001</v>
      </c>
      <c r="S313" s="63">
        <v>25.3</v>
      </c>
      <c r="T313" s="63"/>
      <c r="U313" s="63" t="s">
        <v>194</v>
      </c>
      <c r="W313" s="63" t="s">
        <v>24</v>
      </c>
      <c r="Y313" s="110">
        <f>AVERAGE(P316:P318)</f>
        <v>6.7600000000000007</v>
      </c>
      <c r="Z313" s="62">
        <f>AVERAGE(Q316:Q318)</f>
        <v>1.6086666666666669</v>
      </c>
      <c r="AA313" s="62">
        <f>AVERAGE(R316:R318)</f>
        <v>0.20533333333333334</v>
      </c>
      <c r="AB313" s="62">
        <f>AVERAGE(S316:S318)</f>
        <v>14.466666666666669</v>
      </c>
      <c r="AC313" s="62">
        <f>AVERAGE(M316:M318)</f>
        <v>0.46666666666666662</v>
      </c>
      <c r="AD313" s="62">
        <f>TNTP!M278</f>
        <v>1.5795227000000001</v>
      </c>
      <c r="AE313" s="62">
        <f>TNTP!N278</f>
        <v>7.9902600000000004E-2</v>
      </c>
    </row>
    <row r="314" spans="1:31" x14ac:dyDescent="0.2">
      <c r="A314" s="100">
        <v>42129</v>
      </c>
      <c r="B314" s="63"/>
      <c r="C314" s="63"/>
      <c r="D314" s="63"/>
      <c r="E314" s="63">
        <v>2</v>
      </c>
      <c r="F314" s="63">
        <v>1</v>
      </c>
      <c r="G314" s="63">
        <v>1</v>
      </c>
      <c r="H314" s="63">
        <v>1</v>
      </c>
      <c r="I314" s="63">
        <v>2</v>
      </c>
      <c r="J314" s="63">
        <v>12</v>
      </c>
      <c r="K314" s="63">
        <v>68</v>
      </c>
      <c r="L314" s="63">
        <v>63</v>
      </c>
      <c r="M314" s="63">
        <v>0.4</v>
      </c>
      <c r="N314" s="63">
        <v>1</v>
      </c>
      <c r="O314" s="63">
        <v>0.25</v>
      </c>
      <c r="P314" s="63">
        <v>7.03</v>
      </c>
      <c r="Q314" s="63">
        <v>4.18</v>
      </c>
      <c r="R314" s="63">
        <v>0.14499999999999999</v>
      </c>
      <c r="S314" s="63">
        <v>28.5</v>
      </c>
      <c r="T314" s="63"/>
      <c r="U314" s="63"/>
      <c r="W314" s="63" t="s">
        <v>25</v>
      </c>
      <c r="Y314" s="62">
        <f>AVERAGE(P319:P320)</f>
        <v>6.875</v>
      </c>
      <c r="Z314" s="62">
        <f>AVERAGE(Q319:Q320)</f>
        <v>1.95</v>
      </c>
      <c r="AA314" s="62">
        <f>AVERAGE(R319:R320)</f>
        <v>0.13200000000000001</v>
      </c>
      <c r="AB314" s="62">
        <f>AVERAGE(S319:S320)</f>
        <v>14.7</v>
      </c>
      <c r="AC314" s="110">
        <f>AVERAGE(M319:M320)</f>
        <v>0.35</v>
      </c>
      <c r="AD314" s="62">
        <f>TNTP!M279</f>
        <v>2.0170079999999997</v>
      </c>
      <c r="AE314" s="62">
        <f>TNTP!N279</f>
        <v>9.5077899999999993E-2</v>
      </c>
    </row>
    <row r="315" spans="1:31" x14ac:dyDescent="0.2">
      <c r="A315" s="100">
        <v>42143</v>
      </c>
      <c r="B315" s="63"/>
      <c r="C315" s="63"/>
      <c r="D315" s="63"/>
      <c r="E315" s="63">
        <v>3</v>
      </c>
      <c r="F315" s="63">
        <v>1</v>
      </c>
      <c r="G315" s="63">
        <v>2</v>
      </c>
      <c r="H315" s="63">
        <v>5</v>
      </c>
      <c r="I315" s="63">
        <v>1</v>
      </c>
      <c r="J315" s="63">
        <v>13</v>
      </c>
      <c r="K315" s="63">
        <v>80</v>
      </c>
      <c r="L315" s="63">
        <v>74</v>
      </c>
      <c r="M315" s="63"/>
      <c r="N315" s="63">
        <v>2</v>
      </c>
      <c r="O315" s="63">
        <v>0.28999999999999998</v>
      </c>
      <c r="P315" s="63">
        <v>7.29</v>
      </c>
      <c r="Q315" s="63">
        <v>2.16</v>
      </c>
      <c r="R315" s="63">
        <v>0.48099999999999998</v>
      </c>
      <c r="S315" s="63">
        <v>15.2</v>
      </c>
      <c r="T315" s="63"/>
      <c r="U315" s="63"/>
      <c r="W315" s="63" t="s">
        <v>26</v>
      </c>
      <c r="Y315" s="62">
        <f>AVERAGE(P321:P322)</f>
        <v>7.01</v>
      </c>
      <c r="Z315" s="62">
        <f t="shared" ref="Z315" si="201">AVERAGE(Q321:Q322)</f>
        <v>2.39</v>
      </c>
      <c r="AA315" s="62">
        <f t="shared" ref="AA315" si="202">AVERAGE(R321:R322)</f>
        <v>9.7000000000000003E-2</v>
      </c>
      <c r="AB315" s="62">
        <f t="shared" ref="AB315" si="203">AVERAGE(S321:S322)</f>
        <v>17.5</v>
      </c>
      <c r="AC315" s="62">
        <f>AVERAGE(M321:M322)</f>
        <v>0.42500000000000004</v>
      </c>
      <c r="AD315" s="62">
        <f>TNTP!M280</f>
        <v>1.433266275</v>
      </c>
      <c r="AE315" s="62">
        <f>TNTP!N280</f>
        <v>8.5864324999999991E-2</v>
      </c>
    </row>
    <row r="316" spans="1:31" x14ac:dyDescent="0.2">
      <c r="A316" s="100">
        <v>42157</v>
      </c>
      <c r="B316" s="63"/>
      <c r="C316" s="63"/>
      <c r="D316" s="63"/>
      <c r="E316" s="63">
        <v>4</v>
      </c>
      <c r="F316" s="63">
        <v>2</v>
      </c>
      <c r="G316" s="63">
        <v>3</v>
      </c>
      <c r="H316" s="63">
        <v>5</v>
      </c>
      <c r="I316" s="63">
        <v>3</v>
      </c>
      <c r="J316" s="63">
        <v>7</v>
      </c>
      <c r="K316" s="63">
        <v>74</v>
      </c>
      <c r="L316" s="63">
        <v>64</v>
      </c>
      <c r="M316" s="63">
        <v>0.4</v>
      </c>
      <c r="N316" s="63">
        <v>1</v>
      </c>
      <c r="O316" s="63">
        <v>0.33</v>
      </c>
      <c r="P316" s="102">
        <v>6.8</v>
      </c>
      <c r="Q316" s="63">
        <v>0.92600000000000005</v>
      </c>
      <c r="R316" s="63">
        <v>0.21199999999999999</v>
      </c>
      <c r="S316" s="63">
        <v>14.3</v>
      </c>
      <c r="T316" s="63"/>
      <c r="U316" s="63"/>
      <c r="W316" s="63" t="s">
        <v>27</v>
      </c>
      <c r="Y316" s="62">
        <f>AVERAGE(P323:P324)</f>
        <v>6.97</v>
      </c>
      <c r="Z316" s="62">
        <f>AVERAGE(Q323:Q324)</f>
        <v>3.2650000000000001</v>
      </c>
      <c r="AA316" s="62">
        <f t="shared" ref="AA316" si="204">AVERAGE(R323:R324)</f>
        <v>0.10250000000000001</v>
      </c>
      <c r="AB316" s="62">
        <f t="shared" ref="AB316" si="205">AVERAGE(S323:S324)</f>
        <v>15.3</v>
      </c>
      <c r="AC316" s="62">
        <f>AVERAGE(M323:M324)</f>
        <v>0.5</v>
      </c>
      <c r="AD316" s="62">
        <f>TNTP!M281</f>
        <v>1.2830412</v>
      </c>
      <c r="AE316" s="62">
        <f>TNTP!N281</f>
        <v>7.4095724999999987E-2</v>
      </c>
    </row>
    <row r="317" spans="1:31" x14ac:dyDescent="0.2">
      <c r="A317" s="100">
        <v>42171</v>
      </c>
      <c r="B317" s="63"/>
      <c r="C317" s="63"/>
      <c r="D317" s="63"/>
      <c r="E317" s="63">
        <v>4</v>
      </c>
      <c r="F317" s="63">
        <v>1</v>
      </c>
      <c r="G317" s="63">
        <v>2</v>
      </c>
      <c r="H317" s="63">
        <v>3</v>
      </c>
      <c r="I317" s="63">
        <v>2</v>
      </c>
      <c r="J317" s="63">
        <v>12</v>
      </c>
      <c r="K317" s="63">
        <v>80</v>
      </c>
      <c r="L317" s="63">
        <v>93</v>
      </c>
      <c r="M317" s="63">
        <v>0.4</v>
      </c>
      <c r="N317" s="63">
        <v>1</v>
      </c>
      <c r="O317" s="65">
        <v>0.3</v>
      </c>
      <c r="P317" s="63">
        <v>6.73</v>
      </c>
      <c r="Q317" s="63">
        <v>1.98</v>
      </c>
      <c r="R317" s="63">
        <v>0.26800000000000002</v>
      </c>
      <c r="S317" s="62">
        <v>17.600000000000001</v>
      </c>
      <c r="U317" s="63"/>
      <c r="W317" s="63" t="s">
        <v>28</v>
      </c>
      <c r="Y317" s="62">
        <f>AVERAGE(P325:P326)</f>
        <v>6.9849999999999994</v>
      </c>
      <c r="Z317" s="62">
        <f t="shared" ref="Z317" si="206">AVERAGE(Q325:Q326)</f>
        <v>4.2850000000000001</v>
      </c>
      <c r="AA317" s="62">
        <f t="shared" ref="AA317" si="207">AVERAGE(R325:R326)</f>
        <v>0.53549999999999998</v>
      </c>
      <c r="AB317" s="62">
        <f t="shared" ref="AB317" si="208">AVERAGE(S325:S326)</f>
        <v>9.85</v>
      </c>
      <c r="AC317" s="62">
        <f>AVERAGE(M325:M326)</f>
        <v>0.52500000000000002</v>
      </c>
      <c r="AD317" s="62">
        <f>TNTP!M282</f>
        <v>1.6808399999999999</v>
      </c>
      <c r="AE317" s="62">
        <f>TNTP!N282</f>
        <v>6.3333649999999991E-2</v>
      </c>
    </row>
    <row r="318" spans="1:31" x14ac:dyDescent="0.2">
      <c r="A318" s="100">
        <v>42185</v>
      </c>
      <c r="B318" s="63"/>
      <c r="C318" s="63"/>
      <c r="D318" s="63"/>
      <c r="E318" s="63">
        <v>2</v>
      </c>
      <c r="F318" s="63">
        <v>1</v>
      </c>
      <c r="G318" s="63">
        <v>1</v>
      </c>
      <c r="H318" s="63">
        <v>2</v>
      </c>
      <c r="I318" s="63">
        <v>2</v>
      </c>
      <c r="J318" s="63">
        <v>8</v>
      </c>
      <c r="K318" s="63">
        <v>86</v>
      </c>
      <c r="L318" s="63">
        <v>77</v>
      </c>
      <c r="M318" s="63">
        <v>0.6</v>
      </c>
      <c r="N318" s="63">
        <v>1</v>
      </c>
      <c r="O318" s="63">
        <v>0.13</v>
      </c>
      <c r="P318" s="63">
        <v>6.75</v>
      </c>
      <c r="Q318" s="63">
        <v>1.92</v>
      </c>
      <c r="R318" s="63">
        <v>0.13600000000000001</v>
      </c>
      <c r="S318" s="63">
        <v>11.5</v>
      </c>
      <c r="T318" s="63"/>
      <c r="U318" s="63"/>
      <c r="W318" s="63" t="s">
        <v>29</v>
      </c>
      <c r="Y318" s="62">
        <f>AVERAGE(P327)</f>
        <v>6.75</v>
      </c>
      <c r="Z318" s="62">
        <f t="shared" ref="Z318" si="209">AVERAGE(Q327)</f>
        <v>9.27</v>
      </c>
      <c r="AA318" s="62">
        <f>AVERAGE(R327)</f>
        <v>0.123</v>
      </c>
      <c r="AB318" s="62">
        <f t="shared" ref="AB318" si="210">AVERAGE(S327)</f>
        <v>9.1</v>
      </c>
      <c r="AC318" s="62">
        <f>AVERAGE(M327)</f>
        <v>0.5</v>
      </c>
      <c r="AD318" s="62">
        <f>TNTP!M283</f>
        <v>1.358679</v>
      </c>
      <c r="AE318" s="62">
        <f>TNTP!N283</f>
        <v>5.0481100000000001E-2</v>
      </c>
    </row>
    <row r="319" spans="1:31" x14ac:dyDescent="0.2">
      <c r="A319" s="100">
        <v>42199</v>
      </c>
      <c r="B319" s="63"/>
      <c r="C319" s="63"/>
      <c r="D319" s="63"/>
      <c r="E319" s="63">
        <v>4</v>
      </c>
      <c r="F319" s="63">
        <v>1</v>
      </c>
      <c r="G319" s="63">
        <v>3</v>
      </c>
      <c r="H319" s="63">
        <v>3</v>
      </c>
      <c r="I319" s="63">
        <v>1</v>
      </c>
      <c r="J319" s="63">
        <v>13</v>
      </c>
      <c r="K319" s="63">
        <v>78</v>
      </c>
      <c r="L319" s="63">
        <v>80</v>
      </c>
      <c r="M319" s="65">
        <v>0.3</v>
      </c>
      <c r="N319" s="63">
        <v>1</v>
      </c>
      <c r="O319" s="63">
        <v>0.35</v>
      </c>
      <c r="P319" s="63">
        <v>6.86</v>
      </c>
      <c r="Q319" s="63">
        <v>1.65</v>
      </c>
      <c r="R319" s="63">
        <v>0.14399999999999999</v>
      </c>
      <c r="S319" s="63">
        <v>16.3</v>
      </c>
      <c r="T319" s="63"/>
      <c r="U319" s="63"/>
      <c r="W319" s="62" t="s">
        <v>164</v>
      </c>
      <c r="Y319" s="62">
        <f>AVERAGE(Y310:Y318)</f>
        <v>6.8927777777777779</v>
      </c>
      <c r="Z319" s="62">
        <f t="shared" ref="Z319:AE319" si="211">AVERAGE(Z310:Z318)</f>
        <v>3.4131851851851853</v>
      </c>
      <c r="AA319" s="62">
        <f t="shared" si="211"/>
        <v>0.22792592592592589</v>
      </c>
      <c r="AB319" s="62">
        <f t="shared" si="211"/>
        <v>15.135185185185186</v>
      </c>
      <c r="AC319" s="62">
        <f t="shared" si="211"/>
        <v>0.41574074074074074</v>
      </c>
      <c r="AD319" s="62">
        <f t="shared" si="211"/>
        <v>1.958165630555555</v>
      </c>
      <c r="AE319" s="62">
        <f t="shared" si="211"/>
        <v>7.5429155555555544E-2</v>
      </c>
    </row>
    <row r="320" spans="1:31" x14ac:dyDescent="0.2">
      <c r="A320" s="100">
        <v>42213</v>
      </c>
      <c r="B320" s="63"/>
      <c r="C320" s="63"/>
      <c r="D320" s="63"/>
      <c r="E320" s="63">
        <v>1</v>
      </c>
      <c r="F320" s="63">
        <v>1</v>
      </c>
      <c r="G320" s="63">
        <v>1</v>
      </c>
      <c r="H320" s="63">
        <v>3</v>
      </c>
      <c r="I320" s="63">
        <v>1</v>
      </c>
      <c r="J320" s="63">
        <v>13</v>
      </c>
      <c r="K320" s="63">
        <v>98</v>
      </c>
      <c r="L320" s="63">
        <v>80</v>
      </c>
      <c r="M320" s="65">
        <v>0.4</v>
      </c>
      <c r="N320" s="63">
        <v>1</v>
      </c>
      <c r="O320" s="63">
        <v>0.83</v>
      </c>
      <c r="P320" s="63">
        <v>6.89</v>
      </c>
      <c r="Q320" s="63">
        <v>2.25</v>
      </c>
      <c r="R320" s="69">
        <v>0.12</v>
      </c>
      <c r="S320" s="63">
        <v>13.1</v>
      </c>
      <c r="T320" s="63"/>
      <c r="U320" s="63"/>
    </row>
    <row r="321" spans="1:31" x14ac:dyDescent="0.2">
      <c r="A321" s="100">
        <v>42227</v>
      </c>
      <c r="B321" s="63"/>
      <c r="C321" s="63"/>
      <c r="D321" s="63"/>
      <c r="E321" s="63">
        <v>1</v>
      </c>
      <c r="F321" s="63">
        <v>2</v>
      </c>
      <c r="G321" s="63">
        <v>4</v>
      </c>
      <c r="H321" s="63">
        <v>5</v>
      </c>
      <c r="I321" s="63">
        <v>2</v>
      </c>
      <c r="J321" s="63">
        <v>5</v>
      </c>
      <c r="K321" s="63">
        <v>78</v>
      </c>
      <c r="L321" s="63">
        <v>76</v>
      </c>
      <c r="M321" s="65">
        <v>0.4</v>
      </c>
      <c r="N321" s="63">
        <v>1</v>
      </c>
      <c r="O321" s="63">
        <v>1.66</v>
      </c>
      <c r="P321" s="63">
        <v>6.94</v>
      </c>
      <c r="Q321" s="63">
        <v>3.17</v>
      </c>
      <c r="R321" s="63">
        <v>0.151</v>
      </c>
      <c r="S321" s="63">
        <v>12.6</v>
      </c>
      <c r="U321" s="63" t="s">
        <v>241</v>
      </c>
    </row>
    <row r="322" spans="1:31" x14ac:dyDescent="0.2">
      <c r="A322" s="100">
        <v>42241</v>
      </c>
      <c r="B322" s="63"/>
      <c r="C322" s="63"/>
      <c r="D322" s="63"/>
      <c r="E322" s="63">
        <v>1</v>
      </c>
      <c r="F322" s="63">
        <v>2</v>
      </c>
      <c r="G322" s="63">
        <v>3</v>
      </c>
      <c r="H322" s="63">
        <v>1</v>
      </c>
      <c r="I322" s="63">
        <v>2</v>
      </c>
      <c r="J322" s="63">
        <v>12</v>
      </c>
      <c r="K322" s="63">
        <v>76</v>
      </c>
      <c r="L322" s="63">
        <v>78</v>
      </c>
      <c r="M322" s="63">
        <v>0.45</v>
      </c>
      <c r="N322" s="63">
        <v>1</v>
      </c>
      <c r="O322" s="63">
        <v>1.93</v>
      </c>
      <c r="P322" s="63">
        <v>7.08</v>
      </c>
      <c r="Q322" s="63">
        <v>1.61</v>
      </c>
      <c r="R322" s="63">
        <v>4.2999999999999997E-2</v>
      </c>
      <c r="S322" s="63">
        <v>22.4</v>
      </c>
      <c r="T322" s="63"/>
      <c r="U322" s="63"/>
    </row>
    <row r="323" spans="1:31" x14ac:dyDescent="0.2">
      <c r="A323" s="100">
        <v>42255</v>
      </c>
      <c r="B323" s="63"/>
      <c r="C323" s="63"/>
      <c r="D323" s="63"/>
      <c r="E323" s="63">
        <v>1</v>
      </c>
      <c r="F323" s="63">
        <v>1</v>
      </c>
      <c r="G323" s="63">
        <v>1</v>
      </c>
      <c r="H323" s="63">
        <v>12</v>
      </c>
      <c r="I323" s="63">
        <v>2</v>
      </c>
      <c r="J323" s="63">
        <v>12</v>
      </c>
      <c r="K323" s="63">
        <v>88</v>
      </c>
      <c r="L323" s="63">
        <v>77</v>
      </c>
      <c r="M323" s="65">
        <v>0.5</v>
      </c>
      <c r="N323" s="63">
        <v>1</v>
      </c>
      <c r="O323" s="63">
        <v>3.01</v>
      </c>
      <c r="P323" s="63">
        <v>6.93</v>
      </c>
      <c r="Q323" s="63">
        <v>4.28</v>
      </c>
      <c r="R323" s="63">
        <v>7.8E-2</v>
      </c>
      <c r="S323" s="63">
        <v>15.2</v>
      </c>
      <c r="T323" s="63"/>
      <c r="U323" s="63"/>
    </row>
    <row r="324" spans="1:31" x14ac:dyDescent="0.2">
      <c r="A324" s="100">
        <v>42269</v>
      </c>
      <c r="B324" s="63"/>
      <c r="C324" s="63"/>
      <c r="D324" s="63"/>
      <c r="E324" s="63">
        <v>1</v>
      </c>
      <c r="F324" s="63">
        <v>2</v>
      </c>
      <c r="G324" s="63">
        <v>3</v>
      </c>
      <c r="H324" s="63">
        <v>1</v>
      </c>
      <c r="I324" s="63">
        <v>3</v>
      </c>
      <c r="J324" s="63">
        <v>1</v>
      </c>
      <c r="K324" s="63">
        <v>70</v>
      </c>
      <c r="L324" s="63">
        <v>72</v>
      </c>
      <c r="M324" s="65">
        <v>0.5</v>
      </c>
      <c r="N324" s="63">
        <v>1</v>
      </c>
      <c r="O324" s="63">
        <v>3.21</v>
      </c>
      <c r="P324" s="63">
        <v>7.01</v>
      </c>
      <c r="Q324" s="63">
        <v>2.25</v>
      </c>
      <c r="R324" s="63">
        <v>0.127</v>
      </c>
      <c r="S324" s="63">
        <v>15.4</v>
      </c>
      <c r="T324" s="63"/>
      <c r="U324" s="63"/>
    </row>
    <row r="325" spans="1:31" x14ac:dyDescent="0.2">
      <c r="A325" s="100">
        <v>42283</v>
      </c>
      <c r="B325" s="63"/>
      <c r="C325" s="63"/>
      <c r="D325" s="63"/>
      <c r="E325" s="63">
        <v>1</v>
      </c>
      <c r="F325" s="63">
        <v>1</v>
      </c>
      <c r="G325" s="63">
        <v>1</v>
      </c>
      <c r="H325" s="63">
        <v>1</v>
      </c>
      <c r="I325" s="63">
        <v>2</v>
      </c>
      <c r="J325" s="63">
        <v>12</v>
      </c>
      <c r="K325" s="63">
        <v>64</v>
      </c>
      <c r="L325" s="63">
        <v>62</v>
      </c>
      <c r="M325" s="65">
        <v>0.5</v>
      </c>
      <c r="N325" s="63">
        <v>1</v>
      </c>
      <c r="O325" s="63">
        <v>3.69</v>
      </c>
      <c r="P325" s="63">
        <v>6.88</v>
      </c>
      <c r="Q325" s="63">
        <v>3.34</v>
      </c>
      <c r="R325" s="63">
        <v>0.11600000000000001</v>
      </c>
      <c r="S325" s="63">
        <v>8.5</v>
      </c>
      <c r="T325" s="63"/>
      <c r="U325" s="63"/>
    </row>
    <row r="326" spans="1:31" x14ac:dyDescent="0.2">
      <c r="A326" s="100">
        <v>42297</v>
      </c>
      <c r="B326" s="63"/>
      <c r="C326" s="63"/>
      <c r="D326" s="63"/>
      <c r="E326" s="63">
        <v>1</v>
      </c>
      <c r="F326" s="63">
        <v>2</v>
      </c>
      <c r="G326" s="63">
        <v>1</v>
      </c>
      <c r="H326" s="63">
        <v>1</v>
      </c>
      <c r="I326" s="63">
        <v>2</v>
      </c>
      <c r="J326" s="63">
        <v>12</v>
      </c>
      <c r="K326" s="63">
        <v>48</v>
      </c>
      <c r="L326" s="63">
        <v>56</v>
      </c>
      <c r="M326" s="65">
        <v>0.55000000000000004</v>
      </c>
      <c r="N326" s="63">
        <v>1</v>
      </c>
      <c r="O326" s="63">
        <v>4.08</v>
      </c>
      <c r="P326" s="63">
        <v>7.09</v>
      </c>
      <c r="Q326" s="63">
        <v>5.23</v>
      </c>
      <c r="R326" s="63">
        <v>0.95499999999999996</v>
      </c>
      <c r="S326" s="63">
        <v>11.2</v>
      </c>
      <c r="T326" s="63"/>
      <c r="U326" s="63"/>
    </row>
    <row r="327" spans="1:31" x14ac:dyDescent="0.2">
      <c r="A327" s="100">
        <v>42311</v>
      </c>
      <c r="B327" s="63"/>
      <c r="C327" s="63"/>
      <c r="D327" s="63"/>
      <c r="E327" s="63">
        <v>1</v>
      </c>
      <c r="F327" s="63">
        <v>1</v>
      </c>
      <c r="G327" s="63">
        <v>1</v>
      </c>
      <c r="H327" s="63">
        <v>1</v>
      </c>
      <c r="I327" s="63">
        <v>1</v>
      </c>
      <c r="J327" s="63">
        <v>13</v>
      </c>
      <c r="K327" s="63">
        <v>53</v>
      </c>
      <c r="L327" s="63">
        <v>56</v>
      </c>
      <c r="M327" s="65">
        <v>0.5</v>
      </c>
      <c r="N327" s="63">
        <v>1</v>
      </c>
      <c r="O327" s="63">
        <v>3.92</v>
      </c>
      <c r="P327" s="63">
        <v>6.75</v>
      </c>
      <c r="Q327" s="63">
        <v>9.27</v>
      </c>
      <c r="R327" s="63">
        <v>0.123</v>
      </c>
      <c r="S327" s="63">
        <v>9.1</v>
      </c>
      <c r="T327" s="63"/>
      <c r="U327" s="63"/>
    </row>
    <row r="328" spans="1:31" x14ac:dyDescent="0.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5"/>
      <c r="N328" s="63"/>
      <c r="O328" s="63"/>
      <c r="P328" s="63"/>
      <c r="Q328" s="63"/>
      <c r="R328" s="63"/>
      <c r="S328" s="63"/>
      <c r="T328" s="63"/>
      <c r="U328" s="63"/>
    </row>
    <row r="329" spans="1:31" x14ac:dyDescent="0.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5"/>
      <c r="N329" s="63"/>
      <c r="O329" s="63"/>
      <c r="P329" s="63"/>
      <c r="Q329" s="63"/>
      <c r="R329" s="63"/>
      <c r="S329" s="63"/>
      <c r="T329" s="63"/>
      <c r="U329" s="63"/>
    </row>
    <row r="330" spans="1:31" x14ac:dyDescent="0.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5"/>
      <c r="N330" s="63"/>
      <c r="O330" s="63"/>
      <c r="P330" s="63"/>
      <c r="Q330" s="63"/>
      <c r="R330" s="63"/>
      <c r="S330" s="63"/>
      <c r="T330" s="63"/>
      <c r="U330" s="63"/>
    </row>
    <row r="331" spans="1:31" x14ac:dyDescent="0.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5"/>
      <c r="N331" s="63"/>
      <c r="O331" s="63"/>
      <c r="P331" s="63"/>
      <c r="Q331" s="63"/>
      <c r="R331" s="63"/>
      <c r="S331" s="63"/>
      <c r="T331" s="63"/>
      <c r="U331" s="63"/>
    </row>
    <row r="332" spans="1:31" x14ac:dyDescent="0.2">
      <c r="A332" s="100">
        <v>42073</v>
      </c>
      <c r="B332" s="63" t="s">
        <v>63</v>
      </c>
      <c r="C332" s="63" t="s">
        <v>64</v>
      </c>
      <c r="D332" s="63" t="s">
        <v>65</v>
      </c>
      <c r="E332" s="63">
        <v>2</v>
      </c>
      <c r="F332" s="63">
        <v>1</v>
      </c>
      <c r="G332" s="63">
        <v>3</v>
      </c>
      <c r="H332" s="63">
        <v>1</v>
      </c>
      <c r="I332" s="63">
        <v>1</v>
      </c>
      <c r="J332" s="63">
        <v>13</v>
      </c>
      <c r="K332" s="63">
        <v>40</v>
      </c>
      <c r="L332" s="63">
        <v>38</v>
      </c>
      <c r="M332" s="63">
        <v>0.4</v>
      </c>
      <c r="N332" s="62">
        <v>1</v>
      </c>
      <c r="O332" s="63">
        <v>0.24</v>
      </c>
      <c r="P332" s="63">
        <v>6.52</v>
      </c>
      <c r="Q332" s="63">
        <v>4.01</v>
      </c>
      <c r="R332" s="63">
        <v>0.221</v>
      </c>
      <c r="S332" s="63">
        <v>16.600000000000001</v>
      </c>
      <c r="T332" s="63"/>
      <c r="U332" s="63"/>
      <c r="W332" s="63" t="s">
        <v>20</v>
      </c>
      <c r="X332" s="84" t="s">
        <v>63</v>
      </c>
      <c r="Y332" s="62">
        <f>AVERAGE(P332:P333)</f>
        <v>6.5149999999999997</v>
      </c>
      <c r="Z332" s="62">
        <f t="shared" ref="Z332" si="212">AVERAGE(Q332:Q333)</f>
        <v>2.92</v>
      </c>
      <c r="AA332" s="62">
        <f t="shared" ref="AA332" si="213">AVERAGE(R332:R333)</f>
        <v>0.248</v>
      </c>
      <c r="AB332" s="62">
        <f t="shared" ref="AB332" si="214">AVERAGE(S332:S333)</f>
        <v>10.75</v>
      </c>
      <c r="AC332" s="62">
        <f>AVERAGE(M332:M333)</f>
        <v>0.4</v>
      </c>
      <c r="AD332" s="62">
        <f>TNTP!M294</f>
        <v>3.4667325</v>
      </c>
      <c r="AE332" s="62">
        <f>TNTP!N294</f>
        <v>5.6210549999999991E-2</v>
      </c>
    </row>
    <row r="333" spans="1:31" x14ac:dyDescent="0.2">
      <c r="A333" s="100">
        <v>42087</v>
      </c>
      <c r="B333" s="63"/>
      <c r="C333" s="63"/>
      <c r="D333" s="63"/>
      <c r="E333" s="63">
        <v>2</v>
      </c>
      <c r="F333" s="63">
        <v>2</v>
      </c>
      <c r="G333" s="63">
        <v>3</v>
      </c>
      <c r="H333" s="63">
        <v>1</v>
      </c>
      <c r="I333" s="63">
        <v>2</v>
      </c>
      <c r="J333" s="63">
        <v>6</v>
      </c>
      <c r="K333" s="63">
        <v>38</v>
      </c>
      <c r="L333" s="63">
        <v>45</v>
      </c>
      <c r="M333" s="63">
        <v>0.4</v>
      </c>
      <c r="N333" s="63">
        <v>1</v>
      </c>
      <c r="O333" s="63">
        <v>0.05</v>
      </c>
      <c r="P333" s="63">
        <v>6.51</v>
      </c>
      <c r="Q333" s="63">
        <v>1.83</v>
      </c>
      <c r="R333" s="63">
        <v>0.27500000000000002</v>
      </c>
      <c r="S333" s="63">
        <v>4.9000000000000004</v>
      </c>
      <c r="T333" s="63"/>
      <c r="U333" s="63"/>
      <c r="W333" s="63" t="s">
        <v>22</v>
      </c>
      <c r="Y333" s="62">
        <f>AVERAGE(P334:P335)</f>
        <v>6.66</v>
      </c>
      <c r="Z333" s="62">
        <f t="shared" ref="Z333" si="215">AVERAGE(Q334:Q335)</f>
        <v>4.0350000000000001</v>
      </c>
      <c r="AA333" s="62">
        <f t="shared" ref="AA333" si="216">AVERAGE(R334:R335)</f>
        <v>0.214</v>
      </c>
      <c r="AB333" s="62">
        <f t="shared" ref="AB333" si="217">AVERAGE(S334:S335)</f>
        <v>10.5</v>
      </c>
      <c r="AC333" s="62">
        <f>AVERAGE(M334:M335)</f>
        <v>0.375</v>
      </c>
      <c r="AD333" s="62">
        <f>TNTP!M295</f>
        <v>2.3601795000000001</v>
      </c>
      <c r="AE333" s="62">
        <f>TNTP!N295</f>
        <v>6.921795E-2</v>
      </c>
    </row>
    <row r="334" spans="1:31" x14ac:dyDescent="0.2">
      <c r="A334" s="100">
        <v>42101</v>
      </c>
      <c r="B334" s="63"/>
      <c r="C334" s="63"/>
      <c r="D334" s="63"/>
      <c r="E334" s="63">
        <v>2</v>
      </c>
      <c r="F334" s="63">
        <v>2</v>
      </c>
      <c r="G334" s="63">
        <v>4</v>
      </c>
      <c r="H334" s="63">
        <v>2</v>
      </c>
      <c r="I334" s="63">
        <v>2</v>
      </c>
      <c r="J334" s="63">
        <v>11</v>
      </c>
      <c r="K334" s="63">
        <v>58</v>
      </c>
      <c r="L334" s="63">
        <v>56</v>
      </c>
      <c r="M334" s="63">
        <v>0.4</v>
      </c>
      <c r="N334" s="63">
        <v>1</v>
      </c>
      <c r="O334" s="63">
        <v>0.26</v>
      </c>
      <c r="P334" s="63">
        <v>6.56</v>
      </c>
      <c r="Q334" s="63">
        <v>2.29</v>
      </c>
      <c r="R334" s="63">
        <v>0.29399999999999998</v>
      </c>
      <c r="S334" s="63">
        <v>8.4</v>
      </c>
      <c r="T334" s="63"/>
      <c r="U334" s="63"/>
      <c r="W334" s="63" t="s">
        <v>23</v>
      </c>
      <c r="Y334" s="62">
        <f>AVERAGE(P336:P337)</f>
        <v>6.8800000000000008</v>
      </c>
      <c r="Z334" s="62">
        <f t="shared" ref="Z334" si="218">AVERAGE(Q336:Q337)</f>
        <v>4.6349999999999998</v>
      </c>
      <c r="AA334" s="62">
        <f t="shared" ref="AA334" si="219">AVERAGE(R336:R337)</f>
        <v>0.1545</v>
      </c>
      <c r="AB334" s="62">
        <f t="shared" ref="AB334" si="220">AVERAGE(S336:S337)</f>
        <v>10.050000000000001</v>
      </c>
      <c r="AC334" s="62">
        <f>AVERAGE(M336:M337)</f>
        <v>0.32499999999999996</v>
      </c>
      <c r="AD334" s="62">
        <f>TNTP!M296</f>
        <v>1.7858924999999999</v>
      </c>
      <c r="AE334" s="62">
        <f>TNTP!N296</f>
        <v>9.120665E-2</v>
      </c>
    </row>
    <row r="335" spans="1:31" x14ac:dyDescent="0.2">
      <c r="A335" s="100">
        <v>42115</v>
      </c>
      <c r="B335" s="63"/>
      <c r="C335" s="63"/>
      <c r="D335" s="63"/>
      <c r="E335" s="63">
        <v>2</v>
      </c>
      <c r="F335" s="63">
        <v>4</v>
      </c>
      <c r="G335" s="63">
        <v>2</v>
      </c>
      <c r="H335" s="63">
        <v>5</v>
      </c>
      <c r="I335" s="63">
        <v>4</v>
      </c>
      <c r="J335" s="63">
        <v>11</v>
      </c>
      <c r="K335" s="63">
        <v>60</v>
      </c>
      <c r="L335" s="63">
        <v>64</v>
      </c>
      <c r="M335" s="63">
        <v>0.35</v>
      </c>
      <c r="N335" s="63">
        <v>1</v>
      </c>
      <c r="O335" s="63">
        <v>0.02</v>
      </c>
      <c r="P335" s="63">
        <v>6.76</v>
      </c>
      <c r="Q335" s="63">
        <v>5.78</v>
      </c>
      <c r="R335" s="63">
        <v>0.13400000000000001</v>
      </c>
      <c r="S335" s="63">
        <v>12.6</v>
      </c>
      <c r="T335" s="63"/>
      <c r="U335" s="63" t="s">
        <v>195</v>
      </c>
      <c r="W335" s="63" t="s">
        <v>24</v>
      </c>
      <c r="Y335" s="62">
        <f>AVERAGE(P338:P340)</f>
        <v>6.4933333333333332</v>
      </c>
      <c r="Z335" s="110">
        <f>AVERAGE(Q338:Q340)</f>
        <v>2.1266666666666665</v>
      </c>
      <c r="AA335" s="62">
        <f>AVERAGE(R338:R340)</f>
        <v>0.23300000000000001</v>
      </c>
      <c r="AB335" s="62">
        <f>AVERAGE(S338:S340)</f>
        <v>12.033333333333333</v>
      </c>
      <c r="AC335" s="62">
        <f>AVERAGE(M338:M340)</f>
        <v>0.31</v>
      </c>
      <c r="AD335" s="62">
        <f>TNTP!M297</f>
        <v>1.5267630000000001</v>
      </c>
      <c r="AE335" s="62">
        <f>TNTP!N297</f>
        <v>9.0380783333333325E-2</v>
      </c>
    </row>
    <row r="336" spans="1:31" x14ac:dyDescent="0.2">
      <c r="A336" s="100">
        <v>42129</v>
      </c>
      <c r="B336" s="63"/>
      <c r="C336" s="63"/>
      <c r="D336" s="63"/>
      <c r="E336" s="63">
        <v>2</v>
      </c>
      <c r="F336" s="63">
        <v>2</v>
      </c>
      <c r="G336" s="63">
        <v>1</v>
      </c>
      <c r="H336" s="63">
        <v>1</v>
      </c>
      <c r="I336" s="63">
        <v>3</v>
      </c>
      <c r="J336" s="63">
        <v>11</v>
      </c>
      <c r="K336" s="63">
        <v>64</v>
      </c>
      <c r="L336" s="63">
        <v>66</v>
      </c>
      <c r="M336" s="63">
        <v>0.35</v>
      </c>
      <c r="N336" s="63">
        <v>1</v>
      </c>
      <c r="O336" s="63">
        <v>1.24</v>
      </c>
      <c r="P336" s="63">
        <v>6.78</v>
      </c>
      <c r="Q336" s="63">
        <v>5.83</v>
      </c>
      <c r="R336" s="69">
        <v>0.16</v>
      </c>
      <c r="S336" s="63">
        <v>9.9</v>
      </c>
      <c r="T336" s="63"/>
      <c r="U336" s="63" t="s">
        <v>205</v>
      </c>
      <c r="W336" s="63" t="s">
        <v>25</v>
      </c>
      <c r="Y336" s="62">
        <f>AVERAGE(P341:P342)</f>
        <v>6.78</v>
      </c>
      <c r="Z336" s="62">
        <f>AVERAGE(Q341:Q342)</f>
        <v>2.19</v>
      </c>
      <c r="AA336" s="62">
        <f>AVERAGE(R341:R342)</f>
        <v>0.221</v>
      </c>
      <c r="AB336" s="62">
        <f>AVERAGE(S341:S342)</f>
        <v>10.7</v>
      </c>
      <c r="AC336" s="110">
        <f>AVERAGE(M341:M342)</f>
        <v>0.4</v>
      </c>
      <c r="AD336" s="62">
        <f>TNTP!M298</f>
        <v>1.3138565999999998</v>
      </c>
      <c r="AE336" s="62">
        <f>TNTP!N298</f>
        <v>9.6626400000000001E-2</v>
      </c>
    </row>
    <row r="337" spans="1:31" x14ac:dyDescent="0.2">
      <c r="A337" s="100">
        <v>42143</v>
      </c>
      <c r="B337" s="63"/>
      <c r="C337" s="63"/>
      <c r="D337" s="63" t="s">
        <v>139</v>
      </c>
      <c r="E337" s="63">
        <v>2</v>
      </c>
      <c r="F337" s="63">
        <v>1</v>
      </c>
      <c r="G337" s="63">
        <v>3</v>
      </c>
      <c r="H337" s="63">
        <v>2</v>
      </c>
      <c r="I337" s="63">
        <v>2</v>
      </c>
      <c r="J337" s="63">
        <v>12</v>
      </c>
      <c r="K337" s="63">
        <v>73</v>
      </c>
      <c r="L337" s="63">
        <v>74</v>
      </c>
      <c r="M337" s="63">
        <v>0.3</v>
      </c>
      <c r="N337" s="63">
        <v>1</v>
      </c>
      <c r="O337" s="65">
        <v>0.9</v>
      </c>
      <c r="P337" s="63">
        <v>6.98</v>
      </c>
      <c r="Q337" s="63">
        <v>3.44</v>
      </c>
      <c r="R337" s="63">
        <v>0.14899999999999999</v>
      </c>
      <c r="S337" s="63">
        <v>10.199999999999999</v>
      </c>
      <c r="T337" s="63"/>
      <c r="U337" s="63"/>
      <c r="W337" s="63" t="s">
        <v>26</v>
      </c>
      <c r="Y337" s="62">
        <f>AVERAGE(P343:P344)</f>
        <v>6.77</v>
      </c>
      <c r="Z337" s="62">
        <f t="shared" ref="Z337" si="221">AVERAGE(Q343:Q344)</f>
        <v>3.5300000000000002</v>
      </c>
      <c r="AA337" s="62">
        <f t="shared" ref="AA337" si="222">AVERAGE(R343:R344)</f>
        <v>0.20550000000000002</v>
      </c>
      <c r="AB337" s="62">
        <f t="shared" ref="AB337" si="223">AVERAGE(S343:S344)</f>
        <v>14.6</v>
      </c>
      <c r="AC337" s="62">
        <f>AVERAGE(M343:M344)</f>
        <v>0.51</v>
      </c>
      <c r="AD337" s="62">
        <f>TNTP!M299</f>
        <v>0.89854905000000007</v>
      </c>
      <c r="AE337" s="62">
        <f>TNTP!N299</f>
        <v>7.5257099999999993E-2</v>
      </c>
    </row>
    <row r="338" spans="1:31" x14ac:dyDescent="0.2">
      <c r="A338" s="100">
        <v>42157</v>
      </c>
      <c r="B338" s="63"/>
      <c r="C338" s="63"/>
      <c r="D338" s="63" t="s">
        <v>65</v>
      </c>
      <c r="E338" s="63">
        <v>3</v>
      </c>
      <c r="F338" s="63">
        <v>1</v>
      </c>
      <c r="G338" s="63">
        <v>3</v>
      </c>
      <c r="H338" s="63">
        <v>5</v>
      </c>
      <c r="I338" s="63">
        <v>2</v>
      </c>
      <c r="J338" s="63">
        <v>6</v>
      </c>
      <c r="K338" s="63">
        <v>76</v>
      </c>
      <c r="L338" s="63">
        <v>78</v>
      </c>
      <c r="M338" s="63">
        <v>0.38</v>
      </c>
      <c r="N338" s="63">
        <v>1</v>
      </c>
      <c r="O338" s="63">
        <v>1.06</v>
      </c>
      <c r="P338" s="63">
        <v>6.53</v>
      </c>
      <c r="Q338" s="65">
        <v>1.5</v>
      </c>
      <c r="R338" s="63">
        <v>0.21099999999999999</v>
      </c>
      <c r="S338" s="63">
        <v>8.4</v>
      </c>
      <c r="T338" s="63"/>
      <c r="U338" s="63"/>
      <c r="W338" s="63" t="s">
        <v>27</v>
      </c>
      <c r="Y338" s="62">
        <f>AVERAGE(P345:P346)</f>
        <v>6.92</v>
      </c>
      <c r="Z338" s="62">
        <f>AVERAGE(Q345:Q346)</f>
        <v>1.9540999999999999</v>
      </c>
      <c r="AA338" s="62">
        <f t="shared" ref="AA338" si="224">AVERAGE(R345:R346)</f>
        <v>0.1585</v>
      </c>
      <c r="AB338" s="62">
        <f t="shared" ref="AB338" si="225">AVERAGE(S345:S346)</f>
        <v>16.75</v>
      </c>
      <c r="AC338" s="62">
        <f>AVERAGE(M345:M346)</f>
        <v>0.51</v>
      </c>
      <c r="AD338" s="62">
        <f>TNTP!M300</f>
        <v>0.72836400000000001</v>
      </c>
      <c r="AE338" s="62">
        <f>TNTP!N300</f>
        <v>6.5346700000000008E-2</v>
      </c>
    </row>
    <row r="339" spans="1:31" x14ac:dyDescent="0.2">
      <c r="A339" s="100">
        <v>42171</v>
      </c>
      <c r="B339" s="63"/>
      <c r="C339" s="63"/>
      <c r="D339" s="63" t="s">
        <v>139</v>
      </c>
      <c r="E339" s="63">
        <v>4</v>
      </c>
      <c r="F339" s="63">
        <v>2</v>
      </c>
      <c r="G339" s="63">
        <v>1</v>
      </c>
      <c r="H339" s="63">
        <v>2</v>
      </c>
      <c r="I339" s="63">
        <v>2</v>
      </c>
      <c r="J339" s="63">
        <v>11</v>
      </c>
      <c r="K339" s="63">
        <v>82</v>
      </c>
      <c r="L339" s="63">
        <v>84</v>
      </c>
      <c r="M339" s="63">
        <v>0.15</v>
      </c>
      <c r="N339" s="63">
        <v>1</v>
      </c>
      <c r="O339" s="63">
        <v>0.99</v>
      </c>
      <c r="P339" s="63">
        <v>6.51</v>
      </c>
      <c r="Q339" s="63">
        <v>2.63</v>
      </c>
      <c r="R339" s="63">
        <v>0.32400000000000001</v>
      </c>
      <c r="S339" s="63">
        <v>15.6</v>
      </c>
      <c r="T339" s="63"/>
      <c r="U339" s="63"/>
      <c r="W339" s="63" t="s">
        <v>28</v>
      </c>
      <c r="Y339" s="62">
        <f>AVERAGE(P347:P348)</f>
        <v>6.9950000000000001</v>
      </c>
      <c r="Z339" s="62">
        <f t="shared" ref="Z339" si="226">AVERAGE(Q347:Q348)</f>
        <v>2.1435</v>
      </c>
      <c r="AA339" s="62">
        <f t="shared" ref="AA339" si="227">AVERAGE(R347:R348)</f>
        <v>0.19500000000000001</v>
      </c>
      <c r="AB339" s="62">
        <f t="shared" ref="AB339" si="228">AVERAGE(S347:S348)</f>
        <v>6.4499999999999993</v>
      </c>
      <c r="AC339" s="62">
        <f>AVERAGE(M347:M348)</f>
        <v>0.7</v>
      </c>
      <c r="AD339" s="62">
        <f>TNTP!M301</f>
        <v>0.82711335000000008</v>
      </c>
      <c r="AE339" s="62">
        <f>TNTP!N301</f>
        <v>4.722925E-2</v>
      </c>
    </row>
    <row r="340" spans="1:31" x14ac:dyDescent="0.2">
      <c r="A340" s="100">
        <v>42185</v>
      </c>
      <c r="B340" s="63"/>
      <c r="C340" s="63"/>
      <c r="D340" s="63" t="s">
        <v>65</v>
      </c>
      <c r="E340" s="63">
        <v>2</v>
      </c>
      <c r="F340" s="63">
        <v>2</v>
      </c>
      <c r="G340" s="63">
        <v>2</v>
      </c>
      <c r="H340" s="63">
        <v>1</v>
      </c>
      <c r="I340" s="63">
        <v>2</v>
      </c>
      <c r="J340" s="63">
        <v>7</v>
      </c>
      <c r="K340" s="63">
        <v>78</v>
      </c>
      <c r="L340" s="63">
        <v>80</v>
      </c>
      <c r="M340" s="63">
        <v>0.4</v>
      </c>
      <c r="N340" s="63">
        <v>1</v>
      </c>
      <c r="O340" s="63">
        <v>0.17</v>
      </c>
      <c r="P340" s="63">
        <v>6.44</v>
      </c>
      <c r="Q340" s="63">
        <v>2.25</v>
      </c>
      <c r="R340" s="63">
        <v>0.16400000000000001</v>
      </c>
      <c r="S340" s="63">
        <v>12.1</v>
      </c>
      <c r="T340" s="63"/>
      <c r="U340" s="63" t="s">
        <v>227</v>
      </c>
      <c r="W340" s="63" t="s">
        <v>29</v>
      </c>
      <c r="Y340" s="62">
        <f>AVERAGE(P349)</f>
        <v>6.74</v>
      </c>
      <c r="Z340" s="62">
        <f t="shared" ref="Z340" si="229">AVERAGE(Q349)</f>
        <v>2.3170000000000002</v>
      </c>
      <c r="AA340" s="62">
        <f>AVERAGE(R349)</f>
        <v>0.25</v>
      </c>
      <c r="AB340" s="62">
        <f t="shared" ref="AB340" si="230">AVERAGE(S349)</f>
        <v>7.3</v>
      </c>
      <c r="AC340" s="62">
        <f>AVERAGE(M349)</f>
        <v>0.5</v>
      </c>
      <c r="AD340" s="62">
        <f>TNTP!M302</f>
        <v>1.0253124</v>
      </c>
      <c r="AE340" s="62">
        <f>TNTP!N302</f>
        <v>4.5216200000000005E-2</v>
      </c>
    </row>
    <row r="341" spans="1:31" x14ac:dyDescent="0.2">
      <c r="A341" s="100">
        <v>42199</v>
      </c>
      <c r="B341" s="63"/>
      <c r="C341" s="63"/>
      <c r="D341" s="63"/>
      <c r="E341" s="63">
        <v>2</v>
      </c>
      <c r="F341" s="63">
        <v>1</v>
      </c>
      <c r="G341" s="63">
        <v>3</v>
      </c>
      <c r="H341" s="63">
        <v>4</v>
      </c>
      <c r="I341" s="63">
        <v>1</v>
      </c>
      <c r="J341" s="62">
        <v>13</v>
      </c>
      <c r="K341" s="63">
        <v>74</v>
      </c>
      <c r="L341" s="63">
        <v>82</v>
      </c>
      <c r="M341" s="65">
        <v>0.4</v>
      </c>
      <c r="N341" s="63">
        <v>1</v>
      </c>
      <c r="O341" s="63">
        <v>0.67</v>
      </c>
      <c r="P341" s="63">
        <v>6.78</v>
      </c>
      <c r="Q341" s="63">
        <v>2.19</v>
      </c>
      <c r="R341" s="63">
        <v>0.221</v>
      </c>
      <c r="S341" s="63">
        <v>10.7</v>
      </c>
      <c r="T341" s="63"/>
      <c r="U341" s="63"/>
      <c r="W341" s="62" t="s">
        <v>164</v>
      </c>
      <c r="Y341" s="62">
        <f>AVERAGE(Y332:Y340)</f>
        <v>6.7503703703703701</v>
      </c>
      <c r="Z341" s="62">
        <f t="shared" ref="Z341:AE341" si="231">AVERAGE(Z332:Z340)</f>
        <v>2.872362962962963</v>
      </c>
      <c r="AA341" s="62">
        <f t="shared" si="231"/>
        <v>0.20883333333333334</v>
      </c>
      <c r="AB341" s="62">
        <f t="shared" si="231"/>
        <v>11.014814814814814</v>
      </c>
      <c r="AC341" s="62">
        <f t="shared" si="231"/>
        <v>0.44777777777777783</v>
      </c>
      <c r="AD341" s="62">
        <f t="shared" si="231"/>
        <v>1.5480847666666664</v>
      </c>
      <c r="AE341" s="62">
        <f t="shared" si="231"/>
        <v>7.0743509259259263E-2</v>
      </c>
    </row>
    <row r="342" spans="1:31" x14ac:dyDescent="0.2">
      <c r="A342" s="100">
        <v>42213</v>
      </c>
      <c r="B342" s="63"/>
      <c r="C342" s="63"/>
      <c r="D342" s="63" t="s">
        <v>170</v>
      </c>
      <c r="E342" s="63"/>
      <c r="F342" s="63"/>
      <c r="G342" s="63"/>
      <c r="H342" s="63"/>
      <c r="I342" s="63"/>
      <c r="J342" s="63"/>
      <c r="K342" s="63"/>
      <c r="L342" s="63"/>
      <c r="M342" s="63"/>
      <c r="O342" s="63"/>
      <c r="P342" s="63"/>
      <c r="Q342" s="63"/>
      <c r="R342" s="63"/>
      <c r="S342" s="63"/>
      <c r="T342" s="63"/>
      <c r="U342" s="63"/>
    </row>
    <row r="343" spans="1:31" x14ac:dyDescent="0.2">
      <c r="A343" s="100">
        <v>42227</v>
      </c>
      <c r="B343" s="63"/>
      <c r="C343" s="63"/>
      <c r="D343" s="63" t="s">
        <v>65</v>
      </c>
      <c r="E343" s="63">
        <v>1</v>
      </c>
      <c r="F343" s="63">
        <v>2</v>
      </c>
      <c r="G343" s="63">
        <v>3</v>
      </c>
      <c r="H343" s="63">
        <v>4</v>
      </c>
      <c r="I343" s="63">
        <v>2</v>
      </c>
      <c r="J343" s="63">
        <v>13</v>
      </c>
      <c r="K343" s="63">
        <v>70</v>
      </c>
      <c r="L343" s="63">
        <v>78</v>
      </c>
      <c r="M343" s="65">
        <v>0.5</v>
      </c>
      <c r="N343" s="63">
        <v>1</v>
      </c>
      <c r="O343" s="63">
        <v>2.41</v>
      </c>
      <c r="P343" s="63">
        <v>6.78</v>
      </c>
      <c r="Q343" s="63">
        <v>3.64</v>
      </c>
      <c r="R343" s="63">
        <v>0.27</v>
      </c>
      <c r="S343" s="63">
        <v>11.2</v>
      </c>
      <c r="U343" s="63" t="s">
        <v>247</v>
      </c>
    </row>
    <row r="344" spans="1:31" x14ac:dyDescent="0.2">
      <c r="A344" s="100">
        <v>42241</v>
      </c>
      <c r="B344" s="63"/>
      <c r="C344" s="63"/>
      <c r="D344" s="63"/>
      <c r="E344" s="63">
        <v>1</v>
      </c>
      <c r="F344" s="63">
        <v>2</v>
      </c>
      <c r="G344" s="63">
        <v>1</v>
      </c>
      <c r="H344" s="63">
        <v>1</v>
      </c>
      <c r="I344" s="63">
        <v>2</v>
      </c>
      <c r="J344" s="63">
        <v>11</v>
      </c>
      <c r="K344" s="63">
        <v>74</v>
      </c>
      <c r="L344" s="63">
        <v>80</v>
      </c>
      <c r="M344" s="63">
        <v>0.52</v>
      </c>
      <c r="N344" s="63">
        <v>1</v>
      </c>
      <c r="O344" s="63">
        <v>3.06</v>
      </c>
      <c r="P344" s="63">
        <v>6.76</v>
      </c>
      <c r="Q344" s="63">
        <v>3.42</v>
      </c>
      <c r="R344" s="63">
        <v>0.14099999999999999</v>
      </c>
      <c r="S344" s="70">
        <v>18</v>
      </c>
      <c r="T344" s="63"/>
      <c r="U344" s="63"/>
    </row>
    <row r="345" spans="1:31" x14ac:dyDescent="0.2">
      <c r="A345" s="100">
        <v>42255</v>
      </c>
      <c r="B345" s="63"/>
      <c r="C345" s="63"/>
      <c r="D345" s="63" t="s">
        <v>255</v>
      </c>
      <c r="E345" s="63">
        <v>3</v>
      </c>
      <c r="F345" s="63">
        <v>1</v>
      </c>
      <c r="G345" s="63">
        <v>1</v>
      </c>
      <c r="H345" s="63">
        <v>1</v>
      </c>
      <c r="I345" s="63">
        <v>1</v>
      </c>
      <c r="J345" s="63">
        <v>13</v>
      </c>
      <c r="K345" s="63">
        <v>74</v>
      </c>
      <c r="L345" s="63">
        <v>80</v>
      </c>
      <c r="M345" s="65">
        <v>0.5</v>
      </c>
      <c r="N345" s="63">
        <v>1</v>
      </c>
      <c r="O345" s="63">
        <v>3.27</v>
      </c>
      <c r="P345" s="63">
        <v>6.97</v>
      </c>
      <c r="Q345" s="65">
        <v>3.5</v>
      </c>
      <c r="R345" s="63">
        <v>0.14699999999999999</v>
      </c>
      <c r="S345" s="63">
        <v>18.8</v>
      </c>
      <c r="T345" s="63"/>
      <c r="U345" s="63"/>
    </row>
    <row r="346" spans="1:31" x14ac:dyDescent="0.2">
      <c r="A346" s="100">
        <v>42269</v>
      </c>
      <c r="B346" s="63"/>
      <c r="C346" s="63"/>
      <c r="D346" s="63" t="s">
        <v>65</v>
      </c>
      <c r="E346" s="63">
        <v>1</v>
      </c>
      <c r="F346" s="63">
        <v>3</v>
      </c>
      <c r="G346" s="63">
        <v>2</v>
      </c>
      <c r="H346" s="63">
        <v>1</v>
      </c>
      <c r="I346" s="63">
        <v>3</v>
      </c>
      <c r="J346" s="63">
        <v>5</v>
      </c>
      <c r="K346" s="63">
        <v>68</v>
      </c>
      <c r="L346" s="63">
        <v>73</v>
      </c>
      <c r="M346" s="65">
        <v>0.52</v>
      </c>
      <c r="N346" s="63">
        <v>1</v>
      </c>
      <c r="O346" s="63">
        <v>6.27</v>
      </c>
      <c r="P346" s="63">
        <v>6.87</v>
      </c>
      <c r="Q346" s="63">
        <v>0.40820000000000001</v>
      </c>
      <c r="R346" s="63">
        <v>0.17</v>
      </c>
      <c r="S346" s="63">
        <v>14.7</v>
      </c>
      <c r="T346" s="63"/>
      <c r="U346" s="63"/>
    </row>
    <row r="347" spans="1:31" x14ac:dyDescent="0.2">
      <c r="A347" s="100">
        <v>42283</v>
      </c>
      <c r="B347" s="63"/>
      <c r="C347" s="63"/>
      <c r="D347" s="63"/>
      <c r="E347" s="63">
        <v>1</v>
      </c>
      <c r="F347" s="63">
        <v>2</v>
      </c>
      <c r="G347" s="63">
        <v>1</v>
      </c>
      <c r="H347" s="63">
        <v>2</v>
      </c>
      <c r="I347" s="63">
        <v>2</v>
      </c>
      <c r="J347" s="63">
        <v>5</v>
      </c>
      <c r="K347" s="63">
        <v>56</v>
      </c>
      <c r="L347" s="63">
        <v>62</v>
      </c>
      <c r="M347" s="65">
        <v>0.7</v>
      </c>
      <c r="N347" s="63">
        <v>1</v>
      </c>
      <c r="O347" s="63">
        <v>4.88</v>
      </c>
      <c r="P347" s="63">
        <v>6.94</v>
      </c>
      <c r="Q347" s="63">
        <v>3.74</v>
      </c>
      <c r="R347" s="63">
        <v>0.123</v>
      </c>
      <c r="S347" s="63">
        <v>6.3</v>
      </c>
      <c r="U347" s="63" t="s">
        <v>267</v>
      </c>
    </row>
    <row r="348" spans="1:31" x14ac:dyDescent="0.2">
      <c r="A348" s="100">
        <v>42297</v>
      </c>
      <c r="B348" s="63"/>
      <c r="C348" s="63"/>
      <c r="D348" s="63"/>
      <c r="E348" s="63">
        <v>1</v>
      </c>
      <c r="F348" s="63">
        <v>2</v>
      </c>
      <c r="G348" s="63">
        <v>1</v>
      </c>
      <c r="H348" s="63">
        <v>1</v>
      </c>
      <c r="I348" s="63">
        <v>2</v>
      </c>
      <c r="J348" s="63">
        <v>11</v>
      </c>
      <c r="K348" s="63">
        <v>54</v>
      </c>
      <c r="L348" s="63">
        <v>60</v>
      </c>
      <c r="M348" s="65">
        <v>0.7</v>
      </c>
      <c r="N348" s="63">
        <v>1</v>
      </c>
      <c r="O348" s="63">
        <v>8.33</v>
      </c>
      <c r="P348" s="63">
        <v>7.05</v>
      </c>
      <c r="Q348" s="63">
        <v>0.54700000000000004</v>
      </c>
      <c r="R348" s="63">
        <v>0.26700000000000002</v>
      </c>
      <c r="S348" s="63">
        <v>6.6</v>
      </c>
      <c r="U348" s="63" t="s">
        <v>279</v>
      </c>
    </row>
    <row r="349" spans="1:31" x14ac:dyDescent="0.2">
      <c r="A349" s="100">
        <v>42311</v>
      </c>
      <c r="B349" s="63"/>
      <c r="C349" s="63"/>
      <c r="D349" s="63" t="s">
        <v>139</v>
      </c>
      <c r="E349" s="63">
        <v>1</v>
      </c>
      <c r="F349" s="63">
        <v>2</v>
      </c>
      <c r="G349" s="63">
        <v>1</v>
      </c>
      <c r="H349" s="63">
        <v>1</v>
      </c>
      <c r="I349" s="63">
        <v>2</v>
      </c>
      <c r="J349" s="63">
        <v>5</v>
      </c>
      <c r="K349" s="63">
        <v>57</v>
      </c>
      <c r="L349" s="63">
        <v>59</v>
      </c>
      <c r="M349" s="65">
        <v>0.5</v>
      </c>
      <c r="N349" s="63" t="s">
        <v>21</v>
      </c>
      <c r="O349" s="63">
        <v>6.15</v>
      </c>
      <c r="P349" s="63">
        <v>6.74</v>
      </c>
      <c r="Q349" s="63">
        <v>2.3170000000000002</v>
      </c>
      <c r="R349" s="63">
        <v>0.25</v>
      </c>
      <c r="S349" s="63">
        <v>7.3</v>
      </c>
      <c r="T349" s="63"/>
      <c r="U349" s="63"/>
    </row>
    <row r="350" spans="1:31" x14ac:dyDescent="0.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5"/>
      <c r="N350" s="63"/>
      <c r="O350" s="63"/>
      <c r="P350" s="63"/>
      <c r="Q350" s="63"/>
      <c r="R350" s="63"/>
      <c r="S350" s="63"/>
      <c r="T350" s="63"/>
      <c r="U350" s="63"/>
    </row>
    <row r="351" spans="1:31" x14ac:dyDescent="0.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5"/>
      <c r="N351" s="63"/>
      <c r="O351" s="63"/>
      <c r="P351" s="63"/>
      <c r="Q351" s="63"/>
      <c r="R351" s="63"/>
      <c r="S351" s="63"/>
      <c r="T351" s="63"/>
      <c r="U351" s="63"/>
    </row>
    <row r="352" spans="1:31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5"/>
      <c r="N352" s="63"/>
      <c r="O352" s="63"/>
      <c r="P352" s="63"/>
      <c r="Q352" s="63"/>
      <c r="R352" s="63"/>
      <c r="S352" s="63"/>
      <c r="T352" s="63"/>
      <c r="U352" s="63"/>
    </row>
    <row r="353" spans="1:31" x14ac:dyDescent="0.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5"/>
      <c r="N353" s="63"/>
      <c r="O353" s="63"/>
      <c r="P353" s="63"/>
      <c r="Q353" s="63"/>
      <c r="R353" s="63"/>
      <c r="S353" s="63"/>
      <c r="T353" s="63"/>
      <c r="U353" s="63"/>
    </row>
    <row r="354" spans="1:31" x14ac:dyDescent="0.2">
      <c r="A354" s="100">
        <v>42073</v>
      </c>
      <c r="B354" s="63" t="s">
        <v>66</v>
      </c>
      <c r="C354" s="63" t="s">
        <v>150</v>
      </c>
      <c r="D354" s="63" t="s">
        <v>137</v>
      </c>
      <c r="E354" s="63">
        <v>1</v>
      </c>
      <c r="F354" s="63">
        <v>1</v>
      </c>
      <c r="G354" s="63">
        <v>2</v>
      </c>
      <c r="H354" s="63">
        <v>2</v>
      </c>
      <c r="I354" s="63">
        <v>3</v>
      </c>
      <c r="J354" s="63">
        <v>10</v>
      </c>
      <c r="K354" s="63">
        <v>59</v>
      </c>
      <c r="L354" s="63">
        <v>41</v>
      </c>
      <c r="M354" s="63">
        <v>0.45</v>
      </c>
      <c r="N354" s="63">
        <v>1</v>
      </c>
      <c r="O354" s="63">
        <v>0.94</v>
      </c>
      <c r="P354" s="63">
        <v>6.64</v>
      </c>
      <c r="Q354" s="63">
        <v>4.4000000000000004</v>
      </c>
      <c r="R354" s="63">
        <v>0.222</v>
      </c>
      <c r="S354" s="63">
        <v>13.7</v>
      </c>
      <c r="T354" s="63"/>
      <c r="U354" s="63"/>
      <c r="W354" s="63" t="s">
        <v>20</v>
      </c>
      <c r="X354" s="84" t="s">
        <v>66</v>
      </c>
      <c r="Y354" s="62">
        <f>AVERAGE(P354:P355)</f>
        <v>6.625</v>
      </c>
      <c r="Z354" s="62">
        <f t="shared" ref="Z354" si="232">AVERAGE(Q354:Q355)</f>
        <v>3.2</v>
      </c>
      <c r="AA354" s="62">
        <f t="shared" ref="AA354" si="233">AVERAGE(R354:R355)</f>
        <v>0.20500000000000002</v>
      </c>
      <c r="AB354" s="62">
        <f t="shared" ref="AB354" si="234">AVERAGE(S354:S355)</f>
        <v>13.8</v>
      </c>
      <c r="AC354" s="62">
        <f>AVERAGE(M354:M355)</f>
        <v>0.42500000000000004</v>
      </c>
      <c r="AD354" s="62">
        <f>TNTP!M312</f>
        <v>2.7033510000000001</v>
      </c>
      <c r="AE354" s="62">
        <f>TNTP!N312</f>
        <v>7.0456749999999999E-2</v>
      </c>
    </row>
    <row r="355" spans="1:31" x14ac:dyDescent="0.2">
      <c r="A355" s="100">
        <v>42087</v>
      </c>
      <c r="B355" s="63"/>
      <c r="C355" s="63"/>
      <c r="D355" s="63"/>
      <c r="E355" s="63">
        <v>3</v>
      </c>
      <c r="F355" s="63">
        <v>2</v>
      </c>
      <c r="G355" s="63">
        <v>2</v>
      </c>
      <c r="H355" s="63">
        <v>1</v>
      </c>
      <c r="I355" s="63">
        <v>2</v>
      </c>
      <c r="J355" s="63">
        <v>12</v>
      </c>
      <c r="K355" s="63">
        <v>45</v>
      </c>
      <c r="L355" s="63">
        <v>49</v>
      </c>
      <c r="M355" s="63">
        <v>0.4</v>
      </c>
      <c r="N355" s="63">
        <v>1</v>
      </c>
      <c r="O355" s="63">
        <v>0.13</v>
      </c>
      <c r="P355" s="63">
        <v>6.61</v>
      </c>
      <c r="Q355" s="63">
        <v>2</v>
      </c>
      <c r="R355" s="63">
        <v>0.188</v>
      </c>
      <c r="S355" s="63">
        <v>13.9</v>
      </c>
      <c r="T355" s="63"/>
      <c r="U355" s="63"/>
      <c r="W355" s="63" t="s">
        <v>22</v>
      </c>
      <c r="Y355" s="62">
        <f>AVERAGE(P356:P357)</f>
        <v>6.7649999999999997</v>
      </c>
      <c r="Z355" s="62">
        <f t="shared" ref="Z355" si="235">AVERAGE(Q356:Q357)</f>
        <v>5.51</v>
      </c>
      <c r="AA355" s="62">
        <f t="shared" ref="AA355" si="236">AVERAGE(R356:R357)</f>
        <v>0.26</v>
      </c>
      <c r="AB355" s="62">
        <f t="shared" ref="AB355" si="237">AVERAGE(S356:S357)</f>
        <v>9.6499999999999986</v>
      </c>
      <c r="AC355" s="62">
        <f>AVERAGE(M356:M357)</f>
        <v>0.38</v>
      </c>
      <c r="AD355" s="62">
        <f>TNTP!M313</f>
        <v>1.82091</v>
      </c>
      <c r="AE355" s="62">
        <f>TNTP!N313</f>
        <v>6.2404549999999996E-2</v>
      </c>
    </row>
    <row r="356" spans="1:31" x14ac:dyDescent="0.2">
      <c r="A356" s="100">
        <v>42101</v>
      </c>
      <c r="B356" s="63"/>
      <c r="C356" s="63"/>
      <c r="D356" s="63"/>
      <c r="E356" s="63">
        <v>4</v>
      </c>
      <c r="F356" s="63">
        <v>2</v>
      </c>
      <c r="G356" s="63">
        <v>4</v>
      </c>
      <c r="H356" s="63">
        <v>3</v>
      </c>
      <c r="I356" s="63">
        <v>2</v>
      </c>
      <c r="J356" s="63">
        <v>9</v>
      </c>
      <c r="K356" s="63">
        <v>63</v>
      </c>
      <c r="L356" s="63">
        <v>61</v>
      </c>
      <c r="M356" s="63">
        <v>0.4</v>
      </c>
      <c r="N356" s="63">
        <v>1</v>
      </c>
      <c r="O356" s="63">
        <v>0.87</v>
      </c>
      <c r="P356" s="63">
        <v>6.72</v>
      </c>
      <c r="Q356" s="63">
        <v>3.04</v>
      </c>
      <c r="R356" s="63">
        <v>0.36299999999999999</v>
      </c>
      <c r="S356" s="63">
        <v>10.1</v>
      </c>
      <c r="T356" s="63"/>
      <c r="U356" s="63"/>
      <c r="W356" s="63" t="s">
        <v>23</v>
      </c>
      <c r="Y356" s="62">
        <f>AVERAGE(P358:P359)</f>
        <v>6.7200000000000006</v>
      </c>
      <c r="Z356" s="62">
        <f t="shared" ref="Z356" si="238">AVERAGE(Q358:Q359)</f>
        <v>5.7</v>
      </c>
      <c r="AA356" s="62">
        <f t="shared" ref="AA356" si="239">AVERAGE(R358:R359)</f>
        <v>0.24099999999999999</v>
      </c>
      <c r="AB356" s="62">
        <f t="shared" ref="AB356" si="240">AVERAGE(S358:S359)</f>
        <v>11.399999999999999</v>
      </c>
      <c r="AC356" s="62">
        <f>AVERAGE(M358:M359)</f>
        <v>0.41000000000000003</v>
      </c>
      <c r="AD356" s="62">
        <f>TNTP!M314</f>
        <v>1.12966455</v>
      </c>
      <c r="AE356" s="62">
        <f>TNTP!N314</f>
        <v>5.7913899999999997E-2</v>
      </c>
    </row>
    <row r="357" spans="1:31" x14ac:dyDescent="0.2">
      <c r="A357" s="100">
        <v>42115</v>
      </c>
      <c r="B357" s="63"/>
      <c r="C357" s="63"/>
      <c r="D357" s="63"/>
      <c r="E357" s="63">
        <v>2</v>
      </c>
      <c r="F357" s="63">
        <v>3</v>
      </c>
      <c r="G357" s="63">
        <v>2</v>
      </c>
      <c r="H357" s="63">
        <v>5</v>
      </c>
      <c r="I357" s="63">
        <v>3</v>
      </c>
      <c r="J357" s="63">
        <v>12</v>
      </c>
      <c r="K357" s="63">
        <v>59</v>
      </c>
      <c r="L357" s="63">
        <v>64</v>
      </c>
      <c r="M357" s="63">
        <v>0.36</v>
      </c>
      <c r="N357" s="63">
        <v>1</v>
      </c>
      <c r="O357" s="63">
        <v>0.02</v>
      </c>
      <c r="P357" s="63">
        <v>6.81</v>
      </c>
      <c r="Q357" s="63">
        <v>7.98</v>
      </c>
      <c r="R357" s="63">
        <v>0.157</v>
      </c>
      <c r="S357" s="63">
        <v>9.1999999999999993</v>
      </c>
      <c r="T357" s="63"/>
      <c r="U357" s="63"/>
      <c r="W357" s="63" t="s">
        <v>24</v>
      </c>
      <c r="Y357" s="62">
        <f>AVERAGE(P360:P362)</f>
        <v>6.4866666666666672</v>
      </c>
      <c r="Z357" s="62">
        <f>AVERAGE(Q360:Q362)</f>
        <v>3.9033333333333338</v>
      </c>
      <c r="AA357" s="62">
        <f>AVERAGE(R360:R362)</f>
        <v>0.18533333333333335</v>
      </c>
      <c r="AB357" s="62">
        <f>AVERAGE(S360:S362)</f>
        <v>15.333333333333334</v>
      </c>
      <c r="AC357" s="62">
        <f>AVERAGE(M360:M362)</f>
        <v>0.25</v>
      </c>
      <c r="AD357" s="62">
        <f>TNTP!M315</f>
        <v>0.92539579999999999</v>
      </c>
      <c r="AE357" s="62">
        <f>TNTP!N315</f>
        <v>7.7166916666666682E-2</v>
      </c>
    </row>
    <row r="358" spans="1:31" x14ac:dyDescent="0.2">
      <c r="A358" s="100">
        <v>42129</v>
      </c>
      <c r="B358" s="63"/>
      <c r="C358" s="63"/>
      <c r="D358" s="63"/>
      <c r="E358" s="63">
        <v>4</v>
      </c>
      <c r="F358" s="63">
        <v>2</v>
      </c>
      <c r="G358" s="63">
        <v>1</v>
      </c>
      <c r="H358" s="63">
        <v>1</v>
      </c>
      <c r="I358" s="63">
        <v>2</v>
      </c>
      <c r="J358" s="63">
        <v>6</v>
      </c>
      <c r="K358" s="63">
        <v>80</v>
      </c>
      <c r="L358" s="63">
        <v>65</v>
      </c>
      <c r="M358" s="63">
        <v>0.4</v>
      </c>
      <c r="N358" s="63">
        <v>1</v>
      </c>
      <c r="O358" s="63">
        <v>4.5</v>
      </c>
      <c r="P358" s="63">
        <v>6.78</v>
      </c>
      <c r="Q358" s="63">
        <v>9.58</v>
      </c>
      <c r="R358" s="69">
        <v>0.22</v>
      </c>
      <c r="S358" s="63">
        <v>11.7</v>
      </c>
      <c r="T358" s="63"/>
      <c r="U358" s="63"/>
      <c r="W358" s="63" t="s">
        <v>25</v>
      </c>
      <c r="Y358" s="62">
        <f>AVERAGE(P363:P364)</f>
        <v>6.85</v>
      </c>
      <c r="Z358" s="62">
        <f>AVERAGE(Q363:Q364)</f>
        <v>6.67</v>
      </c>
      <c r="AA358" s="62">
        <f>AVERAGE(R363:R364)</f>
        <v>0.217</v>
      </c>
      <c r="AB358" s="62">
        <f>AVERAGE(S363:S364)</f>
        <v>18.100000000000001</v>
      </c>
      <c r="AC358" s="110">
        <f>AVERAGE(M363:M364)</f>
        <v>0.5</v>
      </c>
      <c r="AD358" s="62">
        <f>TNTP!M316</f>
        <v>0</v>
      </c>
      <c r="AE358" s="62">
        <f>TNTP!N316</f>
        <v>0</v>
      </c>
    </row>
    <row r="359" spans="1:31" x14ac:dyDescent="0.2">
      <c r="A359" s="100">
        <v>42143</v>
      </c>
      <c r="B359" s="63"/>
      <c r="C359" s="63"/>
      <c r="D359" s="63"/>
      <c r="E359" s="63">
        <v>2</v>
      </c>
      <c r="F359" s="63">
        <v>1</v>
      </c>
      <c r="G359" s="63">
        <v>2</v>
      </c>
      <c r="H359" s="63">
        <v>2</v>
      </c>
      <c r="I359" s="63">
        <v>2</v>
      </c>
      <c r="J359" s="63">
        <v>12</v>
      </c>
      <c r="K359" s="63">
        <v>79</v>
      </c>
      <c r="L359" s="63">
        <v>80</v>
      </c>
      <c r="M359" s="63">
        <v>0.42</v>
      </c>
      <c r="N359" s="63">
        <v>1</v>
      </c>
      <c r="O359" s="63">
        <v>4.1399999999999997</v>
      </c>
      <c r="P359" s="63">
        <v>6.66</v>
      </c>
      <c r="Q359" s="63">
        <v>1.82</v>
      </c>
      <c r="R359" s="63">
        <v>0.26200000000000001</v>
      </c>
      <c r="S359" s="63">
        <v>11.1</v>
      </c>
      <c r="T359" s="63"/>
      <c r="U359" s="63"/>
      <c r="W359" s="63" t="s">
        <v>26</v>
      </c>
      <c r="Y359" s="62">
        <f>AVERAGE(P365:P366)</f>
        <v>6.62</v>
      </c>
      <c r="Z359" s="62">
        <f t="shared" ref="Z359" si="241">AVERAGE(Q365:Q366)</f>
        <v>0.53</v>
      </c>
      <c r="AA359" s="62">
        <f t="shared" ref="AA359" si="242">AVERAGE(R365:R366)</f>
        <v>0.22700000000000001</v>
      </c>
      <c r="AB359" s="62">
        <f t="shared" ref="AB359" si="243">AVERAGE(S365:S366)</f>
        <v>14.6</v>
      </c>
      <c r="AC359" s="62">
        <f>AVERAGE(M365:M366)</f>
        <v>0.45</v>
      </c>
      <c r="AD359" s="62">
        <f>TNTP!M317</f>
        <v>0.67373670000000008</v>
      </c>
      <c r="AE359" s="62">
        <f>TNTP!N317</f>
        <v>6.4417599999999992E-2</v>
      </c>
    </row>
    <row r="360" spans="1:31" x14ac:dyDescent="0.2">
      <c r="A360" s="100">
        <v>42157</v>
      </c>
      <c r="B360" s="63"/>
      <c r="C360" s="63"/>
      <c r="D360" s="63"/>
      <c r="E360" s="63">
        <v>4</v>
      </c>
      <c r="F360" s="63">
        <v>2</v>
      </c>
      <c r="G360" s="63">
        <v>3</v>
      </c>
      <c r="H360" s="63">
        <v>5</v>
      </c>
      <c r="I360" s="63">
        <v>2</v>
      </c>
      <c r="J360" s="63">
        <v>12</v>
      </c>
      <c r="K360" s="63">
        <v>66</v>
      </c>
      <c r="L360" s="63">
        <v>68</v>
      </c>
      <c r="M360" s="63">
        <v>0.4</v>
      </c>
      <c r="N360" s="63">
        <v>1</v>
      </c>
      <c r="O360" s="63">
        <v>4.78</v>
      </c>
      <c r="P360" s="62">
        <v>6.37</v>
      </c>
      <c r="Q360" s="63">
        <v>3.73</v>
      </c>
      <c r="R360" s="63">
        <v>0.193</v>
      </c>
      <c r="S360" s="63">
        <v>14.8</v>
      </c>
      <c r="T360" s="63"/>
      <c r="U360" s="63"/>
      <c r="W360" s="63" t="s">
        <v>27</v>
      </c>
      <c r="Y360" s="62">
        <f>AVERAGE(P367:P368)</f>
        <v>7.0549999999999997</v>
      </c>
      <c r="Z360" s="62">
        <f>AVERAGE(Q367:Q368)</f>
        <v>0.1129</v>
      </c>
      <c r="AA360" s="62">
        <f t="shared" ref="AA360" si="244">AVERAGE(R367:R368)</f>
        <v>0.1215</v>
      </c>
      <c r="AB360" s="62">
        <f t="shared" ref="AB360" si="245">AVERAGE(S367:S368)</f>
        <v>19.100000000000001</v>
      </c>
      <c r="AC360" s="62">
        <f>AVERAGE(M367:M368)</f>
        <v>0.57499999999999996</v>
      </c>
      <c r="AD360" s="62">
        <f>TNTP!M318</f>
        <v>0.63381675000000004</v>
      </c>
      <c r="AE360" s="62">
        <f>TNTP!N318</f>
        <v>6.7359749999999996E-2</v>
      </c>
    </row>
    <row r="361" spans="1:31" x14ac:dyDescent="0.2">
      <c r="A361" s="100">
        <v>42171</v>
      </c>
      <c r="B361" s="63"/>
      <c r="C361" s="63"/>
      <c r="D361" s="63" t="s">
        <v>139</v>
      </c>
      <c r="E361" s="63">
        <v>4</v>
      </c>
      <c r="F361" s="63">
        <v>2</v>
      </c>
      <c r="G361" s="63">
        <v>1</v>
      </c>
      <c r="H361" s="63">
        <v>2</v>
      </c>
      <c r="I361" s="63">
        <v>2</v>
      </c>
      <c r="J361" s="63">
        <v>11</v>
      </c>
      <c r="K361" s="63">
        <v>90</v>
      </c>
      <c r="L361" s="63">
        <v>85</v>
      </c>
      <c r="M361" s="63">
        <v>0.17</v>
      </c>
      <c r="N361" s="63">
        <v>1</v>
      </c>
      <c r="O361" s="63">
        <v>1.89</v>
      </c>
      <c r="P361" s="63">
        <v>6.53</v>
      </c>
      <c r="Q361" s="63">
        <v>3.33</v>
      </c>
      <c r="R361" s="63">
        <v>0.17899999999999999</v>
      </c>
      <c r="S361" s="63">
        <v>16.100000000000001</v>
      </c>
      <c r="T361" s="63"/>
      <c r="U361" s="63"/>
      <c r="W361" s="63" t="s">
        <v>28</v>
      </c>
      <c r="Y361" s="62">
        <f>AVERAGE(P369:P370)</f>
        <v>7.1</v>
      </c>
      <c r="Z361" s="62">
        <f t="shared" ref="Z361" si="246">AVERAGE(Q369:Q370)</f>
        <v>0.36224999999999996</v>
      </c>
      <c r="AA361" s="62">
        <f t="shared" ref="AA361" si="247">AVERAGE(R369:R370)</f>
        <v>0.19400000000000001</v>
      </c>
      <c r="AB361" s="62">
        <f t="shared" ref="AB361" si="248">AVERAGE(S369:S370)</f>
        <v>9.5</v>
      </c>
      <c r="AC361" s="62">
        <f>AVERAGE(M369:M370)</f>
        <v>0.64999999999999991</v>
      </c>
      <c r="AD361" s="62">
        <f>TNTP!M319</f>
        <v>0.57778874999999996</v>
      </c>
      <c r="AE361" s="62">
        <f>TNTP!N319</f>
        <v>4.3435425E-2</v>
      </c>
    </row>
    <row r="362" spans="1:31" x14ac:dyDescent="0.2">
      <c r="A362" s="100">
        <v>42185</v>
      </c>
      <c r="B362" s="63"/>
      <c r="C362" s="63"/>
      <c r="D362" s="63" t="s">
        <v>137</v>
      </c>
      <c r="E362" s="63">
        <v>4</v>
      </c>
      <c r="F362" s="63">
        <v>3</v>
      </c>
      <c r="G362" s="63">
        <v>1</v>
      </c>
      <c r="H362" s="63">
        <v>2</v>
      </c>
      <c r="I362" s="63">
        <v>4</v>
      </c>
      <c r="J362" s="63">
        <v>8</v>
      </c>
      <c r="K362" s="63">
        <v>84</v>
      </c>
      <c r="L362" s="63">
        <v>81</v>
      </c>
      <c r="M362" s="63">
        <v>0.18</v>
      </c>
      <c r="N362" s="63">
        <v>1</v>
      </c>
      <c r="O362" s="63">
        <v>2.65</v>
      </c>
      <c r="P362" s="62">
        <v>6.56</v>
      </c>
      <c r="Q362" s="63">
        <v>4.6500000000000004</v>
      </c>
      <c r="R362" s="63">
        <v>0.184</v>
      </c>
      <c r="S362" s="63">
        <v>15.1</v>
      </c>
      <c r="T362" s="63"/>
      <c r="U362" s="63"/>
      <c r="W362" s="63" t="s">
        <v>29</v>
      </c>
      <c r="Y362" s="62">
        <f>AVERAGE(P371)</f>
        <v>6.86</v>
      </c>
      <c r="Z362" s="62">
        <f t="shared" ref="Z362" si="249">AVERAGE(Q371)</f>
        <v>0.92400000000000004</v>
      </c>
      <c r="AA362" s="62">
        <f>AVERAGE(R371)</f>
        <v>6.7000000000000004E-2</v>
      </c>
      <c r="AB362" s="62">
        <f t="shared" ref="AB362" si="250">AVERAGE(S371)</f>
        <v>12.3</v>
      </c>
      <c r="AC362" s="62">
        <f>AVERAGE(M371)</f>
        <v>0.42</v>
      </c>
      <c r="AD362" s="62">
        <f>TNTP!M320</f>
        <v>0.75217590000000012</v>
      </c>
      <c r="AE362" s="62">
        <f>TNTP!N320</f>
        <v>5.0790799999999997E-2</v>
      </c>
    </row>
    <row r="363" spans="1:31" x14ac:dyDescent="0.2">
      <c r="A363" s="100">
        <v>42199</v>
      </c>
      <c r="B363" s="63"/>
      <c r="C363" s="63"/>
      <c r="D363" s="63" t="s">
        <v>170</v>
      </c>
      <c r="E363" s="63"/>
      <c r="F363" s="63"/>
      <c r="G363" s="63"/>
      <c r="H363" s="63"/>
      <c r="I363" s="63"/>
      <c r="J363" s="63"/>
      <c r="K363" s="63"/>
      <c r="L363" s="63"/>
      <c r="M363" s="65"/>
      <c r="N363" s="63"/>
      <c r="O363" s="63"/>
      <c r="P363" s="63"/>
      <c r="Q363" s="63"/>
      <c r="R363" s="63"/>
      <c r="S363" s="63"/>
      <c r="T363" s="63"/>
      <c r="U363" s="63"/>
      <c r="W363" s="62" t="s">
        <v>164</v>
      </c>
      <c r="Y363" s="62">
        <f>AVERAGE(Y354:Y362)</f>
        <v>6.7868518518518517</v>
      </c>
      <c r="Z363" s="62">
        <f t="shared" ref="Z363:AE363" si="251">AVERAGE(Z354:Z362)</f>
        <v>2.9902759259259262</v>
      </c>
      <c r="AA363" s="62">
        <f t="shared" si="251"/>
        <v>0.19087037037037036</v>
      </c>
      <c r="AB363" s="62">
        <f t="shared" si="251"/>
        <v>13.753703703703701</v>
      </c>
      <c r="AC363" s="62">
        <f t="shared" si="251"/>
        <v>0.45111111111111118</v>
      </c>
      <c r="AD363" s="62">
        <f t="shared" si="251"/>
        <v>1.0240932722222225</v>
      </c>
      <c r="AE363" s="62">
        <f t="shared" si="251"/>
        <v>5.4882854629629635E-2</v>
      </c>
    </row>
    <row r="364" spans="1:31" x14ac:dyDescent="0.2">
      <c r="A364" s="100">
        <v>42213</v>
      </c>
      <c r="B364" s="63"/>
      <c r="C364" s="63"/>
      <c r="D364" s="63" t="s">
        <v>137</v>
      </c>
      <c r="E364" s="63">
        <v>3</v>
      </c>
      <c r="F364" s="63">
        <v>1</v>
      </c>
      <c r="G364" s="63">
        <v>2</v>
      </c>
      <c r="H364" s="63">
        <v>4</v>
      </c>
      <c r="I364" s="63">
        <v>1</v>
      </c>
      <c r="J364" s="63">
        <v>13</v>
      </c>
      <c r="K364" s="63">
        <v>73</v>
      </c>
      <c r="L364" s="63">
        <v>81</v>
      </c>
      <c r="M364" s="65">
        <v>0.5</v>
      </c>
      <c r="N364" s="63">
        <v>1</v>
      </c>
      <c r="O364" s="65">
        <v>4.7</v>
      </c>
      <c r="P364" s="63">
        <v>6.85</v>
      </c>
      <c r="Q364" s="63">
        <v>6.67</v>
      </c>
      <c r="R364" s="63">
        <v>0.217</v>
      </c>
      <c r="S364" s="63">
        <v>18.100000000000001</v>
      </c>
      <c r="T364" s="63"/>
      <c r="U364" s="63"/>
    </row>
    <row r="365" spans="1:31" x14ac:dyDescent="0.2">
      <c r="A365" s="100">
        <v>42227</v>
      </c>
      <c r="B365" s="63"/>
      <c r="C365" s="63"/>
      <c r="D365" s="63"/>
      <c r="E365" s="63">
        <v>2</v>
      </c>
      <c r="F365" s="63">
        <v>2</v>
      </c>
      <c r="G365" s="63">
        <v>2</v>
      </c>
      <c r="H365" s="63">
        <v>4</v>
      </c>
      <c r="I365" s="63">
        <v>2</v>
      </c>
      <c r="J365" s="63">
        <v>8</v>
      </c>
      <c r="K365" s="63">
        <v>78</v>
      </c>
      <c r="L365" s="63">
        <v>79</v>
      </c>
      <c r="M365" s="63">
        <v>0.45</v>
      </c>
      <c r="N365" s="63">
        <v>1</v>
      </c>
      <c r="O365" s="63">
        <v>5.99</v>
      </c>
      <c r="P365" s="63">
        <v>6.62</v>
      </c>
      <c r="Q365" s="63">
        <v>0.53</v>
      </c>
      <c r="R365" s="63">
        <v>0.22700000000000001</v>
      </c>
      <c r="S365" s="63">
        <v>14.6</v>
      </c>
      <c r="T365" s="63"/>
      <c r="U365" s="63"/>
    </row>
    <row r="366" spans="1:31" x14ac:dyDescent="0.2">
      <c r="A366" s="100">
        <v>42241</v>
      </c>
      <c r="B366" s="63"/>
      <c r="C366" s="63"/>
      <c r="D366" s="63" t="s">
        <v>170</v>
      </c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</row>
    <row r="367" spans="1:31" x14ac:dyDescent="0.2">
      <c r="A367" s="100">
        <v>42255</v>
      </c>
      <c r="B367" s="63"/>
      <c r="C367" s="63"/>
      <c r="D367" s="63" t="s">
        <v>137</v>
      </c>
      <c r="E367" s="63">
        <v>1</v>
      </c>
      <c r="F367" s="63">
        <v>3</v>
      </c>
      <c r="G367" s="63">
        <v>2</v>
      </c>
      <c r="H367" s="63">
        <v>1</v>
      </c>
      <c r="I367" s="63">
        <v>3</v>
      </c>
      <c r="J367" s="63">
        <v>12</v>
      </c>
      <c r="K367" s="63">
        <v>82</v>
      </c>
      <c r="L367" s="63">
        <v>84</v>
      </c>
      <c r="M367" s="65">
        <v>0.6</v>
      </c>
      <c r="N367" s="63">
        <v>1</v>
      </c>
      <c r="O367" s="63">
        <v>7.12</v>
      </c>
      <c r="P367" s="63">
        <v>6.95</v>
      </c>
      <c r="Q367" s="63">
        <v>0.18240000000000001</v>
      </c>
      <c r="R367" s="69">
        <v>0.14000000000000001</v>
      </c>
      <c r="S367" s="63">
        <v>21.6</v>
      </c>
      <c r="T367" s="63"/>
      <c r="U367" s="63"/>
    </row>
    <row r="368" spans="1:31" x14ac:dyDescent="0.2">
      <c r="A368" s="100">
        <v>42269</v>
      </c>
      <c r="B368" s="63"/>
      <c r="C368" s="63"/>
      <c r="D368" s="63"/>
      <c r="E368" s="63">
        <v>2</v>
      </c>
      <c r="F368" s="63">
        <v>2</v>
      </c>
      <c r="G368" s="63">
        <v>2</v>
      </c>
      <c r="H368" s="63">
        <v>2</v>
      </c>
      <c r="I368" s="63">
        <v>3</v>
      </c>
      <c r="J368" s="63">
        <v>6</v>
      </c>
      <c r="K368" s="63">
        <v>70</v>
      </c>
      <c r="L368" s="63">
        <v>77</v>
      </c>
      <c r="M368" s="65">
        <v>0.55000000000000004</v>
      </c>
      <c r="N368" s="63">
        <v>1</v>
      </c>
      <c r="O368" s="63">
        <v>10.220000000000001</v>
      </c>
      <c r="P368" s="63">
        <v>7.16</v>
      </c>
      <c r="Q368" s="63">
        <v>4.3400000000000001E-2</v>
      </c>
      <c r="R368" s="63">
        <v>0.10299999999999999</v>
      </c>
      <c r="S368" s="63">
        <v>16.600000000000001</v>
      </c>
      <c r="T368" s="63"/>
      <c r="U368" s="63"/>
    </row>
    <row r="369" spans="1:31" x14ac:dyDescent="0.2">
      <c r="A369" s="100">
        <v>42283</v>
      </c>
      <c r="B369" s="63"/>
      <c r="C369" s="63"/>
      <c r="D369" s="63"/>
      <c r="E369" s="63">
        <v>2</v>
      </c>
      <c r="F369" s="63">
        <v>2</v>
      </c>
      <c r="G369" s="63">
        <v>1</v>
      </c>
      <c r="H369" s="63">
        <v>2</v>
      </c>
      <c r="I369" s="63">
        <v>2</v>
      </c>
      <c r="J369" s="63">
        <v>6</v>
      </c>
      <c r="K369" s="63">
        <v>72</v>
      </c>
      <c r="L369" s="63">
        <v>65</v>
      </c>
      <c r="M369" s="65">
        <v>0.6</v>
      </c>
      <c r="N369" s="63">
        <v>1</v>
      </c>
      <c r="O369" s="63">
        <v>9.58</v>
      </c>
      <c r="P369" s="63">
        <v>7.03</v>
      </c>
      <c r="Q369" s="63">
        <v>0.47949999999999998</v>
      </c>
      <c r="R369" s="63">
        <v>0.23300000000000001</v>
      </c>
      <c r="S369" s="63">
        <v>11.7</v>
      </c>
      <c r="T369" s="63"/>
      <c r="U369" s="63"/>
    </row>
    <row r="370" spans="1:31" x14ac:dyDescent="0.2">
      <c r="A370" s="100">
        <v>42297</v>
      </c>
      <c r="B370" s="63"/>
      <c r="C370" s="63"/>
      <c r="D370" s="63"/>
      <c r="E370" s="62">
        <v>4</v>
      </c>
      <c r="F370" s="62">
        <v>3</v>
      </c>
      <c r="G370" s="62">
        <v>1</v>
      </c>
      <c r="H370" s="62">
        <v>1</v>
      </c>
      <c r="I370" s="62">
        <v>3</v>
      </c>
      <c r="J370" s="63">
        <v>10</v>
      </c>
      <c r="K370" s="63">
        <v>58</v>
      </c>
      <c r="L370" s="63">
        <v>62</v>
      </c>
      <c r="M370" s="65">
        <v>0.7</v>
      </c>
      <c r="N370" s="63">
        <v>1</v>
      </c>
      <c r="O370" s="63">
        <v>11.89</v>
      </c>
      <c r="P370" s="63">
        <v>7.17</v>
      </c>
      <c r="Q370" s="63">
        <v>0.245</v>
      </c>
      <c r="R370" s="63">
        <v>0.155</v>
      </c>
      <c r="S370" s="63">
        <v>7.3</v>
      </c>
      <c r="T370" s="63"/>
      <c r="U370" s="63"/>
    </row>
    <row r="371" spans="1:31" x14ac:dyDescent="0.2">
      <c r="A371" s="100">
        <v>42311</v>
      </c>
      <c r="B371" s="63"/>
      <c r="C371" s="63"/>
      <c r="D371" s="63"/>
      <c r="E371" s="63">
        <v>3</v>
      </c>
      <c r="F371" s="63">
        <v>1</v>
      </c>
      <c r="G371" s="63">
        <v>1</v>
      </c>
      <c r="H371" s="63">
        <v>1</v>
      </c>
      <c r="I371" s="63">
        <v>1</v>
      </c>
      <c r="J371" s="63">
        <v>9</v>
      </c>
      <c r="K371" s="63">
        <v>72</v>
      </c>
      <c r="L371" s="63">
        <v>63</v>
      </c>
      <c r="M371" s="65">
        <v>0.42</v>
      </c>
      <c r="N371" s="63">
        <v>1</v>
      </c>
      <c r="O371" s="63">
        <v>9.3000000000000007</v>
      </c>
      <c r="P371" s="63">
        <v>6.86</v>
      </c>
      <c r="Q371" s="63">
        <v>0.92400000000000004</v>
      </c>
      <c r="R371" s="63">
        <v>6.7000000000000004E-2</v>
      </c>
      <c r="S371" s="63">
        <v>12.3</v>
      </c>
      <c r="T371" s="63"/>
      <c r="U371" s="63"/>
    </row>
    <row r="372" spans="1:31" x14ac:dyDescent="0.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5"/>
      <c r="N372" s="63"/>
      <c r="O372" s="63"/>
      <c r="P372" s="63"/>
      <c r="Q372" s="63"/>
      <c r="R372" s="63"/>
      <c r="S372" s="63"/>
      <c r="T372" s="63"/>
      <c r="U372" s="63"/>
    </row>
    <row r="373" spans="1:31" x14ac:dyDescent="0.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5"/>
      <c r="N373" s="63"/>
      <c r="O373" s="63"/>
      <c r="P373" s="63"/>
      <c r="Q373" s="63"/>
      <c r="R373" s="63"/>
      <c r="S373" s="63"/>
      <c r="T373" s="63"/>
      <c r="U373" s="63"/>
    </row>
    <row r="374" spans="1:31" x14ac:dyDescent="0.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5"/>
      <c r="N374" s="63"/>
      <c r="O374" s="63"/>
      <c r="P374" s="63"/>
      <c r="Q374" s="63"/>
      <c r="R374" s="63"/>
      <c r="S374" s="63"/>
      <c r="T374" s="63"/>
      <c r="U374" s="63"/>
    </row>
    <row r="375" spans="1:31" x14ac:dyDescent="0.2">
      <c r="A375" s="63"/>
      <c r="B375" s="63"/>
      <c r="D375" s="63"/>
      <c r="E375" s="63"/>
      <c r="F375" s="63"/>
      <c r="G375" s="63"/>
      <c r="H375" s="63"/>
      <c r="I375" s="63"/>
      <c r="J375" s="63"/>
      <c r="K375" s="63"/>
      <c r="L375" s="63"/>
      <c r="M375" s="65"/>
      <c r="N375" s="63"/>
      <c r="O375" s="63"/>
      <c r="P375" s="63"/>
      <c r="Q375" s="63"/>
      <c r="R375" s="63"/>
      <c r="S375" s="63"/>
      <c r="T375" s="63"/>
      <c r="U375" s="63"/>
    </row>
    <row r="376" spans="1:31" x14ac:dyDescent="0.2">
      <c r="A376" s="100">
        <v>42073</v>
      </c>
      <c r="B376" s="63" t="s">
        <v>67</v>
      </c>
      <c r="C376" s="63" t="s">
        <v>68</v>
      </c>
      <c r="D376" s="63" t="s">
        <v>169</v>
      </c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W376" s="63" t="s">
        <v>20</v>
      </c>
      <c r="X376" s="84" t="s">
        <v>67</v>
      </c>
      <c r="Y376" s="62">
        <f>AVERAGE(P376:P377)</f>
        <v>6.47</v>
      </c>
      <c r="Z376" s="62">
        <f t="shared" ref="Z376:AB376" si="252">AVERAGE(Q376:Q377)</f>
        <v>5.71</v>
      </c>
      <c r="AA376" s="62">
        <f t="shared" si="252"/>
        <v>0.10299999999999999</v>
      </c>
      <c r="AB376" s="62">
        <f t="shared" si="252"/>
        <v>17.899999999999999</v>
      </c>
      <c r="AC376" s="62">
        <f>AVERAGE(M376:M377)</f>
        <v>0.4</v>
      </c>
      <c r="AD376" s="62">
        <f>TNTP!M332</f>
        <v>1.5547770000000001</v>
      </c>
      <c r="AE376" s="62">
        <f>TNTP!N332</f>
        <v>4.1809499999999999E-2</v>
      </c>
    </row>
    <row r="377" spans="1:31" x14ac:dyDescent="0.2">
      <c r="A377" s="100">
        <v>42087</v>
      </c>
      <c r="B377" s="63"/>
      <c r="C377" s="63"/>
      <c r="D377" s="63" t="s">
        <v>178</v>
      </c>
      <c r="E377" s="63">
        <v>2</v>
      </c>
      <c r="F377" s="63">
        <v>2</v>
      </c>
      <c r="G377" s="63">
        <v>3</v>
      </c>
      <c r="H377" s="63">
        <v>1</v>
      </c>
      <c r="I377" s="63">
        <v>3</v>
      </c>
      <c r="J377" s="63">
        <v>6</v>
      </c>
      <c r="K377" s="63">
        <v>39</v>
      </c>
      <c r="L377" s="63">
        <v>46</v>
      </c>
      <c r="M377" s="63">
        <v>0.4</v>
      </c>
      <c r="N377" s="63">
        <v>1</v>
      </c>
      <c r="O377" s="63">
        <v>3.88</v>
      </c>
      <c r="P377" s="63">
        <v>6.47</v>
      </c>
      <c r="Q377" s="63">
        <v>5.71</v>
      </c>
      <c r="R377" s="63">
        <v>0.10299999999999999</v>
      </c>
      <c r="S377" s="63">
        <v>17.899999999999999</v>
      </c>
      <c r="T377" s="63"/>
      <c r="U377" s="63"/>
      <c r="W377" s="63" t="s">
        <v>22</v>
      </c>
      <c r="Y377" s="62">
        <f>AVERAGE(P378:P379)</f>
        <v>6.96</v>
      </c>
      <c r="Z377" s="62">
        <f t="shared" ref="Z377:AB377" si="253">AVERAGE(Q378:Q379)</f>
        <v>4.3049999999999997</v>
      </c>
      <c r="AA377" s="62">
        <f t="shared" si="253"/>
        <v>0.28600000000000003</v>
      </c>
      <c r="AB377" s="62">
        <f t="shared" si="253"/>
        <v>9.15</v>
      </c>
      <c r="AC377" s="62">
        <f>AVERAGE(M377:M388)</f>
        <v>0.6333333333333333</v>
      </c>
      <c r="AD377" s="62">
        <f>TNTP!M333</f>
        <v>1.0617306</v>
      </c>
      <c r="AE377" s="62">
        <f>TNTP!N333</f>
        <v>4.4596799999999999E-2</v>
      </c>
    </row>
    <row r="378" spans="1:31" x14ac:dyDescent="0.2">
      <c r="A378" s="100">
        <v>42101</v>
      </c>
      <c r="B378" s="63"/>
      <c r="C378" s="63"/>
      <c r="D378" s="63"/>
      <c r="E378" s="63">
        <v>3</v>
      </c>
      <c r="F378" s="63">
        <v>2</v>
      </c>
      <c r="G378" s="63">
        <v>4</v>
      </c>
      <c r="H378" s="63">
        <v>3</v>
      </c>
      <c r="I378" s="63">
        <v>2</v>
      </c>
      <c r="J378" s="63">
        <v>9</v>
      </c>
      <c r="K378" s="63">
        <v>61</v>
      </c>
      <c r="L378" s="63">
        <v>58</v>
      </c>
      <c r="M378" s="63">
        <v>0.4</v>
      </c>
      <c r="N378" s="63">
        <v>1</v>
      </c>
      <c r="O378" s="63">
        <v>4.3899999999999997</v>
      </c>
      <c r="P378" s="63">
        <v>6.86</v>
      </c>
      <c r="Q378" s="63">
        <v>6.49</v>
      </c>
      <c r="R378" s="69">
        <v>0.37</v>
      </c>
      <c r="S378" s="63">
        <v>5.3</v>
      </c>
      <c r="T378" s="63"/>
      <c r="U378" s="63"/>
      <c r="W378" s="63" t="s">
        <v>23</v>
      </c>
      <c r="Y378" s="62">
        <f>AVERAGE(P380:P381)</f>
        <v>6.91</v>
      </c>
      <c r="Z378" s="62">
        <f t="shared" ref="Z378:AB378" si="254">AVERAGE(Q380:Q381)</f>
        <v>1.2509999999999999</v>
      </c>
      <c r="AA378" s="62">
        <f t="shared" si="254"/>
        <v>0.223</v>
      </c>
      <c r="AB378" s="62">
        <f t="shared" si="254"/>
        <v>7.25</v>
      </c>
      <c r="AC378" s="62">
        <f>AVERAGE(M380:M381)</f>
        <v>0.7</v>
      </c>
      <c r="AD378" s="62">
        <f>TNTP!M334</f>
        <v>0.64782375000000003</v>
      </c>
      <c r="AE378" s="62">
        <f>TNTP!N334</f>
        <v>3.1821674999999994E-2</v>
      </c>
    </row>
    <row r="379" spans="1:31" x14ac:dyDescent="0.2">
      <c r="A379" s="100">
        <v>42115</v>
      </c>
      <c r="B379" s="63"/>
      <c r="C379" s="63"/>
      <c r="D379" s="63"/>
      <c r="E379" s="63">
        <v>2</v>
      </c>
      <c r="F379" s="63">
        <v>4</v>
      </c>
      <c r="G379" s="63">
        <v>3</v>
      </c>
      <c r="H379" s="63">
        <v>5</v>
      </c>
      <c r="I379" s="63">
        <v>4</v>
      </c>
      <c r="J379" s="63">
        <v>5</v>
      </c>
      <c r="K379" s="63">
        <v>61</v>
      </c>
      <c r="L379" s="63">
        <v>64</v>
      </c>
      <c r="M379" s="63">
        <v>0.4</v>
      </c>
      <c r="N379" s="63">
        <v>1</v>
      </c>
      <c r="O379" s="63">
        <v>6.15</v>
      </c>
      <c r="P379" s="63">
        <v>7.06</v>
      </c>
      <c r="Q379" s="63">
        <v>2.12</v>
      </c>
      <c r="R379" s="63">
        <v>0.20200000000000001</v>
      </c>
      <c r="S379" s="70">
        <v>13</v>
      </c>
      <c r="T379" s="63"/>
      <c r="U379" s="63"/>
      <c r="W379" s="63" t="s">
        <v>24</v>
      </c>
      <c r="Y379" s="62">
        <f>AVERAGE(P382:P384)</f>
        <v>6.71</v>
      </c>
      <c r="Z379" s="62">
        <f>AVERAGE(Q382:Q384)</f>
        <v>0.45100000000000001</v>
      </c>
      <c r="AA379" s="62">
        <f>AVERAGE(R382:R384)</f>
        <v>0.14599999999999999</v>
      </c>
      <c r="AB379" s="128">
        <f>AVERAGE(S382:S384)</f>
        <v>12.9</v>
      </c>
      <c r="AC379" s="62">
        <f>AVERAGE(M382:M384)</f>
        <v>0.65</v>
      </c>
      <c r="AD379" s="62">
        <f>TNTP!M335</f>
        <v>0.46643309999999999</v>
      </c>
      <c r="AE379" s="62">
        <f>TNTP!N335</f>
        <v>4.869516333333334E-2</v>
      </c>
    </row>
    <row r="380" spans="1:31" x14ac:dyDescent="0.2">
      <c r="A380" s="100">
        <v>42129</v>
      </c>
      <c r="B380" s="63"/>
      <c r="C380" s="63"/>
      <c r="D380" s="63"/>
      <c r="E380" s="63">
        <v>3</v>
      </c>
      <c r="F380" s="63">
        <v>2</v>
      </c>
      <c r="G380" s="63">
        <v>1</v>
      </c>
      <c r="H380" s="63">
        <v>1</v>
      </c>
      <c r="I380" s="63">
        <v>2</v>
      </c>
      <c r="J380" s="63">
        <v>12</v>
      </c>
      <c r="K380" s="63">
        <v>76</v>
      </c>
      <c r="L380" s="63">
        <v>66</v>
      </c>
      <c r="M380" s="63">
        <v>0.7</v>
      </c>
      <c r="N380" s="63" t="s">
        <v>21</v>
      </c>
      <c r="O380" s="63">
        <v>11.11</v>
      </c>
      <c r="P380" s="65">
        <v>7</v>
      </c>
      <c r="Q380" s="63">
        <v>1.51</v>
      </c>
      <c r="R380" s="63">
        <v>0.108</v>
      </c>
      <c r="S380" s="63">
        <v>7.7</v>
      </c>
      <c r="T380" s="63"/>
      <c r="U380" s="63"/>
      <c r="W380" s="63" t="s">
        <v>25</v>
      </c>
      <c r="Y380" s="62">
        <f>AVERAGE(P385:P386)</f>
        <v>6.9550000000000001</v>
      </c>
      <c r="Z380" s="62">
        <f>AVERAGE(Q385:Q386)</f>
        <v>3.5999999999999997E-2</v>
      </c>
      <c r="AA380" s="62">
        <f>AVERAGE(R385:R386)</f>
        <v>0.13750000000000001</v>
      </c>
      <c r="AB380" s="62">
        <f>AVERAGE(S385:S386)</f>
        <v>13.2</v>
      </c>
      <c r="AC380" s="110">
        <f>AVERAGE(M385:M386)</f>
        <v>0.75</v>
      </c>
      <c r="AD380" s="62">
        <f>TNTP!M336</f>
        <v>0.51545759999999996</v>
      </c>
      <c r="AE380" s="62">
        <f>TNTP!N336</f>
        <v>5.8378449999999998E-2</v>
      </c>
    </row>
    <row r="381" spans="1:31" x14ac:dyDescent="0.2">
      <c r="A381" s="100">
        <v>42143</v>
      </c>
      <c r="B381" s="63"/>
      <c r="C381" s="63"/>
      <c r="D381" s="63"/>
      <c r="E381" s="63">
        <v>3</v>
      </c>
      <c r="F381" s="63">
        <v>2</v>
      </c>
      <c r="G381" s="63">
        <v>3</v>
      </c>
      <c r="H381" s="63">
        <v>3</v>
      </c>
      <c r="I381" s="63">
        <v>2</v>
      </c>
      <c r="J381" s="63">
        <v>12</v>
      </c>
      <c r="K381" s="63">
        <v>75</v>
      </c>
      <c r="L381" s="63">
        <v>76</v>
      </c>
      <c r="M381" s="63">
        <v>0.7</v>
      </c>
      <c r="N381" s="63">
        <v>1</v>
      </c>
      <c r="O381" s="63">
        <v>11.14</v>
      </c>
      <c r="P381" s="63">
        <v>6.82</v>
      </c>
      <c r="Q381" s="65">
        <v>0.99199999999999999</v>
      </c>
      <c r="R381" s="63">
        <v>0.33800000000000002</v>
      </c>
      <c r="S381" s="63">
        <v>6.8</v>
      </c>
      <c r="T381" s="63"/>
      <c r="U381" s="63"/>
      <c r="W381" s="63" t="s">
        <v>26</v>
      </c>
      <c r="Y381" s="62">
        <f>AVERAGE(P387:P388)</f>
        <v>7.09</v>
      </c>
      <c r="Z381" s="62">
        <f>AVERAGE(Q387:Q388)</f>
        <v>7.51E-2</v>
      </c>
      <c r="AA381" s="62">
        <f t="shared" ref="AA381:AB381" si="255">AVERAGE(R387:R388)</f>
        <v>0.1585</v>
      </c>
      <c r="AB381" s="62">
        <f t="shared" si="255"/>
        <v>11.45</v>
      </c>
      <c r="AC381" s="62">
        <f>AVERAGE(M387:M388)</f>
        <v>0.77500000000000002</v>
      </c>
      <c r="AD381" s="62">
        <f>TNTP!M337</f>
        <v>0.49864920000000001</v>
      </c>
      <c r="AE381" s="62">
        <f>TNTP!N337</f>
        <v>6.4262750000000007E-2</v>
      </c>
    </row>
    <row r="382" spans="1:31" x14ac:dyDescent="0.2">
      <c r="A382" s="100">
        <v>42157</v>
      </c>
      <c r="B382" s="63"/>
      <c r="C382" s="63"/>
      <c r="D382" s="63"/>
      <c r="E382" s="63">
        <v>3</v>
      </c>
      <c r="F382" s="63">
        <v>2</v>
      </c>
      <c r="G382" s="63">
        <v>3</v>
      </c>
      <c r="H382" s="63">
        <v>4</v>
      </c>
      <c r="I382" s="63">
        <v>2</v>
      </c>
      <c r="J382" s="63">
        <v>6</v>
      </c>
      <c r="K382" s="63">
        <v>76</v>
      </c>
      <c r="L382" s="63">
        <v>80</v>
      </c>
      <c r="M382" s="63">
        <v>0.65</v>
      </c>
      <c r="N382" s="63">
        <v>1</v>
      </c>
      <c r="O382" s="63">
        <v>10.63</v>
      </c>
      <c r="P382" s="63">
        <v>6.8</v>
      </c>
      <c r="Q382" s="63">
        <v>0.69399999999999995</v>
      </c>
      <c r="R382" s="63">
        <v>0.22700000000000001</v>
      </c>
      <c r="S382" s="70">
        <v>8</v>
      </c>
      <c r="T382" s="63"/>
      <c r="U382" s="63"/>
      <c r="W382" s="63" t="s">
        <v>27</v>
      </c>
      <c r="Y382" s="62">
        <f>AVERAGE(P389:P390)</f>
        <v>7.1400000000000006</v>
      </c>
      <c r="Z382" s="62">
        <f t="shared" ref="Z382:AB382" si="256">AVERAGE(Q389:Q390)</f>
        <v>4.2499999999999996E-2</v>
      </c>
      <c r="AA382" s="62">
        <f t="shared" si="256"/>
        <v>0.11599999999999999</v>
      </c>
      <c r="AB382" s="62">
        <f t="shared" si="256"/>
        <v>11.05</v>
      </c>
      <c r="AC382" s="62">
        <f>AVERAGE(M389:M390)</f>
        <v>0.72500000000000009</v>
      </c>
      <c r="AD382" s="62">
        <f>TNTP!M338</f>
        <v>0.47833904999999999</v>
      </c>
      <c r="AE382" s="62">
        <f>TNTP!N338</f>
        <v>5.5591149999999999E-2</v>
      </c>
    </row>
    <row r="383" spans="1:31" x14ac:dyDescent="0.2">
      <c r="A383" s="100">
        <v>42171</v>
      </c>
      <c r="B383" s="63"/>
      <c r="C383" s="63"/>
      <c r="D383" s="63"/>
      <c r="E383" s="63">
        <v>3</v>
      </c>
      <c r="F383" s="63">
        <v>2</v>
      </c>
      <c r="G383" s="63">
        <v>2</v>
      </c>
      <c r="H383" s="63">
        <v>4</v>
      </c>
      <c r="I383" s="63">
        <v>2</v>
      </c>
      <c r="J383" s="63">
        <v>11</v>
      </c>
      <c r="K383" s="63">
        <v>84</v>
      </c>
      <c r="L383" s="63">
        <v>84</v>
      </c>
      <c r="M383" s="63">
        <v>0.65</v>
      </c>
      <c r="N383" s="63">
        <v>1</v>
      </c>
      <c r="O383" s="63">
        <v>10.33</v>
      </c>
      <c r="P383" s="63">
        <v>6.64</v>
      </c>
      <c r="Q383" s="63">
        <v>0.224</v>
      </c>
      <c r="R383" s="63">
        <v>0.16800000000000001</v>
      </c>
      <c r="S383" s="63">
        <v>11.5</v>
      </c>
      <c r="T383" s="63"/>
      <c r="U383" s="63"/>
      <c r="W383" s="63" t="s">
        <v>28</v>
      </c>
      <c r="Y383" s="62">
        <f>AVERAGE(P391:P392)</f>
        <v>7.2750000000000004</v>
      </c>
      <c r="Z383" s="62">
        <f t="shared" ref="Z383:AB383" si="257">AVERAGE(Q391:Q392)</f>
        <v>0.1618</v>
      </c>
      <c r="AA383" s="62">
        <f t="shared" si="257"/>
        <v>0.1595</v>
      </c>
      <c r="AB383" s="62">
        <f t="shared" si="257"/>
        <v>4.5</v>
      </c>
      <c r="AC383" s="62">
        <f>AVERAGE(M391:M392)</f>
        <v>1.05</v>
      </c>
      <c r="AD383" s="62">
        <f>TNTP!M339</f>
        <v>0.40620299999999998</v>
      </c>
      <c r="AE383" s="62">
        <f>TNTP!N339</f>
        <v>3.8247949999999996E-2</v>
      </c>
    </row>
    <row r="384" spans="1:31" x14ac:dyDescent="0.2">
      <c r="A384" s="100">
        <v>42185</v>
      </c>
      <c r="B384" s="63"/>
      <c r="C384" s="63"/>
      <c r="D384" s="63"/>
      <c r="E384" s="63">
        <v>3</v>
      </c>
      <c r="F384" s="63">
        <v>2</v>
      </c>
      <c r="G384" s="63">
        <v>2</v>
      </c>
      <c r="H384" s="63">
        <v>1</v>
      </c>
      <c r="I384" s="63">
        <v>2</v>
      </c>
      <c r="J384" s="63">
        <v>7</v>
      </c>
      <c r="K384" s="63">
        <v>79</v>
      </c>
      <c r="L384" s="63">
        <v>80</v>
      </c>
      <c r="M384" s="63">
        <v>0.65</v>
      </c>
      <c r="N384" s="63">
        <v>1</v>
      </c>
      <c r="O384" s="63">
        <v>7.36</v>
      </c>
      <c r="P384" s="63">
        <v>6.69</v>
      </c>
      <c r="Q384" s="63">
        <v>0.435</v>
      </c>
      <c r="R384" s="63">
        <v>4.2999999999999997E-2</v>
      </c>
      <c r="S384" s="63">
        <v>19.2</v>
      </c>
      <c r="T384" s="63"/>
      <c r="U384" s="63"/>
      <c r="W384" s="63" t="s">
        <v>29</v>
      </c>
      <c r="Y384" s="62">
        <f>AVERAGE(P393)</f>
        <v>7.05</v>
      </c>
      <c r="Z384" s="62">
        <f t="shared" ref="Z384:AB384" si="258">AVERAGE(Q393)</f>
        <v>0.122</v>
      </c>
      <c r="AA384" s="62">
        <f t="shared" si="258"/>
        <v>0.14699999999999999</v>
      </c>
      <c r="AB384" s="62">
        <f t="shared" si="258"/>
        <v>4.5999999999999996</v>
      </c>
      <c r="AC384" s="62">
        <f>AVERAGE(M393)</f>
        <v>1</v>
      </c>
      <c r="AD384" s="62">
        <f>TNTP!M340</f>
        <v>0.41460720000000006</v>
      </c>
      <c r="AE384" s="62">
        <f>TNTP!N340</f>
        <v>3.3912149999999995E-2</v>
      </c>
    </row>
    <row r="385" spans="1:31" x14ac:dyDescent="0.2">
      <c r="A385" s="100">
        <v>42199</v>
      </c>
      <c r="B385" s="63"/>
      <c r="C385" s="63"/>
      <c r="D385" s="63" t="s">
        <v>232</v>
      </c>
      <c r="E385" s="63">
        <v>3</v>
      </c>
      <c r="F385" s="63">
        <v>2</v>
      </c>
      <c r="G385" s="63">
        <v>3</v>
      </c>
      <c r="H385" s="63">
        <v>3</v>
      </c>
      <c r="I385" s="63">
        <v>2</v>
      </c>
      <c r="J385" s="63">
        <v>12</v>
      </c>
      <c r="K385" s="63">
        <v>80</v>
      </c>
      <c r="L385" s="63">
        <v>81</v>
      </c>
      <c r="M385" s="65">
        <v>0.7</v>
      </c>
      <c r="N385" s="63">
        <v>1</v>
      </c>
      <c r="O385" s="65">
        <v>8.9</v>
      </c>
      <c r="P385" s="63">
        <v>6.81</v>
      </c>
      <c r="Q385" s="63">
        <v>3.5999999999999997E-2</v>
      </c>
      <c r="R385" s="63">
        <v>0.128</v>
      </c>
      <c r="S385" s="63">
        <v>12.6</v>
      </c>
      <c r="T385" s="63"/>
      <c r="U385" s="63"/>
      <c r="W385" s="62" t="s">
        <v>164</v>
      </c>
      <c r="Y385" s="62">
        <f>AVERAGE(Y376:Y384)</f>
        <v>6.9511111111111106</v>
      </c>
      <c r="Z385" s="62">
        <f t="shared" ref="Z385:AE385" si="259">AVERAGE(Z376:Z384)</f>
        <v>1.3504888888888891</v>
      </c>
      <c r="AA385" s="62">
        <f t="shared" si="259"/>
        <v>0.16405555555555554</v>
      </c>
      <c r="AB385" s="62">
        <f t="shared" si="259"/>
        <v>10.222222222222221</v>
      </c>
      <c r="AC385" s="62">
        <f t="shared" si="259"/>
        <v>0.74259259259259247</v>
      </c>
      <c r="AD385" s="62">
        <f t="shared" si="259"/>
        <v>0.6715578333333333</v>
      </c>
      <c r="AE385" s="62">
        <f t="shared" si="259"/>
        <v>4.6368398703703698E-2</v>
      </c>
    </row>
    <row r="386" spans="1:31" x14ac:dyDescent="0.2">
      <c r="A386" s="100">
        <v>42213</v>
      </c>
      <c r="B386" s="63"/>
      <c r="C386" s="63"/>
      <c r="D386" s="63"/>
      <c r="E386" s="63">
        <v>3</v>
      </c>
      <c r="F386" s="63">
        <v>1</v>
      </c>
      <c r="G386" s="63">
        <v>1</v>
      </c>
      <c r="H386" s="63">
        <v>3</v>
      </c>
      <c r="I386" s="63">
        <v>1</v>
      </c>
      <c r="J386" s="63">
        <v>13</v>
      </c>
      <c r="K386" s="63">
        <v>84</v>
      </c>
      <c r="L386" s="63">
        <v>84</v>
      </c>
      <c r="M386" s="65">
        <v>0.8</v>
      </c>
      <c r="N386" s="63">
        <v>1</v>
      </c>
      <c r="O386" s="63">
        <v>9.4600000000000009</v>
      </c>
      <c r="P386" s="63">
        <v>7.1</v>
      </c>
      <c r="Q386" s="63">
        <v>3.5999999999999997E-2</v>
      </c>
      <c r="R386" s="63">
        <v>0.14699999999999999</v>
      </c>
      <c r="S386" s="63">
        <v>13.8</v>
      </c>
      <c r="T386" s="63"/>
      <c r="U386" s="63"/>
    </row>
    <row r="387" spans="1:31" x14ac:dyDescent="0.2">
      <c r="A387" s="100">
        <v>42227</v>
      </c>
      <c r="B387" s="63"/>
      <c r="C387" s="63"/>
      <c r="D387" s="63"/>
      <c r="E387" s="63">
        <v>3</v>
      </c>
      <c r="F387" s="63">
        <v>2</v>
      </c>
      <c r="G387" s="63">
        <v>4</v>
      </c>
      <c r="H387" s="63">
        <v>3</v>
      </c>
      <c r="I387" s="63">
        <v>3</v>
      </c>
      <c r="J387" s="63">
        <v>9</v>
      </c>
      <c r="K387" s="63">
        <v>76</v>
      </c>
      <c r="L387" s="63">
        <v>78</v>
      </c>
      <c r="M387" s="65">
        <v>0.8</v>
      </c>
      <c r="N387" s="63">
        <v>1</v>
      </c>
      <c r="O387" s="63">
        <v>11.57</v>
      </c>
      <c r="P387" s="63">
        <v>6.98</v>
      </c>
      <c r="Q387" s="63">
        <v>0.13900000000000001</v>
      </c>
      <c r="R387" s="63">
        <v>0.13400000000000001</v>
      </c>
      <c r="S387" s="63">
        <v>12.6</v>
      </c>
      <c r="T387" s="63"/>
      <c r="U387" s="63"/>
    </row>
    <row r="388" spans="1:31" x14ac:dyDescent="0.2">
      <c r="A388" s="100">
        <v>42241</v>
      </c>
      <c r="B388" s="63"/>
      <c r="C388" s="63"/>
      <c r="D388" s="63"/>
      <c r="E388" s="63">
        <v>1</v>
      </c>
      <c r="F388" s="63">
        <v>2</v>
      </c>
      <c r="G388" s="63">
        <v>2</v>
      </c>
      <c r="H388" s="63">
        <v>1</v>
      </c>
      <c r="I388" s="63">
        <v>3</v>
      </c>
      <c r="J388" s="63">
        <v>5</v>
      </c>
      <c r="K388" s="63">
        <v>80</v>
      </c>
      <c r="L388" s="63">
        <v>80</v>
      </c>
      <c r="M388" s="63">
        <v>0.75</v>
      </c>
      <c r="N388" s="63">
        <v>1</v>
      </c>
      <c r="O388" s="63">
        <v>11.47</v>
      </c>
      <c r="P388" s="63">
        <v>7.2</v>
      </c>
      <c r="Q388" s="63">
        <v>1.12E-2</v>
      </c>
      <c r="R388" s="63">
        <v>0.183</v>
      </c>
      <c r="S388" s="63">
        <v>10.3</v>
      </c>
      <c r="T388" s="63"/>
      <c r="U388" s="63"/>
    </row>
    <row r="389" spans="1:31" x14ac:dyDescent="0.2">
      <c r="A389" s="100">
        <v>42255</v>
      </c>
      <c r="B389" s="63"/>
      <c r="C389" s="63"/>
      <c r="D389" s="63"/>
      <c r="E389" s="63">
        <v>4</v>
      </c>
      <c r="F389" s="63">
        <v>2</v>
      </c>
      <c r="G389" s="63">
        <v>2</v>
      </c>
      <c r="H389" s="63">
        <v>1</v>
      </c>
      <c r="I389" s="63">
        <v>2</v>
      </c>
      <c r="J389" s="63">
        <v>11</v>
      </c>
      <c r="K389" s="63">
        <v>83</v>
      </c>
      <c r="L389" s="63">
        <v>82</v>
      </c>
      <c r="M389" s="63">
        <v>0.65</v>
      </c>
      <c r="N389" s="63">
        <v>1</v>
      </c>
      <c r="O389" s="63">
        <v>12.5</v>
      </c>
      <c r="P389" s="63">
        <v>7.07</v>
      </c>
      <c r="Q389" s="63">
        <v>2.4199999999999999E-2</v>
      </c>
      <c r="R389" s="63">
        <v>0.123</v>
      </c>
      <c r="S389" s="63">
        <v>11.5</v>
      </c>
      <c r="T389" s="63"/>
      <c r="U389" s="63"/>
    </row>
    <row r="390" spans="1:31" x14ac:dyDescent="0.2">
      <c r="A390" s="100">
        <v>42269</v>
      </c>
      <c r="B390" s="63"/>
      <c r="C390" s="63"/>
      <c r="D390" s="63"/>
      <c r="E390" s="63">
        <v>1</v>
      </c>
      <c r="F390" s="63">
        <v>4</v>
      </c>
      <c r="G390" s="63">
        <v>3</v>
      </c>
      <c r="H390" s="63">
        <v>1</v>
      </c>
      <c r="I390" s="63">
        <v>4</v>
      </c>
      <c r="J390" s="63">
        <v>6</v>
      </c>
      <c r="K390" s="63">
        <v>70</v>
      </c>
      <c r="L390" s="63">
        <v>74</v>
      </c>
      <c r="M390" s="65">
        <v>0.8</v>
      </c>
      <c r="N390" s="63">
        <v>1</v>
      </c>
      <c r="O390" s="63">
        <v>14.15</v>
      </c>
      <c r="P390" s="63">
        <v>7.21</v>
      </c>
      <c r="Q390" s="63">
        <v>6.08E-2</v>
      </c>
      <c r="R390" s="63">
        <v>0.109</v>
      </c>
      <c r="S390" s="63">
        <v>10.6</v>
      </c>
      <c r="T390" s="63"/>
      <c r="U390" s="63"/>
    </row>
    <row r="391" spans="1:31" x14ac:dyDescent="0.2">
      <c r="A391" s="100">
        <v>42283</v>
      </c>
      <c r="B391" s="63"/>
      <c r="C391" s="63"/>
      <c r="D391" s="63"/>
      <c r="E391" s="63">
        <v>1</v>
      </c>
      <c r="F391" s="63">
        <v>2</v>
      </c>
      <c r="G391" s="63">
        <v>1</v>
      </c>
      <c r="H391" s="63">
        <v>1</v>
      </c>
      <c r="I391" s="63">
        <v>13</v>
      </c>
      <c r="J391" s="63">
        <v>6</v>
      </c>
      <c r="K391" s="63">
        <v>61</v>
      </c>
      <c r="L391" s="63">
        <v>64</v>
      </c>
      <c r="M391" s="65">
        <v>0.8</v>
      </c>
      <c r="N391" s="63">
        <v>1</v>
      </c>
      <c r="O391" s="63">
        <v>15.08</v>
      </c>
      <c r="P391" s="63">
        <v>7.17</v>
      </c>
      <c r="Q391" s="63">
        <v>0.29160000000000003</v>
      </c>
      <c r="R391" s="63">
        <v>0.215</v>
      </c>
      <c r="S391" s="63">
        <v>6.2</v>
      </c>
      <c r="T391" s="63"/>
      <c r="U391" s="63"/>
    </row>
    <row r="392" spans="1:31" x14ac:dyDescent="0.2">
      <c r="A392" s="100">
        <v>42297</v>
      </c>
      <c r="B392" s="63"/>
      <c r="C392" s="63"/>
      <c r="D392" s="63"/>
      <c r="E392" s="63">
        <v>1</v>
      </c>
      <c r="F392" s="63">
        <v>2</v>
      </c>
      <c r="G392" s="63">
        <v>1</v>
      </c>
      <c r="H392" s="63">
        <v>1</v>
      </c>
      <c r="I392" s="63">
        <v>2</v>
      </c>
      <c r="J392" s="63">
        <v>11</v>
      </c>
      <c r="K392" s="63">
        <v>57</v>
      </c>
      <c r="L392" s="63">
        <v>58</v>
      </c>
      <c r="M392" s="65">
        <v>1.3</v>
      </c>
      <c r="N392" s="63">
        <v>1</v>
      </c>
      <c r="O392" s="63">
        <v>17.27</v>
      </c>
      <c r="P392" s="63">
        <v>7.38</v>
      </c>
      <c r="Q392" s="63">
        <v>3.2000000000000001E-2</v>
      </c>
      <c r="R392" s="63">
        <v>0.104</v>
      </c>
      <c r="S392" s="63">
        <v>2.8</v>
      </c>
      <c r="T392" s="63"/>
      <c r="U392" s="63"/>
    </row>
    <row r="393" spans="1:31" x14ac:dyDescent="0.2">
      <c r="A393" s="100">
        <v>42311</v>
      </c>
      <c r="B393" s="63"/>
      <c r="C393" s="63"/>
      <c r="D393" s="63"/>
      <c r="E393" s="63">
        <v>2</v>
      </c>
      <c r="F393" s="63">
        <v>2</v>
      </c>
      <c r="G393" s="63">
        <v>1</v>
      </c>
      <c r="H393" s="63">
        <v>1</v>
      </c>
      <c r="I393" s="63">
        <v>2</v>
      </c>
      <c r="J393" s="63">
        <v>6</v>
      </c>
      <c r="K393" s="63">
        <v>65</v>
      </c>
      <c r="L393" s="63">
        <v>60</v>
      </c>
      <c r="M393" s="65">
        <v>1</v>
      </c>
      <c r="N393" s="63">
        <v>1</v>
      </c>
      <c r="O393" s="63">
        <v>17.170000000000002</v>
      </c>
      <c r="P393" s="63">
        <v>7.05</v>
      </c>
      <c r="Q393" s="63">
        <v>0.122</v>
      </c>
      <c r="R393" s="63">
        <v>0.14699999999999999</v>
      </c>
      <c r="S393" s="63">
        <v>4.5999999999999996</v>
      </c>
      <c r="T393" s="63"/>
      <c r="U393" s="63"/>
    </row>
    <row r="394" spans="1:31" x14ac:dyDescent="0.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5"/>
      <c r="N394" s="63"/>
      <c r="O394" s="63"/>
      <c r="P394" s="63"/>
      <c r="Q394" s="63"/>
      <c r="R394" s="63"/>
      <c r="S394" s="63"/>
      <c r="T394" s="63"/>
      <c r="U394" s="63"/>
    </row>
    <row r="395" spans="1:31" x14ac:dyDescent="0.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5"/>
      <c r="N395" s="63"/>
      <c r="O395" s="63"/>
      <c r="P395" s="63"/>
      <c r="Q395" s="63"/>
      <c r="R395" s="63"/>
      <c r="S395" s="63"/>
      <c r="T395" s="63"/>
      <c r="U395" s="63"/>
    </row>
    <row r="396" spans="1:31" x14ac:dyDescent="0.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5"/>
      <c r="N396" s="63"/>
      <c r="O396" s="63"/>
      <c r="P396" s="63"/>
      <c r="Q396" s="63"/>
      <c r="R396" s="63"/>
      <c r="S396" s="63"/>
      <c r="T396" s="63"/>
      <c r="U396" s="63"/>
    </row>
    <row r="397" spans="1:31" x14ac:dyDescent="0.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5"/>
      <c r="N397" s="63"/>
      <c r="O397" s="63"/>
      <c r="P397" s="63"/>
      <c r="Q397" s="63"/>
      <c r="R397" s="63"/>
      <c r="S397" s="63"/>
      <c r="T397" s="63"/>
      <c r="U397" s="63"/>
      <c r="W397" s="63" t="s">
        <v>20</v>
      </c>
      <c r="X397" s="84" t="s">
        <v>69</v>
      </c>
      <c r="Y397" s="62">
        <f>AVERAGE(P398:P399)</f>
        <v>6.6150000000000002</v>
      </c>
      <c r="Z397" s="62">
        <f>AVERAGE(Q398:Q399)</f>
        <v>1.8649999999999998</v>
      </c>
      <c r="AA397" s="62">
        <f t="shared" ref="AA397" si="260">AVERAGE(R398:R399)</f>
        <v>0.35550000000000004</v>
      </c>
      <c r="AB397" s="62">
        <f t="shared" ref="AB397" si="261">AVERAGE(S398:S399)</f>
        <v>10.25</v>
      </c>
      <c r="AC397" s="62">
        <f>AVERAGE(M398:M399)</f>
        <v>0.45</v>
      </c>
      <c r="AD397" s="62">
        <f>TNTP!M351</f>
        <v>1.04282115</v>
      </c>
      <c r="AE397" s="62">
        <f>TNTP!N351</f>
        <v>0.11629235</v>
      </c>
    </row>
    <row r="398" spans="1:31" x14ac:dyDescent="0.2">
      <c r="A398" s="100">
        <v>42073</v>
      </c>
      <c r="B398" s="63" t="s">
        <v>69</v>
      </c>
      <c r="C398" s="63" t="s">
        <v>70</v>
      </c>
      <c r="D398" s="63" t="s">
        <v>138</v>
      </c>
      <c r="E398" s="63">
        <v>3</v>
      </c>
      <c r="F398" s="63">
        <v>1</v>
      </c>
      <c r="G398" s="63">
        <v>3</v>
      </c>
      <c r="H398" s="63">
        <v>2</v>
      </c>
      <c r="I398" s="63">
        <v>1</v>
      </c>
      <c r="J398" s="63">
        <v>13</v>
      </c>
      <c r="K398" s="63">
        <v>55</v>
      </c>
      <c r="L398" s="63">
        <v>40</v>
      </c>
      <c r="M398" s="63">
        <v>0.45</v>
      </c>
      <c r="N398" s="63">
        <v>1</v>
      </c>
      <c r="O398" s="63">
        <v>0.72</v>
      </c>
      <c r="P398" s="63">
        <v>6.41</v>
      </c>
      <c r="Q398" s="63">
        <v>2.0299999999999998</v>
      </c>
      <c r="R398" s="63">
        <v>0.40400000000000003</v>
      </c>
      <c r="S398" s="70">
        <v>10.199999999999999</v>
      </c>
      <c r="T398" s="70"/>
      <c r="U398" s="63"/>
      <c r="W398" s="63" t="s">
        <v>22</v>
      </c>
      <c r="Y398" s="62">
        <f>AVERAGE(P400:P401)</f>
        <v>6.9050000000000002</v>
      </c>
      <c r="Z398" s="62">
        <f t="shared" ref="Z398" si="262">AVERAGE(Q400:Q401)</f>
        <v>3.1</v>
      </c>
      <c r="AA398" s="62">
        <f t="shared" ref="AA398" si="263">AVERAGE(R400:R401)</f>
        <v>0.32150000000000001</v>
      </c>
      <c r="AB398" s="62">
        <f t="shared" ref="AB398" si="264">AVERAGE(S400:S401)</f>
        <v>16.95</v>
      </c>
      <c r="AC398" s="62">
        <f>AVERAGE(M400:M401)</f>
        <v>0.25</v>
      </c>
      <c r="AD398" s="62">
        <f>TNTP!M352</f>
        <v>1.0827411</v>
      </c>
      <c r="AE398" s="62">
        <f>TNTP!N352</f>
        <v>0.1099435</v>
      </c>
    </row>
    <row r="399" spans="1:31" x14ac:dyDescent="0.2">
      <c r="A399" s="100">
        <v>42087</v>
      </c>
      <c r="B399" s="63"/>
      <c r="C399" s="63"/>
      <c r="D399" s="63"/>
      <c r="E399" s="63">
        <v>3</v>
      </c>
      <c r="F399" s="63">
        <v>1</v>
      </c>
      <c r="G399" s="72">
        <v>3</v>
      </c>
      <c r="H399" s="63">
        <v>1</v>
      </c>
      <c r="I399" s="63">
        <v>1</v>
      </c>
      <c r="J399" s="63">
        <v>13</v>
      </c>
      <c r="K399" s="63">
        <v>42</v>
      </c>
      <c r="L399" s="63">
        <v>46</v>
      </c>
      <c r="M399" s="63">
        <v>0.45</v>
      </c>
      <c r="N399" s="63">
        <v>1</v>
      </c>
      <c r="O399" s="63">
        <v>0.76</v>
      </c>
      <c r="P399" s="63">
        <v>6.82</v>
      </c>
      <c r="Q399" s="67">
        <v>1.7</v>
      </c>
      <c r="R399" s="63">
        <v>0.307</v>
      </c>
      <c r="S399" s="63">
        <v>10.3</v>
      </c>
      <c r="T399" s="63"/>
      <c r="U399" s="63"/>
      <c r="W399" s="63" t="s">
        <v>23</v>
      </c>
      <c r="Y399" s="62">
        <f>AVERAGE(P402:P403)</f>
        <v>6.7350000000000003</v>
      </c>
      <c r="Z399" s="62">
        <f t="shared" ref="Z399" si="265">AVERAGE(Q402:Q403)</f>
        <v>4.25</v>
      </c>
      <c r="AA399" s="62">
        <f t="shared" ref="AA399" si="266">AVERAGE(R402:R403)</f>
        <v>0.13900000000000001</v>
      </c>
      <c r="AB399" s="62">
        <f t="shared" ref="AB399" si="267">AVERAGE(S402:S403)</f>
        <v>26.3</v>
      </c>
      <c r="AC399" s="62">
        <f>AVERAGE(M402:M403)</f>
        <v>0.5</v>
      </c>
      <c r="AD399" s="62">
        <f>TNTP!M353</f>
        <v>0.9048522</v>
      </c>
      <c r="AE399" s="62">
        <f>TNTP!N353</f>
        <v>9.2445449999999998E-2</v>
      </c>
    </row>
    <row r="400" spans="1:31" x14ac:dyDescent="0.2">
      <c r="A400" s="100">
        <v>42101</v>
      </c>
      <c r="B400" s="63"/>
      <c r="C400" s="63"/>
      <c r="D400" s="63" t="s">
        <v>157</v>
      </c>
      <c r="E400" s="63">
        <v>1</v>
      </c>
      <c r="F400" s="63">
        <v>2</v>
      </c>
      <c r="G400" s="63">
        <v>4</v>
      </c>
      <c r="H400" s="63">
        <v>2</v>
      </c>
      <c r="I400" s="63">
        <v>3</v>
      </c>
      <c r="J400" s="63" t="s">
        <v>21</v>
      </c>
      <c r="K400" s="63">
        <v>59</v>
      </c>
      <c r="L400" s="63">
        <v>60</v>
      </c>
      <c r="M400" s="65">
        <v>0.2</v>
      </c>
      <c r="N400" s="63">
        <v>1</v>
      </c>
      <c r="O400" s="63">
        <v>1.03</v>
      </c>
      <c r="P400" s="63">
        <v>6.83</v>
      </c>
      <c r="Q400" s="63">
        <v>2.37</v>
      </c>
      <c r="R400" s="63">
        <v>0.38100000000000001</v>
      </c>
      <c r="S400" s="63">
        <v>17.7</v>
      </c>
      <c r="T400" s="63"/>
      <c r="U400" s="63"/>
      <c r="W400" s="63" t="s">
        <v>24</v>
      </c>
      <c r="Y400" s="62">
        <f>AVERAGE(P404:P406)</f>
        <v>6.46</v>
      </c>
      <c r="Z400" s="62">
        <f>AVERAGE(Q404:Q406)</f>
        <v>1.2026666666666668</v>
      </c>
      <c r="AA400" s="62">
        <f>AVERAGE(R404:R406)</f>
        <v>0.3136666666666667</v>
      </c>
      <c r="AB400" s="62">
        <f>AVERAGE(S404:S406)</f>
        <v>22.066666666666666</v>
      </c>
      <c r="AC400" s="62">
        <f>AVERAGE(M404:M406)</f>
        <v>0.56666666666666665</v>
      </c>
      <c r="AD400" s="62">
        <f>TNTP!M354</f>
        <v>0.92702994999999999</v>
      </c>
      <c r="AE400" s="62">
        <f>TNTP!N354</f>
        <v>9.6316699999999991E-2</v>
      </c>
    </row>
    <row r="401" spans="1:31" x14ac:dyDescent="0.2">
      <c r="A401" s="100">
        <v>42115</v>
      </c>
      <c r="B401" s="63"/>
      <c r="C401" s="63"/>
      <c r="D401" s="63" t="s">
        <v>196</v>
      </c>
      <c r="E401" s="63">
        <v>3</v>
      </c>
      <c r="F401" s="63">
        <v>2</v>
      </c>
      <c r="G401" s="63">
        <v>1</v>
      </c>
      <c r="H401" s="63">
        <v>5</v>
      </c>
      <c r="I401" s="63">
        <v>3</v>
      </c>
      <c r="J401" s="63">
        <v>10</v>
      </c>
      <c r="K401" s="63">
        <v>66</v>
      </c>
      <c r="L401" s="63">
        <v>66</v>
      </c>
      <c r="M401" s="65">
        <v>0.3</v>
      </c>
      <c r="N401" s="63">
        <v>1</v>
      </c>
      <c r="O401" s="63">
        <v>1.1399999999999999</v>
      </c>
      <c r="P401" s="63">
        <v>6.98</v>
      </c>
      <c r="Q401" s="63">
        <v>3.83</v>
      </c>
      <c r="R401" s="63">
        <v>0.26200000000000001</v>
      </c>
      <c r="S401" s="63">
        <v>16.2</v>
      </c>
      <c r="T401" s="63"/>
      <c r="U401" s="63"/>
      <c r="W401" s="63" t="s">
        <v>25</v>
      </c>
      <c r="Y401" s="62">
        <f>AVERAGE(P407:P408)</f>
        <v>6.6549999999999994</v>
      </c>
      <c r="Z401" s="62">
        <f>AVERAGE(Q407:Q408)</f>
        <v>7.8950000000000006E-2</v>
      </c>
      <c r="AA401" s="62">
        <f>AVERAGE(R407:R408)</f>
        <v>0.10750000000000001</v>
      </c>
      <c r="AB401" s="62">
        <f>AVERAGE(S407:S408)</f>
        <v>15.100000000000001</v>
      </c>
      <c r="AC401" s="62">
        <f>AVERAGE(M407:M408)</f>
        <v>0.8</v>
      </c>
      <c r="AD401" s="62">
        <f>TNTP!M355</f>
        <v>0.63171569999999999</v>
      </c>
      <c r="AE401" s="62">
        <f>TNTP!N355</f>
        <v>7.3244050000000005E-2</v>
      </c>
    </row>
    <row r="402" spans="1:31" x14ac:dyDescent="0.2">
      <c r="A402" s="100">
        <v>42129</v>
      </c>
      <c r="B402" s="63"/>
      <c r="C402" s="63"/>
      <c r="D402" s="63" t="s">
        <v>138</v>
      </c>
      <c r="E402" s="63">
        <v>3</v>
      </c>
      <c r="F402" s="63">
        <v>2</v>
      </c>
      <c r="G402" s="63">
        <v>1</v>
      </c>
      <c r="H402" s="63">
        <v>1</v>
      </c>
      <c r="I402" s="63">
        <v>3</v>
      </c>
      <c r="J402" s="63">
        <v>10</v>
      </c>
      <c r="K402" s="63">
        <v>75</v>
      </c>
      <c r="L402" s="63">
        <v>68</v>
      </c>
      <c r="M402" s="63">
        <v>0.45</v>
      </c>
      <c r="N402" s="63">
        <v>1</v>
      </c>
      <c r="O402" s="63">
        <v>4.22</v>
      </c>
      <c r="P402" s="63">
        <v>6.78</v>
      </c>
      <c r="Q402" s="63">
        <v>8.48</v>
      </c>
      <c r="R402" s="63">
        <v>0.109</v>
      </c>
      <c r="S402" s="63">
        <v>21.5</v>
      </c>
      <c r="T402" s="63"/>
      <c r="U402" s="63"/>
      <c r="W402" s="63" t="s">
        <v>26</v>
      </c>
      <c r="Y402" s="62">
        <f>AVERAGE(P409:P410)</f>
        <v>6.8149999999999995</v>
      </c>
      <c r="Z402" s="62">
        <f t="shared" ref="Z402" si="268">AVERAGE(Q409:Q410)</f>
        <v>5.3650000000000003E-2</v>
      </c>
      <c r="AA402" s="62">
        <f t="shared" ref="AA402" si="269">AVERAGE(R409:R410)</f>
        <v>0.12</v>
      </c>
      <c r="AB402" s="62">
        <f t="shared" ref="AB402" si="270">AVERAGE(S409:S410)</f>
        <v>12.35</v>
      </c>
      <c r="AC402" s="62">
        <f>AVERAGE(M409:M410)</f>
        <v>0.82499999999999996</v>
      </c>
      <c r="AD402" s="62">
        <f>TNTP!M356</f>
        <v>0.59109539999999994</v>
      </c>
      <c r="AE402" s="62">
        <f>TNTP!N356</f>
        <v>7.0611599999999997E-2</v>
      </c>
    </row>
    <row r="403" spans="1:31" x14ac:dyDescent="0.2">
      <c r="A403" s="100">
        <v>42143</v>
      </c>
      <c r="B403" s="63"/>
      <c r="C403" s="63"/>
      <c r="D403" s="63"/>
      <c r="E403" s="63">
        <v>3</v>
      </c>
      <c r="F403" s="63">
        <v>1</v>
      </c>
      <c r="G403" s="63">
        <v>2</v>
      </c>
      <c r="H403" s="63">
        <v>4</v>
      </c>
      <c r="I403" s="63">
        <v>2</v>
      </c>
      <c r="J403" s="63">
        <v>5</v>
      </c>
      <c r="K403" s="63">
        <v>77</v>
      </c>
      <c r="L403" s="63">
        <v>76</v>
      </c>
      <c r="M403" s="63">
        <v>0.55000000000000004</v>
      </c>
      <c r="N403" s="63">
        <v>1</v>
      </c>
      <c r="O403" s="63">
        <v>5.35</v>
      </c>
      <c r="P403" s="63">
        <v>6.69</v>
      </c>
      <c r="Q403" s="63">
        <v>0.02</v>
      </c>
      <c r="R403" s="63">
        <v>0.16900000000000001</v>
      </c>
      <c r="S403" s="63">
        <v>31.1</v>
      </c>
      <c r="T403" s="63"/>
      <c r="U403" s="63"/>
      <c r="W403" s="63" t="s">
        <v>27</v>
      </c>
      <c r="Y403" s="62">
        <f>AVERAGE(P411:P412)</f>
        <v>6.85</v>
      </c>
      <c r="Z403" s="62">
        <f>AVERAGE(Q411:Q412)</f>
        <v>4.0300000000000002E-2</v>
      </c>
      <c r="AA403" s="62">
        <f t="shared" ref="AA403" si="271">AVERAGE(R411:R412)</f>
        <v>0.15999999999999998</v>
      </c>
      <c r="AB403" s="62">
        <f t="shared" ref="AB403" si="272">AVERAGE(S411:S412)</f>
        <v>13.7</v>
      </c>
      <c r="AC403" s="62">
        <f>AVERAGE(M411:M412)</f>
        <v>0.77500000000000002</v>
      </c>
      <c r="AD403" s="62">
        <f>TNTP!M357</f>
        <v>0.61455712500000004</v>
      </c>
      <c r="AE403" s="62">
        <f>TNTP!N357</f>
        <v>7.4947399999999997E-2</v>
      </c>
    </row>
    <row r="404" spans="1:31" x14ac:dyDescent="0.2">
      <c r="A404" s="100">
        <v>42157</v>
      </c>
      <c r="B404" s="63"/>
      <c r="C404" s="63"/>
      <c r="D404" s="63" t="s">
        <v>213</v>
      </c>
      <c r="E404" s="63">
        <v>4</v>
      </c>
      <c r="F404" s="63">
        <v>1</v>
      </c>
      <c r="G404" s="63">
        <v>3</v>
      </c>
      <c r="H404" s="63">
        <v>6</v>
      </c>
      <c r="I404" s="63">
        <v>1</v>
      </c>
      <c r="J404" s="63">
        <v>13</v>
      </c>
      <c r="K404" s="63">
        <v>66</v>
      </c>
      <c r="L404" s="63" t="s">
        <v>21</v>
      </c>
      <c r="M404" s="63">
        <v>0.45</v>
      </c>
      <c r="N404" s="63" t="s">
        <v>21</v>
      </c>
      <c r="O404" s="63">
        <v>6.93</v>
      </c>
      <c r="P404" s="62">
        <v>6.43</v>
      </c>
      <c r="Q404" s="63">
        <v>0.04</v>
      </c>
      <c r="R404" s="63">
        <v>0.158</v>
      </c>
      <c r="S404" s="63">
        <v>35.700000000000003</v>
      </c>
      <c r="T404" s="63"/>
      <c r="U404" s="63"/>
      <c r="W404" s="63" t="s">
        <v>28</v>
      </c>
      <c r="Y404" s="62">
        <f>AVERAGE(P413:P414)</f>
        <v>7.0549999999999997</v>
      </c>
      <c r="Z404" s="62">
        <f t="shared" ref="Z404" si="273">AVERAGE(Q413:Q414)</f>
        <v>0.11785</v>
      </c>
      <c r="AA404" s="62">
        <f t="shared" ref="AA404" si="274">AVERAGE(R413:R414)</f>
        <v>0.28549999999999998</v>
      </c>
      <c r="AB404" s="62">
        <f t="shared" ref="AB404" si="275">AVERAGE(S413:S414)</f>
        <v>6.5</v>
      </c>
      <c r="AC404" s="62">
        <f>AVERAGE(M413:M414)</f>
        <v>1.2250000000000001</v>
      </c>
      <c r="AD404" s="62">
        <f>TNTP!M358</f>
        <v>0.46573274999999997</v>
      </c>
      <c r="AE404" s="62">
        <f>TNTP!N358</f>
        <v>4.4751650000000004E-2</v>
      </c>
    </row>
    <row r="405" spans="1:31" x14ac:dyDescent="0.2">
      <c r="A405" s="100">
        <v>42171</v>
      </c>
      <c r="B405" s="63"/>
      <c r="C405" s="63"/>
      <c r="D405" s="63" t="s">
        <v>138</v>
      </c>
      <c r="E405" s="63">
        <v>4</v>
      </c>
      <c r="F405" s="63">
        <v>2</v>
      </c>
      <c r="G405" s="63">
        <v>1</v>
      </c>
      <c r="H405" s="63">
        <v>4</v>
      </c>
      <c r="I405" s="63">
        <v>2</v>
      </c>
      <c r="J405" s="63">
        <v>10</v>
      </c>
      <c r="K405" s="63">
        <v>90</v>
      </c>
      <c r="L405" s="63">
        <v>85</v>
      </c>
      <c r="M405" s="63">
        <v>0.8</v>
      </c>
      <c r="N405" s="63">
        <v>1</v>
      </c>
      <c r="O405" s="63">
        <v>6.96</v>
      </c>
      <c r="P405" s="63">
        <v>6.48</v>
      </c>
      <c r="Q405" s="63">
        <v>7.8E-2</v>
      </c>
      <c r="R405" s="63">
        <v>0.251</v>
      </c>
      <c r="S405" s="63">
        <v>13.4</v>
      </c>
      <c r="T405" s="63"/>
      <c r="U405" s="63"/>
      <c r="W405" s="63" t="s">
        <v>29</v>
      </c>
      <c r="Y405" s="62">
        <f>AVERAGE(P415)</f>
        <v>6.8</v>
      </c>
      <c r="Z405" s="62">
        <f>AVERAGE(Q415)</f>
        <v>0.121</v>
      </c>
      <c r="AA405" s="62">
        <f>AVERAGE(R415)</f>
        <v>0.21</v>
      </c>
      <c r="AB405" s="62">
        <f t="shared" ref="AB405" si="276">AVERAGE(S415)</f>
        <v>6.7</v>
      </c>
      <c r="AC405" s="62">
        <f>AVERAGE(M415)</f>
        <v>1.8</v>
      </c>
      <c r="AD405" s="62">
        <f>TNTP!M359</f>
        <v>0.462231</v>
      </c>
      <c r="AE405" s="62">
        <f>TNTP!N359</f>
        <v>4.7074399999999995E-2</v>
      </c>
    </row>
    <row r="406" spans="1:31" x14ac:dyDescent="0.2">
      <c r="A406" s="100">
        <v>42185</v>
      </c>
      <c r="B406" s="63"/>
      <c r="C406" s="63"/>
      <c r="D406" s="63"/>
      <c r="E406" s="63">
        <v>4</v>
      </c>
      <c r="F406" s="63">
        <v>2</v>
      </c>
      <c r="G406" s="63">
        <v>1</v>
      </c>
      <c r="H406" s="63">
        <v>1</v>
      </c>
      <c r="I406" s="63">
        <v>3</v>
      </c>
      <c r="J406" s="63">
        <v>9</v>
      </c>
      <c r="K406" s="63">
        <v>78</v>
      </c>
      <c r="L406" s="63">
        <v>76</v>
      </c>
      <c r="M406" s="63">
        <v>0.45</v>
      </c>
      <c r="N406" s="63" t="s">
        <v>21</v>
      </c>
      <c r="O406" s="63">
        <v>1.79</v>
      </c>
      <c r="P406" s="63">
        <v>6.47</v>
      </c>
      <c r="Q406" s="63">
        <v>3.49</v>
      </c>
      <c r="R406" s="63">
        <v>0.53200000000000003</v>
      </c>
      <c r="S406" s="63">
        <v>17.100000000000001</v>
      </c>
      <c r="T406" s="63"/>
      <c r="U406" s="63" t="s">
        <v>224</v>
      </c>
      <c r="W406" s="63" t="s">
        <v>164</v>
      </c>
      <c r="Y406" s="62">
        <f>AVERAGE(Y397:Y405)</f>
        <v>6.7655555555555544</v>
      </c>
      <c r="Z406" s="62">
        <f t="shared" ref="Z406:AE406" si="277">AVERAGE(Z397:Z405)</f>
        <v>1.2032685185185188</v>
      </c>
      <c r="AA406" s="62">
        <f t="shared" si="277"/>
        <v>0.22362962962962962</v>
      </c>
      <c r="AB406" s="62">
        <f t="shared" si="277"/>
        <v>14.435185185185183</v>
      </c>
      <c r="AC406" s="62">
        <f t="shared" si="277"/>
        <v>0.79907407407407416</v>
      </c>
      <c r="AD406" s="62">
        <f t="shared" si="277"/>
        <v>0.74697515277777771</v>
      </c>
      <c r="AE406" s="62">
        <f t="shared" si="277"/>
        <v>8.0625233333333324E-2</v>
      </c>
    </row>
    <row r="407" spans="1:31" x14ac:dyDescent="0.2">
      <c r="A407" s="100">
        <v>42199</v>
      </c>
      <c r="B407" s="63"/>
      <c r="C407" s="63"/>
      <c r="D407" s="63"/>
      <c r="E407" s="63">
        <v>4</v>
      </c>
      <c r="F407" s="63">
        <v>2</v>
      </c>
      <c r="G407" s="63">
        <v>3</v>
      </c>
      <c r="H407" s="63">
        <v>4</v>
      </c>
      <c r="I407" s="63">
        <v>3</v>
      </c>
      <c r="J407" s="63">
        <v>9</v>
      </c>
      <c r="K407" s="63">
        <v>79</v>
      </c>
      <c r="L407" s="63">
        <v>76</v>
      </c>
      <c r="M407" s="63">
        <v>0.65</v>
      </c>
      <c r="N407" s="63" t="s">
        <v>21</v>
      </c>
      <c r="O407" s="63">
        <v>5.64</v>
      </c>
      <c r="P407" s="63">
        <v>6.51</v>
      </c>
      <c r="Q407" s="63">
        <v>0.13</v>
      </c>
      <c r="R407" s="63">
        <v>7.5999999999999998E-2</v>
      </c>
      <c r="S407" s="63">
        <v>14.9</v>
      </c>
      <c r="T407" s="63"/>
      <c r="U407" s="63"/>
    </row>
    <row r="408" spans="1:31" x14ac:dyDescent="0.2">
      <c r="A408" s="100">
        <v>42213</v>
      </c>
      <c r="B408" s="63"/>
      <c r="C408" s="63"/>
      <c r="D408" s="63"/>
      <c r="E408" s="63">
        <v>1</v>
      </c>
      <c r="F408" s="63">
        <v>2</v>
      </c>
      <c r="G408" s="63">
        <v>2</v>
      </c>
      <c r="H408" s="63">
        <v>2</v>
      </c>
      <c r="I408" s="63">
        <v>2</v>
      </c>
      <c r="J408" s="63">
        <v>8</v>
      </c>
      <c r="K408" s="63">
        <v>83</v>
      </c>
      <c r="L408" s="63">
        <v>82</v>
      </c>
      <c r="M408" s="63">
        <v>0.95</v>
      </c>
      <c r="N408" s="63" t="s">
        <v>21</v>
      </c>
      <c r="O408" s="63">
        <v>7.94</v>
      </c>
      <c r="P408" s="63">
        <v>6.8</v>
      </c>
      <c r="Q408" s="63">
        <v>2.7900000000000001E-2</v>
      </c>
      <c r="R408" s="63">
        <v>0.13900000000000001</v>
      </c>
      <c r="S408" s="63">
        <v>15.3</v>
      </c>
      <c r="T408" s="63"/>
      <c r="U408" s="63"/>
    </row>
    <row r="409" spans="1:31" x14ac:dyDescent="0.2">
      <c r="A409" s="100">
        <v>42227</v>
      </c>
      <c r="B409" s="63"/>
      <c r="C409" s="63"/>
      <c r="D409" s="63"/>
      <c r="E409" s="63">
        <v>1</v>
      </c>
      <c r="F409" s="63">
        <v>2</v>
      </c>
      <c r="G409" s="63">
        <v>2</v>
      </c>
      <c r="H409" s="63">
        <v>4</v>
      </c>
      <c r="I409" s="63">
        <v>3</v>
      </c>
      <c r="J409" s="63">
        <v>9</v>
      </c>
      <c r="K409" s="63">
        <v>74</v>
      </c>
      <c r="L409" s="63">
        <v>84</v>
      </c>
      <c r="M409" s="65">
        <v>0.8</v>
      </c>
      <c r="N409" s="63" t="s">
        <v>21</v>
      </c>
      <c r="O409" s="63">
        <v>9.4499999999999993</v>
      </c>
      <c r="P409" s="63">
        <v>6.76</v>
      </c>
      <c r="Q409" s="63">
        <v>9.1800000000000007E-2</v>
      </c>
      <c r="R409" s="63">
        <v>0.158</v>
      </c>
      <c r="S409" s="63">
        <v>13.2</v>
      </c>
      <c r="U409" s="63" t="s">
        <v>242</v>
      </c>
    </row>
    <row r="410" spans="1:31" x14ac:dyDescent="0.2">
      <c r="A410" s="100">
        <v>42241</v>
      </c>
      <c r="B410" s="63"/>
      <c r="C410" s="63"/>
      <c r="D410" s="63"/>
      <c r="E410" s="63">
        <v>1</v>
      </c>
      <c r="F410" s="63">
        <v>2</v>
      </c>
      <c r="G410" s="63">
        <v>3</v>
      </c>
      <c r="H410" s="63">
        <v>1</v>
      </c>
      <c r="I410" s="63">
        <v>3</v>
      </c>
      <c r="J410" s="63">
        <v>5</v>
      </c>
      <c r="K410" s="63">
        <v>78</v>
      </c>
      <c r="L410" s="63">
        <v>76</v>
      </c>
      <c r="M410" s="63">
        <v>0.85</v>
      </c>
      <c r="N410" s="63" t="s">
        <v>21</v>
      </c>
      <c r="O410" s="63">
        <v>8.66</v>
      </c>
      <c r="P410" s="63">
        <v>6.87</v>
      </c>
      <c r="Q410" s="63">
        <v>1.55E-2</v>
      </c>
      <c r="R410" s="63">
        <v>8.2000000000000003E-2</v>
      </c>
      <c r="S410" s="63">
        <v>11.5</v>
      </c>
      <c r="T410" s="63"/>
      <c r="U410" s="63"/>
    </row>
    <row r="411" spans="1:31" x14ac:dyDescent="0.2">
      <c r="A411" s="100">
        <v>42255</v>
      </c>
      <c r="B411" s="63"/>
      <c r="C411" s="63"/>
      <c r="D411" s="63"/>
      <c r="E411" s="63">
        <v>1</v>
      </c>
      <c r="F411" s="63">
        <v>1</v>
      </c>
      <c r="G411" s="63">
        <v>2</v>
      </c>
      <c r="H411" s="63">
        <v>1</v>
      </c>
      <c r="I411" s="63">
        <v>2</v>
      </c>
      <c r="J411" s="63">
        <v>9</v>
      </c>
      <c r="K411" s="63">
        <v>80</v>
      </c>
      <c r="L411" s="63">
        <v>77</v>
      </c>
      <c r="M411" s="63">
        <v>0.75</v>
      </c>
      <c r="N411" s="63" t="s">
        <v>21</v>
      </c>
      <c r="O411" s="63">
        <v>10.83</v>
      </c>
      <c r="P411" s="63">
        <v>6.86</v>
      </c>
      <c r="Q411" s="63">
        <v>3.1E-2</v>
      </c>
      <c r="R411" s="63">
        <v>0.14299999999999999</v>
      </c>
      <c r="S411" s="63">
        <v>12.6</v>
      </c>
      <c r="T411" s="63"/>
      <c r="U411" s="63"/>
    </row>
    <row r="412" spans="1:31" x14ac:dyDescent="0.2">
      <c r="A412" s="100">
        <v>42269</v>
      </c>
      <c r="B412" s="63"/>
      <c r="C412" s="63"/>
      <c r="D412" s="63"/>
      <c r="E412" s="63">
        <v>1</v>
      </c>
      <c r="F412" s="63">
        <v>2</v>
      </c>
      <c r="G412" s="63">
        <v>2</v>
      </c>
      <c r="H412" s="63">
        <v>1</v>
      </c>
      <c r="I412" s="63">
        <v>3</v>
      </c>
      <c r="J412" s="63">
        <v>1</v>
      </c>
      <c r="K412" s="63">
        <v>71</v>
      </c>
      <c r="L412" s="63">
        <v>68</v>
      </c>
      <c r="M412" s="65">
        <v>0.8</v>
      </c>
      <c r="N412" s="63" t="s">
        <v>21</v>
      </c>
      <c r="O412" s="63">
        <v>10.96</v>
      </c>
      <c r="P412" s="63">
        <v>6.84</v>
      </c>
      <c r="Q412" s="63">
        <v>4.9599999999999998E-2</v>
      </c>
      <c r="R412" s="63">
        <v>0.17699999999999999</v>
      </c>
      <c r="S412" s="63">
        <v>14.8</v>
      </c>
      <c r="T412" s="63"/>
      <c r="U412" s="63"/>
    </row>
    <row r="413" spans="1:31" x14ac:dyDescent="0.2">
      <c r="A413" s="100">
        <v>42283</v>
      </c>
      <c r="B413" s="63"/>
      <c r="C413" s="63"/>
      <c r="D413" s="63"/>
      <c r="E413" s="63">
        <v>1</v>
      </c>
      <c r="F413" s="63">
        <v>2</v>
      </c>
      <c r="G413" s="63">
        <v>2</v>
      </c>
      <c r="H413" s="63">
        <v>2</v>
      </c>
      <c r="I413" s="63">
        <v>2</v>
      </c>
      <c r="J413" s="63">
        <v>3</v>
      </c>
      <c r="K413" s="63">
        <v>64</v>
      </c>
      <c r="L413" s="63">
        <v>60</v>
      </c>
      <c r="M413" s="65">
        <v>0.95</v>
      </c>
      <c r="N413" s="63" t="s">
        <v>21</v>
      </c>
      <c r="O413" s="63">
        <v>13.47</v>
      </c>
      <c r="P413" s="63">
        <v>6.93</v>
      </c>
      <c r="Q413" s="63">
        <v>0.20469999999999999</v>
      </c>
      <c r="R413" s="63">
        <v>0.29499999999999998</v>
      </c>
      <c r="S413" s="63">
        <v>7.7</v>
      </c>
      <c r="U413" s="63" t="s">
        <v>268</v>
      </c>
    </row>
    <row r="414" spans="1:31" x14ac:dyDescent="0.2">
      <c r="A414" s="100">
        <v>42297</v>
      </c>
      <c r="B414" s="63"/>
      <c r="C414" s="63"/>
      <c r="D414" s="63"/>
      <c r="E414" s="63">
        <v>2</v>
      </c>
      <c r="F414" s="63">
        <v>2</v>
      </c>
      <c r="G414" s="63">
        <v>1</v>
      </c>
      <c r="H414" s="63">
        <v>1</v>
      </c>
      <c r="I414" s="63">
        <v>3</v>
      </c>
      <c r="J414" s="63">
        <v>9</v>
      </c>
      <c r="K414" s="63">
        <v>54</v>
      </c>
      <c r="L414" s="63">
        <v>50</v>
      </c>
      <c r="M414" s="65">
        <v>1.5</v>
      </c>
      <c r="N414" s="62" t="s">
        <v>21</v>
      </c>
      <c r="O414" s="63">
        <v>12.64</v>
      </c>
      <c r="P414" s="63">
        <v>7.18</v>
      </c>
      <c r="Q414" s="63">
        <v>3.1E-2</v>
      </c>
      <c r="R414" s="63">
        <v>0.27600000000000002</v>
      </c>
      <c r="S414" s="63">
        <v>5.3</v>
      </c>
      <c r="T414" s="63"/>
      <c r="U414" s="63"/>
    </row>
    <row r="415" spans="1:31" x14ac:dyDescent="0.2">
      <c r="A415" s="100">
        <v>42311</v>
      </c>
      <c r="B415" s="63"/>
      <c r="C415" s="63"/>
      <c r="D415" s="63"/>
      <c r="E415" s="63">
        <v>2</v>
      </c>
      <c r="F415" s="63">
        <v>1</v>
      </c>
      <c r="G415" s="63">
        <v>1</v>
      </c>
      <c r="H415" s="63">
        <v>2</v>
      </c>
      <c r="I415" s="63">
        <v>1</v>
      </c>
      <c r="J415" s="63">
        <v>13</v>
      </c>
      <c r="K415" s="63">
        <v>70</v>
      </c>
      <c r="L415" s="63">
        <v>52</v>
      </c>
      <c r="M415" s="65">
        <v>1.8</v>
      </c>
      <c r="N415" s="63" t="s">
        <v>301</v>
      </c>
      <c r="O415" s="63">
        <v>12.95</v>
      </c>
      <c r="P415" s="63">
        <v>6.8</v>
      </c>
      <c r="Q415" s="63">
        <v>0.121</v>
      </c>
      <c r="R415" s="63">
        <v>0.21</v>
      </c>
      <c r="S415" s="63">
        <v>6.7</v>
      </c>
      <c r="T415" s="63"/>
      <c r="U415" s="63"/>
    </row>
    <row r="416" spans="1:3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5"/>
      <c r="N416" s="63"/>
      <c r="O416" s="63"/>
      <c r="P416" s="63"/>
      <c r="Q416" s="63"/>
      <c r="R416" s="63"/>
      <c r="S416" s="63"/>
      <c r="T416" s="63"/>
      <c r="U416" s="63"/>
    </row>
    <row r="417" spans="1:3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5"/>
      <c r="N417" s="63"/>
      <c r="O417" s="63"/>
      <c r="P417" s="63"/>
      <c r="Q417" s="63"/>
      <c r="R417" s="63"/>
      <c r="S417" s="63"/>
      <c r="T417" s="63"/>
      <c r="U417" s="63"/>
    </row>
    <row r="418" spans="1:3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5"/>
      <c r="N418" s="63"/>
      <c r="O418" s="63"/>
      <c r="P418" s="63"/>
      <c r="Q418" s="63"/>
      <c r="R418" s="63"/>
      <c r="S418" s="63"/>
      <c r="T418" s="63"/>
      <c r="U418" s="63"/>
    </row>
    <row r="419" spans="1:3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5"/>
      <c r="N419" s="63"/>
      <c r="O419" s="63"/>
      <c r="P419" s="63"/>
      <c r="Q419" s="63"/>
      <c r="R419" s="63"/>
      <c r="S419" s="63"/>
      <c r="T419" s="63"/>
      <c r="U419" s="63"/>
    </row>
    <row r="420" spans="1:31" x14ac:dyDescent="0.2">
      <c r="A420" s="100">
        <v>42073</v>
      </c>
      <c r="B420" s="63" t="s">
        <v>71</v>
      </c>
      <c r="C420" s="63" t="s">
        <v>72</v>
      </c>
      <c r="D420" s="63" t="s">
        <v>155</v>
      </c>
      <c r="E420" s="63">
        <v>2</v>
      </c>
      <c r="F420" s="63">
        <v>2</v>
      </c>
      <c r="G420" s="63">
        <v>2</v>
      </c>
      <c r="H420" s="63">
        <v>1</v>
      </c>
      <c r="I420" s="63">
        <v>2</v>
      </c>
      <c r="J420" s="63">
        <v>8</v>
      </c>
      <c r="K420" s="63">
        <v>42</v>
      </c>
      <c r="L420" s="63">
        <v>40</v>
      </c>
      <c r="M420" s="63">
        <v>0.4</v>
      </c>
      <c r="N420" s="63">
        <v>1</v>
      </c>
      <c r="O420" s="63">
        <v>0.13</v>
      </c>
      <c r="P420" s="63">
        <v>6.6</v>
      </c>
      <c r="Q420" s="63">
        <v>3.83</v>
      </c>
      <c r="R420" s="63">
        <v>0.188</v>
      </c>
      <c r="S420" s="63">
        <v>8.1</v>
      </c>
      <c r="T420" s="63"/>
      <c r="U420" s="63"/>
      <c r="W420" s="63" t="s">
        <v>20</v>
      </c>
      <c r="X420" s="84" t="s">
        <v>84</v>
      </c>
      <c r="Y420" s="62">
        <f>AVERAGE(P420:P421)</f>
        <v>6.6</v>
      </c>
      <c r="Z420" s="62">
        <f>AVERAGE(Q420:Q421)</f>
        <v>3.83</v>
      </c>
      <c r="AA420" s="62">
        <f>AVERAGE(R420:R421)</f>
        <v>0.188</v>
      </c>
      <c r="AB420" s="62">
        <f>AVERAGE(S420:S421)</f>
        <v>8.1</v>
      </c>
      <c r="AC420" s="62">
        <f>AVERAGE(M420:M421)</f>
        <v>0.4</v>
      </c>
      <c r="AD420" s="62">
        <f>TNTP!M370</f>
        <v>3.5717849999999998</v>
      </c>
      <c r="AE420" s="62">
        <f>TNTP!N370</f>
        <v>6.0081799999999998E-2</v>
      </c>
    </row>
    <row r="421" spans="1:31" x14ac:dyDescent="0.2">
      <c r="A421" s="100">
        <v>42087</v>
      </c>
      <c r="B421" s="63"/>
      <c r="C421" s="63"/>
      <c r="D421" s="63" t="s">
        <v>170</v>
      </c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W421" s="63" t="s">
        <v>22</v>
      </c>
      <c r="Y421" s="62">
        <f>AVERAGE(P422:P423)</f>
        <v>7.26</v>
      </c>
      <c r="Z421" s="62">
        <f>AVERAGE(Q422:Q423)</f>
        <v>3.06</v>
      </c>
      <c r="AA421" s="62">
        <f>AVERAGE(R422:R423)</f>
        <v>0.36250000000000004</v>
      </c>
      <c r="AB421" s="62">
        <f>AVERAGE(S422:S423)</f>
        <v>22.299999999999997</v>
      </c>
      <c r="AC421" s="62">
        <f>AVERAGE(M422:M423)</f>
        <v>0.3</v>
      </c>
      <c r="AD421" s="62">
        <f>TNTP!M371</f>
        <v>3.4352167499999999</v>
      </c>
      <c r="AE421" s="62">
        <f>TNTP!N371</f>
        <v>9.9878249999999988E-2</v>
      </c>
    </row>
    <row r="422" spans="1:31" x14ac:dyDescent="0.2">
      <c r="A422" s="100">
        <v>42101</v>
      </c>
      <c r="B422" s="63"/>
      <c r="C422" s="63"/>
      <c r="D422" s="62" t="s">
        <v>155</v>
      </c>
      <c r="E422" s="63">
        <v>2</v>
      </c>
      <c r="F422" s="63">
        <v>3</v>
      </c>
      <c r="G422" s="63">
        <v>4</v>
      </c>
      <c r="H422" s="63">
        <v>3</v>
      </c>
      <c r="I422" s="63">
        <v>3</v>
      </c>
      <c r="J422" s="63">
        <v>10</v>
      </c>
      <c r="K422" s="63">
        <v>64</v>
      </c>
      <c r="L422" s="63">
        <v>56</v>
      </c>
      <c r="M422" s="63">
        <v>0.3</v>
      </c>
      <c r="N422" s="63">
        <v>1</v>
      </c>
      <c r="O422" s="63">
        <v>7.0000000000000007E-2</v>
      </c>
      <c r="P422" s="63">
        <v>7.14</v>
      </c>
      <c r="Q422" s="63">
        <v>2.37</v>
      </c>
      <c r="R422" s="63">
        <v>0.33100000000000002</v>
      </c>
      <c r="S422" s="63">
        <v>8.3000000000000007</v>
      </c>
      <c r="T422" s="63"/>
      <c r="U422" s="63"/>
      <c r="W422" s="63" t="s">
        <v>23</v>
      </c>
      <c r="Y422" s="62">
        <f>AVERAGE(P424:P425)</f>
        <v>7.3550000000000004</v>
      </c>
      <c r="Z422" s="62">
        <f>AVERAGE(Q424:Q425)</f>
        <v>3.14</v>
      </c>
      <c r="AA422" s="62">
        <f>AVERAGE(R424:R425)</f>
        <v>0.14450000000000002</v>
      </c>
      <c r="AB422" s="62">
        <f>AVERAGE(S424:S425)</f>
        <v>23</v>
      </c>
      <c r="AC422" s="62">
        <f>AVERAGE(M424:M425)</f>
        <v>0.35</v>
      </c>
      <c r="AD422" s="62">
        <f>TNTP!M372</f>
        <v>2.1360674999999998</v>
      </c>
      <c r="AE422" s="62">
        <f>TNTP!N372</f>
        <v>0.10158159999999999</v>
      </c>
    </row>
    <row r="423" spans="1:31" x14ac:dyDescent="0.2">
      <c r="A423" s="100">
        <v>42115</v>
      </c>
      <c r="B423" s="63"/>
      <c r="C423" s="63"/>
      <c r="D423" s="63" t="s">
        <v>197</v>
      </c>
      <c r="E423" s="63">
        <v>3</v>
      </c>
      <c r="F423" s="63">
        <v>3</v>
      </c>
      <c r="G423" s="63">
        <v>2</v>
      </c>
      <c r="H423" s="63">
        <v>5</v>
      </c>
      <c r="I423" s="63">
        <v>4</v>
      </c>
      <c r="J423" s="63">
        <v>12</v>
      </c>
      <c r="K423" s="63">
        <v>64</v>
      </c>
      <c r="L423" s="63">
        <v>65</v>
      </c>
      <c r="M423" s="63"/>
      <c r="N423" s="63" t="s">
        <v>21</v>
      </c>
      <c r="O423" s="63">
        <v>0.12</v>
      </c>
      <c r="P423" s="63">
        <v>7.38</v>
      </c>
      <c r="Q423" s="63">
        <v>3.75</v>
      </c>
      <c r="R423" s="69">
        <v>0.39400000000000002</v>
      </c>
      <c r="S423" s="63">
        <v>36.299999999999997</v>
      </c>
      <c r="T423" s="63"/>
      <c r="U423" s="63"/>
      <c r="W423" s="63" t="s">
        <v>24</v>
      </c>
      <c r="Y423" s="62">
        <f>AVERAGE(P426:P428)</f>
        <v>7.3366666666666669</v>
      </c>
      <c r="Z423" s="62">
        <f>AVERAGE(Q426:Q428)</f>
        <v>2.48</v>
      </c>
      <c r="AA423" s="62">
        <f>AVERAGE(R426:R428)</f>
        <v>0.13633333333333333</v>
      </c>
      <c r="AB423" s="62">
        <f>AVERAGE(S426:S428)</f>
        <v>23</v>
      </c>
      <c r="AC423" s="62">
        <f>AVERAGE(M426:M428)</f>
        <v>0.37666666666666665</v>
      </c>
      <c r="AD423" s="62">
        <f>TNTP!M373</f>
        <v>1.9002829999999999</v>
      </c>
      <c r="AE423" s="62">
        <f>TNTP!N373</f>
        <v>0.11221463333333333</v>
      </c>
    </row>
    <row r="424" spans="1:31" x14ac:dyDescent="0.2">
      <c r="A424" s="100">
        <v>42129</v>
      </c>
      <c r="B424" s="63"/>
      <c r="C424" s="63"/>
      <c r="D424" s="63" t="s">
        <v>155</v>
      </c>
      <c r="E424" s="63">
        <v>2</v>
      </c>
      <c r="F424" s="63">
        <v>2</v>
      </c>
      <c r="G424" s="63">
        <v>1</v>
      </c>
      <c r="H424" s="63">
        <v>1</v>
      </c>
      <c r="I424" s="63">
        <v>3</v>
      </c>
      <c r="J424" s="63">
        <v>10</v>
      </c>
      <c r="K424" s="63">
        <v>67</v>
      </c>
      <c r="L424" s="63">
        <v>64</v>
      </c>
      <c r="M424" s="63">
        <v>0.35</v>
      </c>
      <c r="N424" s="63">
        <v>1</v>
      </c>
      <c r="O424" s="63">
        <v>0.21</v>
      </c>
      <c r="P424" s="63">
        <v>7.35</v>
      </c>
      <c r="Q424" s="63">
        <v>4.53</v>
      </c>
      <c r="R424" s="63">
        <v>9.9000000000000005E-2</v>
      </c>
      <c r="S424" s="63">
        <v>15.2</v>
      </c>
      <c r="T424" s="63"/>
      <c r="U424" s="63"/>
      <c r="W424" s="63" t="s">
        <v>25</v>
      </c>
      <c r="Y424" s="62">
        <f>AVERAGE(P429:P430)</f>
        <v>8.0749999999999993</v>
      </c>
      <c r="Z424" s="62">
        <f>AVERAGE(Q429:Q430)</f>
        <v>2.31</v>
      </c>
      <c r="AA424" s="62">
        <f>AVERAGE(R429:R430)</f>
        <v>0.22850000000000001</v>
      </c>
      <c r="AB424" s="62">
        <f>AVERAGE(S429:S430)</f>
        <v>21.05</v>
      </c>
      <c r="AC424" s="62">
        <f>AVERAGE(M429:M430)</f>
        <v>0.41000000000000003</v>
      </c>
      <c r="AD424" s="62">
        <f>TNTP!M374</f>
        <v>2.7313649999999998</v>
      </c>
      <c r="AE424" s="62">
        <f>TNTP!N374</f>
        <v>0.167238</v>
      </c>
    </row>
    <row r="425" spans="1:31" x14ac:dyDescent="0.2">
      <c r="A425" s="100">
        <v>42143</v>
      </c>
      <c r="B425" s="63"/>
      <c r="C425" s="63"/>
      <c r="D425" s="63" t="s">
        <v>210</v>
      </c>
      <c r="E425" s="63">
        <v>3</v>
      </c>
      <c r="F425" s="63">
        <v>1</v>
      </c>
      <c r="G425" s="63">
        <v>2</v>
      </c>
      <c r="H425" s="63">
        <v>4</v>
      </c>
      <c r="I425" s="63">
        <v>3</v>
      </c>
      <c r="J425" s="63">
        <v>8</v>
      </c>
      <c r="K425" s="63">
        <v>77</v>
      </c>
      <c r="L425" s="63">
        <v>65</v>
      </c>
      <c r="M425" s="63"/>
      <c r="N425" s="63">
        <v>2</v>
      </c>
      <c r="O425" s="63">
        <v>0.23</v>
      </c>
      <c r="P425" s="63">
        <v>7.36</v>
      </c>
      <c r="Q425" s="63">
        <v>1.75</v>
      </c>
      <c r="R425" s="69">
        <v>0.19</v>
      </c>
      <c r="S425" s="63">
        <v>30.8</v>
      </c>
      <c r="T425" s="63"/>
      <c r="U425" s="63"/>
      <c r="W425" s="63" t="s">
        <v>26</v>
      </c>
      <c r="Y425" s="62">
        <f>AVERAGE(P431:P432)</f>
        <v>8.23</v>
      </c>
      <c r="Z425" s="62">
        <f>AVERAGE(Q431:Q432)</f>
        <v>0.63</v>
      </c>
      <c r="AA425" s="62">
        <f>AVERAGE(R431:R432)</f>
        <v>3.2000000000000001E-2</v>
      </c>
      <c r="AB425" s="62">
        <f>AVERAGE(S431:S432)</f>
        <v>29.1</v>
      </c>
      <c r="AC425" s="62">
        <f>AVERAGE(M431:M432)</f>
        <v>0.45</v>
      </c>
      <c r="AD425" s="62">
        <f>TNTP!M375</f>
        <v>1.2802398000000001</v>
      </c>
      <c r="AE425" s="62">
        <f>TNTP!N375</f>
        <v>6.627580000000001E-2</v>
      </c>
    </row>
    <row r="426" spans="1:31" x14ac:dyDescent="0.2">
      <c r="A426" s="100">
        <v>42157</v>
      </c>
      <c r="B426" s="63"/>
      <c r="C426" s="63"/>
      <c r="D426" s="63" t="s">
        <v>155</v>
      </c>
      <c r="E426" s="63">
        <v>2</v>
      </c>
      <c r="F426" s="63">
        <v>2</v>
      </c>
      <c r="G426" s="63">
        <v>2</v>
      </c>
      <c r="H426" s="63">
        <v>5</v>
      </c>
      <c r="I426" s="63">
        <v>1</v>
      </c>
      <c r="J426" s="63">
        <v>8</v>
      </c>
      <c r="K426" s="63">
        <v>67</v>
      </c>
      <c r="L426" s="63">
        <v>75</v>
      </c>
      <c r="M426" s="63">
        <v>0.35</v>
      </c>
      <c r="N426" s="63">
        <v>1</v>
      </c>
      <c r="O426" s="63">
        <v>0.38</v>
      </c>
      <c r="P426" s="63">
        <v>6.99</v>
      </c>
      <c r="Q426" s="63">
        <v>0.96099999999999997</v>
      </c>
      <c r="R426" s="63">
        <v>0.14599999999999999</v>
      </c>
      <c r="S426" s="63">
        <v>11.6</v>
      </c>
      <c r="T426" s="63"/>
      <c r="U426" s="63"/>
      <c r="W426" s="63" t="s">
        <v>27</v>
      </c>
      <c r="Y426" s="62">
        <f>AVERAGE(P433:P434)</f>
        <v>7.4649999999999999</v>
      </c>
      <c r="Z426" s="111">
        <f>AVERAGE(Q433:Q434)</f>
        <v>1.25</v>
      </c>
      <c r="AA426" s="62">
        <f>AVERAGE(R433:R434)</f>
        <v>0.13550000000000001</v>
      </c>
      <c r="AB426" s="62">
        <f>AVERAGE(S433:S434)</f>
        <v>14.9</v>
      </c>
      <c r="AC426" s="62">
        <f>AVERAGE(M433:M434)</f>
        <v>0.55000000000000004</v>
      </c>
      <c r="AD426" s="62">
        <f>TNTP!M376</f>
        <v>1.11985965</v>
      </c>
      <c r="AE426" s="62">
        <f>TNTP!N376</f>
        <v>6.7359749999999996E-2</v>
      </c>
    </row>
    <row r="427" spans="1:31" x14ac:dyDescent="0.2">
      <c r="A427" s="100">
        <v>42171</v>
      </c>
      <c r="B427" s="63"/>
      <c r="C427" s="63"/>
      <c r="D427" s="63" t="s">
        <v>210</v>
      </c>
      <c r="E427" s="63">
        <v>4</v>
      </c>
      <c r="F427" s="63">
        <v>2</v>
      </c>
      <c r="G427" s="63">
        <v>2</v>
      </c>
      <c r="H427" s="63">
        <v>3</v>
      </c>
      <c r="I427" s="63">
        <v>2</v>
      </c>
      <c r="J427" s="63">
        <v>10</v>
      </c>
      <c r="K427" s="63">
        <v>90</v>
      </c>
      <c r="L427" s="63">
        <v>83</v>
      </c>
      <c r="M427" s="63">
        <v>0.43</v>
      </c>
      <c r="N427" s="63">
        <v>1</v>
      </c>
      <c r="O427" s="65">
        <v>0.2</v>
      </c>
      <c r="P427" s="63">
        <v>7.99</v>
      </c>
      <c r="Q427" s="67">
        <v>4.5590000000000002</v>
      </c>
      <c r="R427" s="63">
        <v>9.8000000000000004E-2</v>
      </c>
      <c r="S427" s="63">
        <v>42.1</v>
      </c>
      <c r="T427" s="63"/>
      <c r="U427" s="63"/>
      <c r="W427" s="63" t="s">
        <v>28</v>
      </c>
      <c r="Y427" s="62">
        <f>AVERAGE(P435:P436)</f>
        <v>7.4700000000000006</v>
      </c>
      <c r="Z427" s="62">
        <f>AVERAGE(Q435:Q436)</f>
        <v>3.0449999999999999</v>
      </c>
      <c r="AA427" s="62">
        <f>AVERAGE(R435:R436)</f>
        <v>1.1000000000000001</v>
      </c>
      <c r="AB427" s="62">
        <f>AVERAGE(S435:S436)</f>
        <v>13.399999999999999</v>
      </c>
      <c r="AC427" s="110">
        <f>AVERAGE(M435:M436)</f>
        <v>0.57499999999999996</v>
      </c>
      <c r="AD427" s="62">
        <f>TNTP!M377</f>
        <v>1.4497244999999999</v>
      </c>
      <c r="AE427" s="62">
        <f>TNTP!N377</f>
        <v>5.1565050000000001E-2</v>
      </c>
    </row>
    <row r="428" spans="1:31" x14ac:dyDescent="0.2">
      <c r="A428" s="100">
        <v>42185</v>
      </c>
      <c r="B428" s="63"/>
      <c r="C428" s="63"/>
      <c r="D428" s="63" t="s">
        <v>155</v>
      </c>
      <c r="E428" s="63">
        <v>3</v>
      </c>
      <c r="F428" s="63">
        <v>2</v>
      </c>
      <c r="G428" s="63">
        <v>1</v>
      </c>
      <c r="H428" s="63">
        <v>5</v>
      </c>
      <c r="I428" s="63">
        <v>3</v>
      </c>
      <c r="J428" s="63">
        <v>8</v>
      </c>
      <c r="K428" s="63">
        <v>75</v>
      </c>
      <c r="L428" s="63">
        <v>77</v>
      </c>
      <c r="M428" s="63">
        <v>0.35</v>
      </c>
      <c r="N428" s="63">
        <v>1</v>
      </c>
      <c r="O428" s="63">
        <v>0.11</v>
      </c>
      <c r="P428" s="63">
        <v>7.03</v>
      </c>
      <c r="Q428" s="63">
        <v>1.92</v>
      </c>
      <c r="R428" s="63">
        <v>0.16500000000000001</v>
      </c>
      <c r="S428" s="63">
        <v>15.3</v>
      </c>
      <c r="T428" s="63"/>
      <c r="U428" s="63"/>
      <c r="W428" s="63" t="s">
        <v>29</v>
      </c>
      <c r="Y428" s="62">
        <f>AVERAGE(P437)</f>
        <v>7.06</v>
      </c>
      <c r="Z428" s="62">
        <f>AVERAGE(Q437)</f>
        <v>5.93</v>
      </c>
      <c r="AA428" s="62">
        <f>AVERAGE(R437)</f>
        <v>0.16700000000000001</v>
      </c>
      <c r="AB428" s="62">
        <f>AVERAGE(S437)</f>
        <v>14.5</v>
      </c>
      <c r="AC428" s="62">
        <f>AVERAGE(M437)</f>
        <v>0.5</v>
      </c>
      <c r="AD428" s="62">
        <f>TNTP!M378</f>
        <v>1.9189590000000001</v>
      </c>
      <c r="AE428" s="62">
        <f>TNTP!N378</f>
        <v>4.89326E-2</v>
      </c>
    </row>
    <row r="429" spans="1:31" x14ac:dyDescent="0.2">
      <c r="A429" s="100">
        <v>42199</v>
      </c>
      <c r="B429" s="63"/>
      <c r="C429" s="63"/>
      <c r="D429" s="63" t="s">
        <v>171</v>
      </c>
      <c r="E429" s="63">
        <v>3</v>
      </c>
      <c r="F429" s="63">
        <v>1</v>
      </c>
      <c r="G429" s="63">
        <v>3</v>
      </c>
      <c r="H429" s="63">
        <v>3</v>
      </c>
      <c r="I429" s="63">
        <v>1</v>
      </c>
      <c r="J429" s="63">
        <v>13</v>
      </c>
      <c r="K429" s="63">
        <v>79</v>
      </c>
      <c r="L429" s="63">
        <v>81</v>
      </c>
      <c r="M429" s="63">
        <v>0.52</v>
      </c>
      <c r="N429" s="63" t="s">
        <v>21</v>
      </c>
      <c r="O429" s="63">
        <v>0.28000000000000003</v>
      </c>
      <c r="P429" s="63">
        <v>8.09</v>
      </c>
      <c r="Q429" s="63">
        <v>2.1</v>
      </c>
      <c r="R429" s="63">
        <v>0.27100000000000002</v>
      </c>
      <c r="S429" s="63">
        <v>26.5</v>
      </c>
      <c r="T429" s="63"/>
      <c r="U429" s="63"/>
      <c r="W429" s="62" t="s">
        <v>164</v>
      </c>
      <c r="Y429" s="62">
        <f>AVERAGE(Y420:Y428)</f>
        <v>7.4279629629629635</v>
      </c>
      <c r="Z429" s="62">
        <f t="shared" ref="Z429:AE429" si="278">AVERAGE(Z420:Z428)</f>
        <v>2.8527777777777783</v>
      </c>
      <c r="AA429" s="62">
        <f t="shared" si="278"/>
        <v>0.27714814814814814</v>
      </c>
      <c r="AB429" s="62">
        <f t="shared" si="278"/>
        <v>18.81666666666667</v>
      </c>
      <c r="AC429" s="62">
        <f t="shared" si="278"/>
        <v>0.4346296296296297</v>
      </c>
      <c r="AD429" s="62">
        <f t="shared" si="278"/>
        <v>2.1715000222222223</v>
      </c>
      <c r="AE429" s="62">
        <f t="shared" si="278"/>
        <v>8.6125275925925907E-2</v>
      </c>
    </row>
    <row r="430" spans="1:31" x14ac:dyDescent="0.2">
      <c r="A430" s="100">
        <v>42213</v>
      </c>
      <c r="B430" s="63"/>
      <c r="C430" s="63"/>
      <c r="D430" s="63"/>
      <c r="E430" s="63">
        <v>3</v>
      </c>
      <c r="F430" s="63">
        <v>2</v>
      </c>
      <c r="G430" s="63">
        <v>1</v>
      </c>
      <c r="H430" s="63">
        <v>4</v>
      </c>
      <c r="I430" s="63">
        <v>1</v>
      </c>
      <c r="J430" s="63">
        <v>13</v>
      </c>
      <c r="K430" s="63">
        <v>84</v>
      </c>
      <c r="L430" s="63">
        <v>81</v>
      </c>
      <c r="M430" s="65">
        <v>0.3</v>
      </c>
      <c r="N430" s="63" t="s">
        <v>21</v>
      </c>
      <c r="O430" s="63">
        <v>0.22</v>
      </c>
      <c r="P430" s="63">
        <v>8.06</v>
      </c>
      <c r="Q430" s="63">
        <v>2.52</v>
      </c>
      <c r="R430" s="63">
        <v>0.186</v>
      </c>
      <c r="S430" s="63">
        <v>15.6</v>
      </c>
      <c r="T430" s="63"/>
      <c r="U430" s="63"/>
    </row>
    <row r="431" spans="1:31" x14ac:dyDescent="0.2">
      <c r="A431" s="100">
        <v>42227</v>
      </c>
      <c r="B431" s="63"/>
      <c r="C431" s="63"/>
      <c r="D431" s="63" t="s">
        <v>170</v>
      </c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</row>
    <row r="432" spans="1:31" x14ac:dyDescent="0.2">
      <c r="A432" s="100">
        <v>42241</v>
      </c>
      <c r="B432" s="63"/>
      <c r="C432" s="63"/>
      <c r="D432" s="63" t="s">
        <v>155</v>
      </c>
      <c r="E432" s="63">
        <v>4</v>
      </c>
      <c r="F432" s="63">
        <v>1</v>
      </c>
      <c r="G432" s="63">
        <v>1</v>
      </c>
      <c r="H432" s="63">
        <v>1</v>
      </c>
      <c r="I432" s="63">
        <v>1</v>
      </c>
      <c r="J432" s="63">
        <v>13</v>
      </c>
      <c r="K432" s="63">
        <v>76</v>
      </c>
      <c r="L432" s="63">
        <v>78</v>
      </c>
      <c r="M432" s="63">
        <v>0.45</v>
      </c>
      <c r="N432" s="63" t="s">
        <v>21</v>
      </c>
      <c r="O432" s="63">
        <v>0.22</v>
      </c>
      <c r="P432" s="63">
        <v>8.23</v>
      </c>
      <c r="Q432" s="63">
        <v>0.63</v>
      </c>
      <c r="R432" s="63">
        <v>3.2000000000000001E-2</v>
      </c>
      <c r="S432" s="63">
        <v>29.1</v>
      </c>
      <c r="U432" s="63" t="s">
        <v>250</v>
      </c>
    </row>
    <row r="433" spans="1:31" x14ac:dyDescent="0.2">
      <c r="A433" s="100">
        <v>42255</v>
      </c>
      <c r="B433" s="63"/>
      <c r="C433" s="63"/>
      <c r="D433" s="63" t="s">
        <v>210</v>
      </c>
      <c r="E433" s="63">
        <v>4</v>
      </c>
      <c r="F433" s="63">
        <v>2</v>
      </c>
      <c r="G433" s="63">
        <v>1</v>
      </c>
      <c r="H433" s="63">
        <v>1</v>
      </c>
      <c r="I433" s="63">
        <v>2</v>
      </c>
      <c r="J433" s="63">
        <v>9</v>
      </c>
      <c r="K433" s="63">
        <v>87</v>
      </c>
      <c r="L433" s="63">
        <v>80</v>
      </c>
      <c r="M433" s="63">
        <v>0.55000000000000004</v>
      </c>
      <c r="N433" s="63">
        <v>1</v>
      </c>
      <c r="O433" s="63">
        <v>0.63</v>
      </c>
      <c r="P433" s="63">
        <v>7.82</v>
      </c>
      <c r="Q433" s="69">
        <v>0.89</v>
      </c>
      <c r="R433" s="63">
        <v>0.114</v>
      </c>
      <c r="S433" s="63">
        <v>17.8</v>
      </c>
      <c r="T433" s="63"/>
      <c r="U433" s="70"/>
    </row>
    <row r="434" spans="1:31" x14ac:dyDescent="0.2">
      <c r="A434" s="100">
        <v>42269</v>
      </c>
      <c r="B434" s="63"/>
      <c r="C434" s="63"/>
      <c r="D434" s="63" t="s">
        <v>155</v>
      </c>
      <c r="E434" s="63">
        <v>4</v>
      </c>
      <c r="F434" s="63">
        <v>2</v>
      </c>
      <c r="G434" s="63">
        <v>2</v>
      </c>
      <c r="H434" s="63">
        <v>1</v>
      </c>
      <c r="I434" s="63">
        <v>3</v>
      </c>
      <c r="J434" s="63">
        <v>6</v>
      </c>
      <c r="K434" s="63">
        <v>68</v>
      </c>
      <c r="L434" s="63">
        <v>70</v>
      </c>
      <c r="M434" s="63">
        <v>0.55000000000000004</v>
      </c>
      <c r="N434" s="63" t="s">
        <v>21</v>
      </c>
      <c r="O434" s="63">
        <v>1.2</v>
      </c>
      <c r="P434" s="63">
        <v>7.11</v>
      </c>
      <c r="Q434" s="63">
        <v>1.61</v>
      </c>
      <c r="R434" s="63">
        <v>0.157</v>
      </c>
      <c r="S434" s="63">
        <v>12</v>
      </c>
      <c r="U434" s="63" t="s">
        <v>262</v>
      </c>
    </row>
    <row r="435" spans="1:31" x14ac:dyDescent="0.2">
      <c r="A435" s="100">
        <v>42283</v>
      </c>
      <c r="B435" s="63"/>
      <c r="C435" s="63"/>
      <c r="D435" s="63" t="s">
        <v>210</v>
      </c>
      <c r="E435" s="63">
        <v>1</v>
      </c>
      <c r="F435" s="63">
        <v>1</v>
      </c>
      <c r="G435" s="63">
        <v>1</v>
      </c>
      <c r="H435" s="63">
        <v>2</v>
      </c>
      <c r="I435" s="63">
        <v>2</v>
      </c>
      <c r="J435" s="63">
        <v>6</v>
      </c>
      <c r="K435" s="63">
        <v>65</v>
      </c>
      <c r="L435" s="63">
        <v>61</v>
      </c>
      <c r="M435" s="63">
        <v>0.65</v>
      </c>
      <c r="N435" s="63" t="s">
        <v>21</v>
      </c>
      <c r="O435" s="63">
        <v>1.9</v>
      </c>
      <c r="P435" s="63">
        <v>7.24</v>
      </c>
      <c r="Q435" s="63">
        <v>2.44</v>
      </c>
      <c r="R435" s="63">
        <v>0.17599999999999999</v>
      </c>
      <c r="S435" s="63">
        <v>11.7</v>
      </c>
      <c r="T435" s="63"/>
      <c r="U435" s="63"/>
    </row>
    <row r="436" spans="1:31" x14ac:dyDescent="0.2">
      <c r="A436" s="100">
        <v>42297</v>
      </c>
      <c r="B436" s="63"/>
      <c r="C436" s="63"/>
      <c r="D436" s="62" t="s">
        <v>155</v>
      </c>
      <c r="E436" s="63">
        <v>1</v>
      </c>
      <c r="F436" s="63">
        <v>2</v>
      </c>
      <c r="G436" s="63">
        <v>1</v>
      </c>
      <c r="H436" s="63">
        <v>1</v>
      </c>
      <c r="I436" s="63">
        <v>3</v>
      </c>
      <c r="J436" s="63">
        <v>10</v>
      </c>
      <c r="K436" s="63" t="s">
        <v>21</v>
      </c>
      <c r="L436" s="63">
        <v>56</v>
      </c>
      <c r="M436" s="65">
        <v>0.5</v>
      </c>
      <c r="N436" s="63">
        <v>1</v>
      </c>
      <c r="O436" s="63">
        <v>1.65</v>
      </c>
      <c r="P436" s="65">
        <v>7.7</v>
      </c>
      <c r="Q436" s="63">
        <v>3.65</v>
      </c>
      <c r="R436" s="63">
        <v>2.024</v>
      </c>
      <c r="S436" s="63">
        <v>15.1</v>
      </c>
      <c r="T436" s="63"/>
      <c r="U436" s="63"/>
    </row>
    <row r="437" spans="1:31" x14ac:dyDescent="0.2">
      <c r="A437" s="100">
        <v>42311</v>
      </c>
      <c r="B437" s="63"/>
      <c r="C437" s="63"/>
      <c r="D437" s="63" t="s">
        <v>210</v>
      </c>
      <c r="E437" s="63">
        <v>2</v>
      </c>
      <c r="F437" s="63">
        <v>1</v>
      </c>
      <c r="G437" s="63">
        <v>1</v>
      </c>
      <c r="H437" s="63">
        <v>1</v>
      </c>
      <c r="I437" s="63">
        <v>2</v>
      </c>
      <c r="J437" s="63">
        <v>7</v>
      </c>
      <c r="K437" s="63">
        <v>48</v>
      </c>
      <c r="L437" s="63">
        <v>42</v>
      </c>
      <c r="M437" s="65">
        <v>0.5</v>
      </c>
      <c r="N437" s="63" t="s">
        <v>21</v>
      </c>
      <c r="O437" s="63">
        <v>1.67</v>
      </c>
      <c r="P437" s="63">
        <v>7.06</v>
      </c>
      <c r="Q437" s="63">
        <v>5.93</v>
      </c>
      <c r="R437" s="63">
        <v>0.16700000000000001</v>
      </c>
      <c r="S437" s="63">
        <v>14.5</v>
      </c>
      <c r="T437" s="63"/>
    </row>
    <row r="438" spans="1:3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5"/>
      <c r="N438" s="63"/>
      <c r="O438" s="63"/>
      <c r="P438" s="63"/>
      <c r="Q438" s="63"/>
      <c r="R438" s="63"/>
      <c r="S438" s="63"/>
      <c r="T438" s="63"/>
      <c r="U438" s="63"/>
    </row>
    <row r="439" spans="1:3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5"/>
      <c r="N439" s="63"/>
      <c r="O439" s="63"/>
      <c r="P439" s="63"/>
      <c r="Q439" s="63"/>
      <c r="R439" s="63"/>
      <c r="S439" s="63"/>
      <c r="T439" s="63"/>
      <c r="U439" s="63"/>
    </row>
    <row r="440" spans="1:3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5"/>
      <c r="N440" s="63"/>
      <c r="O440" s="63"/>
      <c r="P440" s="63"/>
      <c r="Q440" s="63"/>
      <c r="R440" s="63"/>
      <c r="S440" s="63"/>
      <c r="T440" s="63"/>
      <c r="U440" s="63"/>
    </row>
    <row r="441" spans="1:3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5"/>
      <c r="N441" s="63"/>
      <c r="O441" s="63"/>
      <c r="P441" s="63"/>
      <c r="Q441" s="63"/>
      <c r="R441" s="63"/>
      <c r="S441" s="63"/>
      <c r="T441" s="63"/>
      <c r="U441" s="63"/>
    </row>
    <row r="442" spans="1:31" x14ac:dyDescent="0.2">
      <c r="A442" s="100">
        <v>42073</v>
      </c>
      <c r="B442" s="63" t="s">
        <v>73</v>
      </c>
      <c r="C442" s="63" t="s">
        <v>74</v>
      </c>
      <c r="D442" s="63" t="s">
        <v>173</v>
      </c>
      <c r="E442" s="63">
        <v>2</v>
      </c>
      <c r="F442" s="63">
        <v>1</v>
      </c>
      <c r="G442" s="63">
        <v>4</v>
      </c>
      <c r="H442" s="63">
        <v>3</v>
      </c>
      <c r="I442" s="63">
        <v>1</v>
      </c>
      <c r="J442" s="63">
        <v>13</v>
      </c>
      <c r="K442" s="63">
        <v>55</v>
      </c>
      <c r="L442" s="63">
        <v>44</v>
      </c>
      <c r="M442" s="63">
        <v>0.98</v>
      </c>
      <c r="N442" s="63">
        <v>1</v>
      </c>
      <c r="O442" s="65">
        <v>0.1</v>
      </c>
      <c r="P442" s="63">
        <v>6.4</v>
      </c>
      <c r="Q442" s="63">
        <v>2.88</v>
      </c>
      <c r="R442" s="63">
        <v>0.35599999999999998</v>
      </c>
      <c r="S442" s="63">
        <v>4.8</v>
      </c>
      <c r="T442" s="63"/>
      <c r="V442" s="63"/>
      <c r="W442" s="63" t="s">
        <v>20</v>
      </c>
      <c r="X442" s="81" t="s">
        <v>73</v>
      </c>
      <c r="Y442" s="62">
        <f>AVERAGE(P442:P443)</f>
        <v>6.62</v>
      </c>
      <c r="Z442" s="62">
        <f>AVERAGE(Q442:Q443)</f>
        <v>2.46</v>
      </c>
      <c r="AA442" s="62">
        <f>AVERAGE(R442:R443)</f>
        <v>0.35299999999999998</v>
      </c>
      <c r="AB442" s="62">
        <f>AVERAGE(S442:S443)</f>
        <v>8.4499999999999993</v>
      </c>
      <c r="AC442" s="62">
        <f>AVERAGE(M442:M443)</f>
        <v>0.90500000000000003</v>
      </c>
      <c r="AD442" s="62">
        <f>TNTP!M389</f>
        <v>2.8924455</v>
      </c>
      <c r="AE442" s="62">
        <f>TNTP!N389</f>
        <v>6.4727300000000002E-2</v>
      </c>
    </row>
    <row r="443" spans="1:31" x14ac:dyDescent="0.2">
      <c r="A443" s="100">
        <v>42087</v>
      </c>
      <c r="B443" s="63"/>
      <c r="C443" s="63"/>
      <c r="D443" s="63" t="s">
        <v>179</v>
      </c>
      <c r="E443" s="63">
        <v>3</v>
      </c>
      <c r="F443" s="63">
        <v>2</v>
      </c>
      <c r="G443" s="63">
        <v>3</v>
      </c>
      <c r="H443" s="63">
        <v>1</v>
      </c>
      <c r="I443" s="63">
        <v>2</v>
      </c>
      <c r="J443" s="63">
        <v>13</v>
      </c>
      <c r="K443" s="63">
        <v>47</v>
      </c>
      <c r="L443" s="63">
        <v>51</v>
      </c>
      <c r="M443" s="63">
        <v>0.83</v>
      </c>
      <c r="N443" s="63">
        <v>1</v>
      </c>
      <c r="O443" s="63">
        <v>0.39</v>
      </c>
      <c r="P443" s="63">
        <v>6.84</v>
      </c>
      <c r="Q443" s="63">
        <v>2.04</v>
      </c>
      <c r="R443" s="63">
        <v>0.35</v>
      </c>
      <c r="S443" s="63">
        <v>12.1</v>
      </c>
      <c r="T443" s="63"/>
      <c r="V443" s="63"/>
      <c r="W443" s="63" t="s">
        <v>22</v>
      </c>
      <c r="Y443" s="62">
        <f>AVERAGE(P444:P445)</f>
        <v>7.05</v>
      </c>
      <c r="Z443" s="62">
        <f>AVERAGE(Q444:Q445)</f>
        <v>2.8650000000000002</v>
      </c>
      <c r="AA443" s="62">
        <f>AVERAGE(R444:R445)</f>
        <v>0.19950000000000001</v>
      </c>
      <c r="AB443" s="62">
        <f>AVERAGE(S444:S445)</f>
        <v>9.35</v>
      </c>
      <c r="AC443" s="62">
        <f>AVERAGE(M444:M445)</f>
        <v>0.78500000000000003</v>
      </c>
      <c r="AD443" s="62">
        <f>TNTP!M390</f>
        <v>3.4597289999999998</v>
      </c>
      <c r="AE443" s="62">
        <f>TNTP!N390</f>
        <v>5.574599999999999E-2</v>
      </c>
    </row>
    <row r="444" spans="1:31" x14ac:dyDescent="0.2">
      <c r="A444" s="100">
        <v>42101</v>
      </c>
      <c r="B444" s="63"/>
      <c r="C444" s="63"/>
      <c r="D444" s="63" t="s">
        <v>185</v>
      </c>
      <c r="E444" s="63">
        <v>4</v>
      </c>
      <c r="F444" s="63">
        <v>1</v>
      </c>
      <c r="G444" s="63">
        <v>3</v>
      </c>
      <c r="H444" s="63">
        <v>3</v>
      </c>
      <c r="I444" s="63">
        <v>2</v>
      </c>
      <c r="J444" s="63">
        <v>11</v>
      </c>
      <c r="K444" s="63">
        <v>68</v>
      </c>
      <c r="L444" s="63">
        <v>60</v>
      </c>
      <c r="M444" s="63">
        <v>0.78</v>
      </c>
      <c r="N444" s="63">
        <v>1</v>
      </c>
      <c r="O444" s="63">
        <v>0.05</v>
      </c>
      <c r="P444" s="63">
        <v>6.89</v>
      </c>
      <c r="Q444" s="63">
        <v>2.4</v>
      </c>
      <c r="R444" s="63">
        <v>0.29799999999999999</v>
      </c>
      <c r="S444" s="70">
        <v>8</v>
      </c>
      <c r="T444" s="63"/>
      <c r="U444" s="63" t="s">
        <v>186</v>
      </c>
      <c r="V444" s="63"/>
      <c r="W444" s="63" t="s">
        <v>23</v>
      </c>
      <c r="X444" s="63"/>
      <c r="Y444" s="62">
        <f>AVERAGE(P446:P447)</f>
        <v>7.33</v>
      </c>
      <c r="Z444" s="62">
        <f>AVERAGE(Q446:Q447)</f>
        <v>2.19</v>
      </c>
      <c r="AA444" s="62">
        <f>AVERAGE(R446:R447)</f>
        <v>0.22900000000000001</v>
      </c>
      <c r="AB444" s="62">
        <f>AVERAGE(S446:S447)</f>
        <v>13.5</v>
      </c>
      <c r="AC444" s="62">
        <f>AVERAGE(M446:M447)</f>
        <v>0.95</v>
      </c>
      <c r="AD444" s="62">
        <f>TNTP!M391</f>
        <v>3.4037010000000003</v>
      </c>
      <c r="AE444" s="62">
        <f>TNTP!N391</f>
        <v>7.2779499999999997E-2</v>
      </c>
    </row>
    <row r="445" spans="1:31" x14ac:dyDescent="0.2">
      <c r="A445" s="100">
        <v>42115</v>
      </c>
      <c r="B445" s="63"/>
      <c r="C445" s="63"/>
      <c r="D445" s="63" t="s">
        <v>198</v>
      </c>
      <c r="E445" s="63">
        <v>2</v>
      </c>
      <c r="F445" s="63">
        <v>2</v>
      </c>
      <c r="G445" s="63">
        <v>2</v>
      </c>
      <c r="H445" s="63">
        <v>3</v>
      </c>
      <c r="I445" s="63">
        <v>1</v>
      </c>
      <c r="J445" s="63">
        <v>10</v>
      </c>
      <c r="K445" s="63">
        <v>72</v>
      </c>
      <c r="L445" s="63">
        <v>68</v>
      </c>
      <c r="M445" s="63">
        <v>0.79</v>
      </c>
      <c r="N445" s="63">
        <v>1</v>
      </c>
      <c r="O445" s="63">
        <v>0.05</v>
      </c>
      <c r="P445" s="63">
        <v>7.21</v>
      </c>
      <c r="Q445" s="63">
        <v>3.33</v>
      </c>
      <c r="R445" s="63">
        <v>0.10100000000000001</v>
      </c>
      <c r="S445" s="63">
        <v>10.7</v>
      </c>
      <c r="T445" s="63"/>
      <c r="U445" s="63" t="s">
        <v>199</v>
      </c>
      <c r="V445" s="63"/>
      <c r="W445" s="63" t="s">
        <v>24</v>
      </c>
      <c r="X445" s="63"/>
      <c r="Y445" s="62">
        <f>AVERAGE(P448:P450)</f>
        <v>7.4</v>
      </c>
      <c r="Z445" s="62">
        <f>AVERAGE(Q448:Q450)</f>
        <v>1.5649999999999999</v>
      </c>
      <c r="AA445" s="111">
        <f>AVERAGE(R448:R450)</f>
        <v>6.8000000000000005E-2</v>
      </c>
      <c r="AB445" s="62">
        <f>AVERAGE(S448:S450)</f>
        <v>25.85</v>
      </c>
      <c r="AC445" s="62">
        <f>AVERAGE(M448:M450)</f>
        <v>0.56000000000000005</v>
      </c>
      <c r="AD445" s="62">
        <f>TNTP!M392</f>
        <v>2.3601795000000001</v>
      </c>
      <c r="AE445" s="62">
        <f>TNTP!N392</f>
        <v>8.9503300000000008E-2</v>
      </c>
    </row>
    <row r="446" spans="1:31" x14ac:dyDescent="0.2">
      <c r="A446" s="100">
        <v>42129</v>
      </c>
      <c r="B446" s="63"/>
      <c r="C446" s="63"/>
      <c r="D446" s="63" t="s">
        <v>170</v>
      </c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 t="s">
        <v>25</v>
      </c>
      <c r="X446" s="63"/>
      <c r="Y446" s="62">
        <f>AVERAGE(P451:P452)</f>
        <v>8.1950000000000003</v>
      </c>
      <c r="Z446" s="62">
        <f>AVERAGE(Q451:Q452)</f>
        <v>2.0249999999999999</v>
      </c>
      <c r="AA446" s="62">
        <f>AVERAGE(R451:R452)</f>
        <v>8.5000000000000006E-2</v>
      </c>
      <c r="AB446" s="62">
        <f>AVERAGE(S451:S452)</f>
        <v>28.6</v>
      </c>
      <c r="AC446" s="62">
        <f>AVERAGE(M451:M452)</f>
        <v>0.54499999999999993</v>
      </c>
      <c r="AD446" s="62">
        <f>TNTP!M393</f>
        <v>2.4932460000000001</v>
      </c>
      <c r="AE446" s="62">
        <f>TNTP!N393</f>
        <v>0.1056077</v>
      </c>
    </row>
    <row r="447" spans="1:31" x14ac:dyDescent="0.2">
      <c r="A447" s="100">
        <v>42143</v>
      </c>
      <c r="B447" s="63"/>
      <c r="C447" s="63"/>
      <c r="D447" s="63" t="s">
        <v>198</v>
      </c>
      <c r="E447" s="63">
        <v>1</v>
      </c>
      <c r="F447" s="63">
        <v>2</v>
      </c>
      <c r="G447" s="63">
        <v>2</v>
      </c>
      <c r="H447" s="63">
        <v>4</v>
      </c>
      <c r="I447" s="63">
        <v>1</v>
      </c>
      <c r="J447" s="63">
        <v>11</v>
      </c>
      <c r="K447" s="63">
        <v>84</v>
      </c>
      <c r="L447" s="63">
        <v>78</v>
      </c>
      <c r="M447" s="63">
        <v>0.95</v>
      </c>
      <c r="N447" s="63">
        <v>1</v>
      </c>
      <c r="O447" s="63">
        <v>0.12</v>
      </c>
      <c r="P447" s="63">
        <v>7.33</v>
      </c>
      <c r="Q447" s="63">
        <v>2.19</v>
      </c>
      <c r="R447" s="63">
        <v>0.22900000000000001</v>
      </c>
      <c r="S447" s="63">
        <v>13.5</v>
      </c>
      <c r="T447" s="63"/>
      <c r="U447" s="63"/>
      <c r="V447" s="63"/>
      <c r="W447" s="63" t="s">
        <v>26</v>
      </c>
      <c r="X447" s="63"/>
      <c r="Y447" s="62">
        <f>AVERAGE(P453:P454)</f>
        <v>8.2850000000000001</v>
      </c>
      <c r="Z447" s="62">
        <f>AVERAGE(Q453:Q454)</f>
        <v>1.35</v>
      </c>
      <c r="AA447" s="62">
        <f>AVERAGE(R453:R454)</f>
        <v>7.5999999999999998E-2</v>
      </c>
      <c r="AB447" s="62">
        <f>AVERAGE(S453:S454)</f>
        <v>22.049999999999997</v>
      </c>
      <c r="AC447" s="62">
        <f>AVERAGE(M453:M454)</f>
        <v>0.745</v>
      </c>
      <c r="AD447" s="62">
        <f>TNTP!M394</f>
        <v>2.6543264999999998</v>
      </c>
      <c r="AE447" s="62">
        <f>TNTP!N394</f>
        <v>6.7669450000000006E-2</v>
      </c>
    </row>
    <row r="448" spans="1:31" x14ac:dyDescent="0.2">
      <c r="A448" s="100">
        <v>42157</v>
      </c>
      <c r="B448" s="63"/>
      <c r="C448" s="63"/>
      <c r="D448" s="63" t="s">
        <v>198</v>
      </c>
      <c r="E448" s="63">
        <v>1</v>
      </c>
      <c r="F448" s="63">
        <v>3</v>
      </c>
      <c r="G448" s="63">
        <v>3</v>
      </c>
      <c r="H448" s="63">
        <v>5</v>
      </c>
      <c r="I448" s="63">
        <v>3</v>
      </c>
      <c r="J448" s="63">
        <v>5</v>
      </c>
      <c r="K448" s="63">
        <v>64</v>
      </c>
      <c r="L448" s="63">
        <v>78</v>
      </c>
      <c r="M448" s="63">
        <v>0.72</v>
      </c>
      <c r="N448" s="63" t="s">
        <v>21</v>
      </c>
      <c r="O448" s="63">
        <v>0.11</v>
      </c>
      <c r="P448" s="63">
        <v>6.9</v>
      </c>
      <c r="Q448" s="63">
        <v>1.08</v>
      </c>
      <c r="R448" s="69">
        <v>7.0000000000000007E-2</v>
      </c>
      <c r="S448" s="63">
        <v>22</v>
      </c>
      <c r="T448" s="63"/>
      <c r="U448" s="63"/>
      <c r="V448" s="63"/>
      <c r="W448" s="63" t="s">
        <v>27</v>
      </c>
      <c r="X448" s="63"/>
      <c r="Y448" s="62">
        <f>AVERAGE(P455:P456)</f>
        <v>9.7100000000000009</v>
      </c>
      <c r="Z448" s="62">
        <f>AVERAGE(Q455:Q456)</f>
        <v>2.4700000000000002</v>
      </c>
      <c r="AA448" s="111">
        <f>AVERAGE(R455:R456)</f>
        <v>0.01</v>
      </c>
      <c r="AB448" s="62">
        <f>AVERAGE(S455:S456)</f>
        <v>23.3</v>
      </c>
      <c r="AC448" s="62">
        <f>AVERAGE(M455:M456)</f>
        <v>0.58000000000000007</v>
      </c>
      <c r="AD448" s="62">
        <f>TNTP!M395</f>
        <v>2.9414699999999998</v>
      </c>
      <c r="AE448" s="62">
        <f>TNTP!N395</f>
        <v>6.9992200000000004E-2</v>
      </c>
    </row>
    <row r="449" spans="1:31" x14ac:dyDescent="0.2">
      <c r="A449" s="100">
        <v>42171</v>
      </c>
      <c r="B449" s="63"/>
      <c r="C449" s="63"/>
      <c r="D449" s="63" t="s">
        <v>170</v>
      </c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 t="s">
        <v>28</v>
      </c>
      <c r="X449" s="63"/>
      <c r="Y449" s="62">
        <f>AVERAGE(P457:P458)</f>
        <v>7.14</v>
      </c>
      <c r="Z449" s="62">
        <f>AVERAGE(Q457:Q458)</f>
        <v>2.3600000000000003</v>
      </c>
      <c r="AA449" s="62">
        <f>AVERAGE(R457:R458)</f>
        <v>0.2475</v>
      </c>
      <c r="AB449" s="62">
        <f>AVERAGE(S457:S458)</f>
        <v>13.35</v>
      </c>
      <c r="AC449" s="110">
        <f>AVERAGE(M457:M458)</f>
        <v>0.86499999999999999</v>
      </c>
      <c r="AD449" s="62">
        <f>TNTP!M396</f>
        <v>3.3686834999999999</v>
      </c>
      <c r="AE449" s="62">
        <f>TNTP!N396</f>
        <v>6.3023949999999995E-2</v>
      </c>
    </row>
    <row r="450" spans="1:31" x14ac:dyDescent="0.2">
      <c r="A450" s="100">
        <v>42185</v>
      </c>
      <c r="B450" s="63"/>
      <c r="C450" s="63"/>
      <c r="D450" s="63" t="s">
        <v>171</v>
      </c>
      <c r="E450" s="63">
        <v>3</v>
      </c>
      <c r="F450" s="63">
        <v>2</v>
      </c>
      <c r="G450" s="63">
        <v>2</v>
      </c>
      <c r="H450" s="63">
        <v>2</v>
      </c>
      <c r="I450" s="63">
        <v>2</v>
      </c>
      <c r="J450" s="63">
        <v>8</v>
      </c>
      <c r="K450" s="63">
        <v>84</v>
      </c>
      <c r="L450" s="63">
        <v>80</v>
      </c>
      <c r="M450" s="63">
        <v>0.4</v>
      </c>
      <c r="N450" s="63" t="s">
        <v>21</v>
      </c>
      <c r="O450" s="63">
        <v>0.04</v>
      </c>
      <c r="P450" s="65">
        <v>7.9</v>
      </c>
      <c r="Q450" s="63">
        <v>2.0499999999999998</v>
      </c>
      <c r="R450" s="63">
        <v>6.6000000000000003E-2</v>
      </c>
      <c r="S450" s="63">
        <v>29.7</v>
      </c>
      <c r="T450" s="63"/>
      <c r="U450" s="63"/>
      <c r="V450" s="63"/>
      <c r="W450" s="63" t="s">
        <v>29</v>
      </c>
      <c r="X450" s="63"/>
      <c r="Y450" s="62">
        <f>AVERAGE(P459)</f>
        <v>6.94</v>
      </c>
      <c r="Z450" s="62">
        <f>AVERAGE(Q459)</f>
        <v>4.74</v>
      </c>
      <c r="AA450" s="62">
        <f>AVERAGE(R459)</f>
        <v>0.16500000000000001</v>
      </c>
      <c r="AB450" s="62">
        <f>AVERAGE(S459)</f>
        <v>8.6</v>
      </c>
      <c r="AC450" s="62">
        <f>AVERAGE(M459)</f>
        <v>1.35</v>
      </c>
      <c r="AD450" s="62">
        <f>TNTP!M397</f>
        <v>3.7818899999999998</v>
      </c>
      <c r="AE450" s="62">
        <f>TNTP!N397</f>
        <v>3.1279700000000001E-2</v>
      </c>
    </row>
    <row r="451" spans="1:31" x14ac:dyDescent="0.2">
      <c r="A451" s="100">
        <v>42199</v>
      </c>
      <c r="B451" s="63"/>
      <c r="C451" s="63"/>
      <c r="D451" s="63" t="s">
        <v>233</v>
      </c>
      <c r="E451" s="63">
        <v>1</v>
      </c>
      <c r="F451" s="63">
        <v>2</v>
      </c>
      <c r="G451" s="63">
        <v>3</v>
      </c>
      <c r="H451" s="63">
        <v>2</v>
      </c>
      <c r="I451" s="63">
        <v>3</v>
      </c>
      <c r="J451" s="63">
        <v>12</v>
      </c>
      <c r="K451" s="63">
        <v>81</v>
      </c>
      <c r="L451" s="63">
        <v>83</v>
      </c>
      <c r="M451" s="63">
        <v>0.57999999999999996</v>
      </c>
      <c r="N451" s="63">
        <v>1</v>
      </c>
      <c r="O451" s="63">
        <v>0.12</v>
      </c>
      <c r="P451" s="63">
        <v>7.34</v>
      </c>
      <c r="Q451" s="63">
        <v>2.02</v>
      </c>
      <c r="R451" s="63">
        <v>0.11700000000000001</v>
      </c>
      <c r="S451" s="63">
        <v>33.700000000000003</v>
      </c>
      <c r="T451" s="63"/>
      <c r="U451" s="63"/>
      <c r="W451" s="62" t="s">
        <v>164</v>
      </c>
      <c r="Y451" s="62">
        <f>AVERAGE(Y443:Y450)</f>
        <v>7.7562500000000005</v>
      </c>
      <c r="Z451" s="62">
        <f t="shared" ref="Z451:AE451" si="279">AVERAGE(Z443:Z450)</f>
        <v>2.4456249999999997</v>
      </c>
      <c r="AA451" s="62">
        <f t="shared" si="279"/>
        <v>0.13500000000000001</v>
      </c>
      <c r="AB451" s="62">
        <f t="shared" si="279"/>
        <v>18.074999999999999</v>
      </c>
      <c r="AC451" s="62">
        <f t="shared" si="279"/>
        <v>0.7975000000000001</v>
      </c>
      <c r="AD451" s="62">
        <f t="shared" si="279"/>
        <v>3.0579031875</v>
      </c>
      <c r="AE451" s="62">
        <f t="shared" si="279"/>
        <v>6.9450225000000004E-2</v>
      </c>
    </row>
    <row r="452" spans="1:31" x14ac:dyDescent="0.2">
      <c r="A452" s="100">
        <v>42213</v>
      </c>
      <c r="B452" s="63"/>
      <c r="C452" s="63"/>
      <c r="D452" s="63"/>
      <c r="E452" s="63">
        <v>4</v>
      </c>
      <c r="F452" s="63">
        <v>2</v>
      </c>
      <c r="G452" s="63">
        <v>2</v>
      </c>
      <c r="H452" s="63" t="s">
        <v>21</v>
      </c>
      <c r="I452" s="63">
        <v>3</v>
      </c>
      <c r="J452" s="63">
        <v>12</v>
      </c>
      <c r="K452" s="63">
        <v>91</v>
      </c>
      <c r="L452" s="63">
        <v>82</v>
      </c>
      <c r="M452" s="63">
        <v>0.51</v>
      </c>
      <c r="N452" s="63">
        <v>1</v>
      </c>
      <c r="O452" s="63">
        <v>0.12</v>
      </c>
      <c r="P452" s="63">
        <v>9.0500000000000007</v>
      </c>
      <c r="Q452" s="63">
        <v>2.0299999999999998</v>
      </c>
      <c r="R452" s="63">
        <v>5.2999999999999999E-2</v>
      </c>
      <c r="S452" s="63">
        <v>23.5</v>
      </c>
      <c r="T452" s="63"/>
      <c r="U452" s="63"/>
    </row>
    <row r="453" spans="1:31" x14ac:dyDescent="0.2">
      <c r="A453" s="100">
        <v>42227</v>
      </c>
      <c r="B453" s="63"/>
      <c r="C453" s="63"/>
      <c r="D453" s="63" t="s">
        <v>171</v>
      </c>
      <c r="E453" s="63">
        <v>3</v>
      </c>
      <c r="F453" s="63">
        <v>2</v>
      </c>
      <c r="G453" s="63">
        <v>3</v>
      </c>
      <c r="H453" s="63">
        <v>2</v>
      </c>
      <c r="I453" s="63">
        <v>1</v>
      </c>
      <c r="J453" s="63">
        <v>13</v>
      </c>
      <c r="K453" s="63">
        <v>72</v>
      </c>
      <c r="L453" s="63">
        <v>76</v>
      </c>
      <c r="M453" s="65">
        <v>1</v>
      </c>
      <c r="N453" s="63">
        <v>1</v>
      </c>
      <c r="O453" s="63">
        <v>0.09</v>
      </c>
      <c r="P453" s="63">
        <v>7.02</v>
      </c>
      <c r="Q453" s="63">
        <v>1.51</v>
      </c>
      <c r="R453" s="63">
        <v>0.14299999999999999</v>
      </c>
      <c r="S453" s="63">
        <v>16.2</v>
      </c>
      <c r="U453" s="63" t="s">
        <v>243</v>
      </c>
    </row>
    <row r="454" spans="1:31" x14ac:dyDescent="0.2">
      <c r="A454" s="100">
        <v>42241</v>
      </c>
      <c r="B454" s="63"/>
      <c r="C454" s="63"/>
      <c r="D454" s="62" t="s">
        <v>233</v>
      </c>
      <c r="E454" s="63">
        <v>2</v>
      </c>
      <c r="F454" s="63">
        <v>1</v>
      </c>
      <c r="G454" s="63">
        <v>2</v>
      </c>
      <c r="H454" s="63">
        <v>1</v>
      </c>
      <c r="I454" s="63">
        <v>2</v>
      </c>
      <c r="J454" s="63">
        <v>5</v>
      </c>
      <c r="K454" s="63">
        <v>82</v>
      </c>
      <c r="L454" s="63">
        <v>82</v>
      </c>
      <c r="M454" s="63">
        <v>0.49</v>
      </c>
      <c r="N454" s="63">
        <v>1</v>
      </c>
      <c r="O454" s="63">
        <v>0.12</v>
      </c>
      <c r="P454" s="63">
        <v>9.5500000000000007</v>
      </c>
      <c r="Q454" s="63">
        <v>1.19</v>
      </c>
      <c r="R454" s="63">
        <v>8.9999999999999993E-3</v>
      </c>
      <c r="S454" s="63">
        <v>27.9</v>
      </c>
      <c r="U454" s="63" t="s">
        <v>251</v>
      </c>
    </row>
    <row r="455" spans="1:31" x14ac:dyDescent="0.2">
      <c r="A455" s="100">
        <v>42255</v>
      </c>
      <c r="B455" s="63"/>
      <c r="C455" s="63"/>
      <c r="D455" s="63"/>
      <c r="E455" s="63">
        <v>4</v>
      </c>
      <c r="F455" s="63">
        <v>2</v>
      </c>
      <c r="G455" s="63">
        <v>1</v>
      </c>
      <c r="H455" s="63">
        <v>1</v>
      </c>
      <c r="I455" s="63">
        <v>3</v>
      </c>
      <c r="J455" s="63">
        <v>11</v>
      </c>
      <c r="K455" s="63">
        <v>87</v>
      </c>
      <c r="L455" s="63">
        <v>80</v>
      </c>
      <c r="M455" s="63">
        <v>0.54</v>
      </c>
      <c r="N455" s="63">
        <v>1</v>
      </c>
      <c r="O455" s="63">
        <v>0.2</v>
      </c>
      <c r="P455" s="63">
        <v>9.7100000000000009</v>
      </c>
      <c r="Q455" s="63">
        <v>2.4700000000000002</v>
      </c>
      <c r="R455" s="69">
        <v>0.01</v>
      </c>
      <c r="S455" s="63">
        <v>23.3</v>
      </c>
      <c r="U455" s="63" t="s">
        <v>256</v>
      </c>
    </row>
    <row r="456" spans="1:31" x14ac:dyDescent="0.2">
      <c r="A456" s="100">
        <v>42269</v>
      </c>
      <c r="B456" s="63"/>
      <c r="C456" s="63"/>
      <c r="D456" s="63"/>
      <c r="E456" s="63">
        <v>3</v>
      </c>
      <c r="F456" s="63">
        <v>2</v>
      </c>
      <c r="G456" s="63">
        <v>3</v>
      </c>
      <c r="H456" s="63">
        <v>2</v>
      </c>
      <c r="I456" s="63">
        <v>3</v>
      </c>
      <c r="J456" s="63">
        <v>8</v>
      </c>
      <c r="K456" s="63">
        <v>77</v>
      </c>
      <c r="L456" s="63">
        <v>74</v>
      </c>
      <c r="M456" s="63">
        <v>0.62</v>
      </c>
      <c r="N456" s="63">
        <v>1</v>
      </c>
      <c r="O456" s="63"/>
      <c r="P456" s="63"/>
      <c r="Q456" s="63"/>
      <c r="R456" s="63"/>
      <c r="S456" s="63"/>
      <c r="U456" s="63" t="s">
        <v>264</v>
      </c>
    </row>
    <row r="457" spans="1:31" x14ac:dyDescent="0.2">
      <c r="A457" s="100">
        <v>42283</v>
      </c>
      <c r="B457" s="63"/>
      <c r="C457" s="63"/>
      <c r="D457" s="63" t="s">
        <v>198</v>
      </c>
      <c r="E457" s="63">
        <v>2</v>
      </c>
      <c r="F457" s="63">
        <v>1</v>
      </c>
      <c r="G457" s="63">
        <v>1</v>
      </c>
      <c r="H457" s="63">
        <v>2</v>
      </c>
      <c r="I457" s="63">
        <v>1</v>
      </c>
      <c r="J457" s="63">
        <v>13</v>
      </c>
      <c r="K457" s="63" t="s">
        <v>21</v>
      </c>
      <c r="L457" s="63">
        <v>65</v>
      </c>
      <c r="M457" s="65">
        <v>0.9</v>
      </c>
      <c r="N457" s="63">
        <v>1</v>
      </c>
      <c r="O457" s="63">
        <v>0.09</v>
      </c>
      <c r="P457" s="63">
        <v>6.93</v>
      </c>
      <c r="Q457" s="63">
        <v>1.29</v>
      </c>
      <c r="R457" s="63">
        <v>0.36499999999999999</v>
      </c>
      <c r="S457" s="63">
        <v>6.7</v>
      </c>
      <c r="U457" s="63" t="s">
        <v>269</v>
      </c>
    </row>
    <row r="458" spans="1:31" x14ac:dyDescent="0.2">
      <c r="A458" s="100">
        <v>42297</v>
      </c>
      <c r="B458" s="63"/>
      <c r="C458" s="63"/>
      <c r="D458" s="63" t="s">
        <v>280</v>
      </c>
      <c r="E458" s="63">
        <v>3</v>
      </c>
      <c r="F458" s="63">
        <v>1</v>
      </c>
      <c r="G458" s="63">
        <v>2</v>
      </c>
      <c r="H458" s="63">
        <v>1</v>
      </c>
      <c r="I458" s="63">
        <v>1</v>
      </c>
      <c r="J458" s="63">
        <v>13</v>
      </c>
      <c r="K458" s="63">
        <v>64</v>
      </c>
      <c r="L458" s="63">
        <v>60</v>
      </c>
      <c r="M458" s="65">
        <v>0.83</v>
      </c>
      <c r="N458" s="63">
        <v>1</v>
      </c>
      <c r="O458" s="65">
        <v>0.2</v>
      </c>
      <c r="P458" s="63">
        <v>7.35</v>
      </c>
      <c r="Q458" s="63">
        <v>3.43</v>
      </c>
      <c r="R458" s="63">
        <v>0.13</v>
      </c>
      <c r="S458" s="70">
        <v>20</v>
      </c>
      <c r="T458" s="63"/>
      <c r="U458" s="63"/>
    </row>
    <row r="459" spans="1:31" x14ac:dyDescent="0.2">
      <c r="A459" s="100">
        <v>42311</v>
      </c>
      <c r="B459" s="63"/>
      <c r="C459" s="63"/>
      <c r="D459" s="63" t="s">
        <v>302</v>
      </c>
      <c r="E459" s="63">
        <v>3</v>
      </c>
      <c r="F459" s="63">
        <v>1</v>
      </c>
      <c r="G459" s="63">
        <v>1</v>
      </c>
      <c r="H459" s="63">
        <v>1</v>
      </c>
      <c r="I459" s="63">
        <v>1</v>
      </c>
      <c r="J459" s="63">
        <v>13</v>
      </c>
      <c r="K459" s="63">
        <v>68</v>
      </c>
      <c r="L459" s="63">
        <v>60</v>
      </c>
      <c r="M459" s="65">
        <v>1.35</v>
      </c>
      <c r="N459" s="63" t="s">
        <v>21</v>
      </c>
      <c r="O459" s="63">
        <v>0.14000000000000001</v>
      </c>
      <c r="P459" s="63">
        <v>6.94</v>
      </c>
      <c r="Q459" s="67">
        <v>4.74</v>
      </c>
      <c r="R459" s="67">
        <v>0.16500000000000001</v>
      </c>
      <c r="S459" s="63">
        <v>8.6</v>
      </c>
      <c r="T459" s="63"/>
      <c r="U459" s="63"/>
    </row>
    <row r="460" spans="1:3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5"/>
      <c r="N460" s="63"/>
      <c r="O460" s="63"/>
      <c r="P460" s="63"/>
      <c r="Q460" s="63"/>
      <c r="R460" s="63"/>
      <c r="S460" s="63"/>
      <c r="T460" s="63"/>
      <c r="U460" s="63"/>
    </row>
    <row r="461" spans="1:3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5"/>
      <c r="N461" s="63"/>
      <c r="O461" s="63"/>
      <c r="P461" s="63"/>
      <c r="Q461" s="63"/>
      <c r="R461" s="63"/>
      <c r="S461" s="63"/>
      <c r="T461" s="63"/>
      <c r="U461" s="63"/>
    </row>
    <row r="462" spans="1:3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5"/>
      <c r="N462" s="63"/>
      <c r="O462" s="63"/>
      <c r="P462" s="63"/>
      <c r="Q462" s="63"/>
      <c r="R462" s="63"/>
      <c r="S462" s="63"/>
      <c r="T462" s="63"/>
      <c r="U462" s="63"/>
    </row>
    <row r="463" spans="1:3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5"/>
      <c r="N463" s="63"/>
      <c r="O463" s="63"/>
      <c r="P463" s="63"/>
      <c r="Q463" s="63"/>
      <c r="R463" s="63"/>
      <c r="S463" s="63"/>
      <c r="T463" s="63"/>
      <c r="U463" s="63"/>
    </row>
    <row r="464" spans="1:31" x14ac:dyDescent="0.2">
      <c r="A464" s="100">
        <v>42073</v>
      </c>
      <c r="B464" s="63" t="s">
        <v>75</v>
      </c>
      <c r="C464" s="63" t="s">
        <v>76</v>
      </c>
      <c r="D464" s="63" t="s">
        <v>138</v>
      </c>
      <c r="E464" s="63">
        <v>3</v>
      </c>
      <c r="F464" s="63">
        <v>1</v>
      </c>
      <c r="G464" s="63">
        <v>3</v>
      </c>
      <c r="H464" s="63">
        <v>2</v>
      </c>
      <c r="I464" s="63">
        <v>1</v>
      </c>
      <c r="J464" s="63">
        <v>13</v>
      </c>
      <c r="K464" s="63">
        <v>60</v>
      </c>
      <c r="L464" s="63">
        <v>40</v>
      </c>
      <c r="M464" s="63">
        <v>0.46</v>
      </c>
      <c r="N464" s="63">
        <v>1</v>
      </c>
      <c r="O464" s="63">
        <v>1.32</v>
      </c>
      <c r="P464" s="63">
        <v>6.58</v>
      </c>
      <c r="Q464" s="63">
        <v>4.97</v>
      </c>
      <c r="R464" s="69">
        <v>0.20799999999999999</v>
      </c>
      <c r="S464" s="63">
        <v>25.9</v>
      </c>
      <c r="T464" s="63"/>
      <c r="U464" s="63"/>
      <c r="W464" s="63" t="s">
        <v>20</v>
      </c>
      <c r="X464" s="84" t="s">
        <v>75</v>
      </c>
      <c r="Y464" s="62">
        <f>AVERAGE(P464:P465)</f>
        <v>6.58</v>
      </c>
      <c r="Z464" s="62">
        <f>AVERAGE(Q465)</f>
        <v>3.72</v>
      </c>
      <c r="AA464" s="62">
        <f>AVERAGE(R464:R465)</f>
        <v>0.22349999999999998</v>
      </c>
      <c r="AB464" s="62">
        <f>AVERAGE(S464:S465)</f>
        <v>16.75</v>
      </c>
      <c r="AC464" s="62">
        <f>AVERAGE(M464:M465)</f>
        <v>0.40500000000000003</v>
      </c>
      <c r="AD464" s="62">
        <f>TNTP!M408</f>
        <v>2.3321654999999999</v>
      </c>
      <c r="AE464" s="62">
        <f>TNTP!N408</f>
        <v>6.1010899999999993E-2</v>
      </c>
    </row>
    <row r="465" spans="1:31" x14ac:dyDescent="0.2">
      <c r="A465" s="100">
        <v>42087</v>
      </c>
      <c r="B465" s="63"/>
      <c r="C465" s="63"/>
      <c r="D465" s="63"/>
      <c r="E465" s="63">
        <v>3</v>
      </c>
      <c r="F465" s="63">
        <v>1</v>
      </c>
      <c r="G465" s="63">
        <v>3</v>
      </c>
      <c r="H465" s="63">
        <v>1</v>
      </c>
      <c r="I465" s="63">
        <v>1</v>
      </c>
      <c r="J465" s="63">
        <v>13</v>
      </c>
      <c r="K465" s="63">
        <v>44</v>
      </c>
      <c r="L465" s="63">
        <v>48</v>
      </c>
      <c r="M465" s="63">
        <v>0.35</v>
      </c>
      <c r="N465" s="63">
        <v>1</v>
      </c>
      <c r="O465" s="63">
        <v>1.69</v>
      </c>
      <c r="P465" s="63">
        <v>6.58</v>
      </c>
      <c r="Q465" s="63">
        <v>3.72</v>
      </c>
      <c r="R465" s="63">
        <v>0.23899999999999999</v>
      </c>
      <c r="S465" s="63">
        <v>7.6</v>
      </c>
      <c r="T465" s="63"/>
      <c r="U465" s="63"/>
      <c r="W465" s="63" t="s">
        <v>22</v>
      </c>
      <c r="Y465" s="62">
        <f>AVERAGE(P466:P467)</f>
        <v>6.7449999999999992</v>
      </c>
      <c r="Z465" s="62">
        <f>AVERAGE(Q466:Q467)</f>
        <v>6.08</v>
      </c>
      <c r="AA465" s="62">
        <f>AVERAGE(R466:R467)</f>
        <v>0.27549999999999997</v>
      </c>
      <c r="AB465" s="62">
        <f>AVERAGE(S466:S467)</f>
        <v>10.199999999999999</v>
      </c>
      <c r="AC465" s="62">
        <f>AVERAGE(M466:M467)</f>
        <v>0.22499999999999998</v>
      </c>
      <c r="AD465" s="62">
        <f>TNTP!M409</f>
        <v>1.610805</v>
      </c>
      <c r="AE465" s="62">
        <f>TNTP!N409</f>
        <v>5.4197499999999996E-2</v>
      </c>
    </row>
    <row r="466" spans="1:31" x14ac:dyDescent="0.2">
      <c r="A466" s="100">
        <v>42101</v>
      </c>
      <c r="B466" s="63"/>
      <c r="C466" s="63"/>
      <c r="D466" s="63" t="s">
        <v>157</v>
      </c>
      <c r="E466" s="63">
        <v>1</v>
      </c>
      <c r="F466" s="63">
        <v>2</v>
      </c>
      <c r="G466" s="63">
        <v>3</v>
      </c>
      <c r="H466" s="63">
        <v>2</v>
      </c>
      <c r="I466" s="63">
        <v>3</v>
      </c>
      <c r="J466" s="63">
        <v>8</v>
      </c>
      <c r="K466" s="63">
        <v>60</v>
      </c>
      <c r="L466" s="63">
        <v>59</v>
      </c>
      <c r="M466" s="63">
        <v>0.1</v>
      </c>
      <c r="N466" s="63">
        <v>1</v>
      </c>
      <c r="O466" s="63">
        <v>1.96</v>
      </c>
      <c r="P466" s="63">
        <v>6.77</v>
      </c>
      <c r="Q466" s="63">
        <v>4.37</v>
      </c>
      <c r="R466" s="63">
        <v>0.29599999999999999</v>
      </c>
      <c r="S466" s="63">
        <v>7.6</v>
      </c>
      <c r="T466" s="63"/>
      <c r="U466" s="63"/>
      <c r="W466" s="63" t="s">
        <v>23</v>
      </c>
      <c r="Y466" s="62">
        <f>AVERAGE(P468:P469)</f>
        <v>6.7550000000000008</v>
      </c>
      <c r="Z466" s="62">
        <f>AVERAGE(Q468:Q469)</f>
        <v>2.2799999999999998</v>
      </c>
      <c r="AA466" s="62">
        <f>AVERAGE(R468:R469)</f>
        <v>0.17849999999999999</v>
      </c>
      <c r="AB466" s="62">
        <f>AVERAGE(S468:S469)</f>
        <v>8.8000000000000007</v>
      </c>
      <c r="AC466" s="62">
        <f>AVERAGE(M468:M469)</f>
        <v>0.45</v>
      </c>
      <c r="AD466" s="62">
        <f>TNTP!M410</f>
        <v>1.0995495</v>
      </c>
      <c r="AE466" s="62">
        <f>TNTP!N410</f>
        <v>6.6275799999999996E-2</v>
      </c>
    </row>
    <row r="467" spans="1:31" x14ac:dyDescent="0.2">
      <c r="A467" s="100">
        <v>42115</v>
      </c>
      <c r="B467" s="63"/>
      <c r="C467" s="63"/>
      <c r="D467" s="63" t="s">
        <v>196</v>
      </c>
      <c r="E467" s="63">
        <v>3</v>
      </c>
      <c r="F467" s="63">
        <v>2</v>
      </c>
      <c r="G467" s="63">
        <v>1</v>
      </c>
      <c r="H467" s="63">
        <v>5</v>
      </c>
      <c r="I467" s="63">
        <v>3</v>
      </c>
      <c r="J467" s="63">
        <v>12</v>
      </c>
      <c r="K467" s="63">
        <v>68</v>
      </c>
      <c r="L467" s="63">
        <v>65</v>
      </c>
      <c r="M467" s="63">
        <v>0.35</v>
      </c>
      <c r="N467" s="63">
        <v>1</v>
      </c>
      <c r="O467" s="63">
        <v>0.05</v>
      </c>
      <c r="P467" s="63">
        <v>6.72</v>
      </c>
      <c r="Q467" s="63">
        <v>7.79</v>
      </c>
      <c r="R467" s="63">
        <v>0.255</v>
      </c>
      <c r="S467" s="63">
        <v>12.8</v>
      </c>
      <c r="T467" s="63"/>
      <c r="U467" s="63"/>
      <c r="W467" s="63" t="s">
        <v>24</v>
      </c>
      <c r="Y467" s="110">
        <f>AVERAGE(P470:P472)</f>
        <v>6.69</v>
      </c>
      <c r="Z467" s="62">
        <f>AVERAGE(Q470:Q472)</f>
        <v>2.3866666666666667</v>
      </c>
      <c r="AA467" s="62">
        <f>AVERAGE(R470:R472)</f>
        <v>0.14166666666666669</v>
      </c>
      <c r="AB467" s="62">
        <f>AVERAGE(S470:S472)</f>
        <v>15.4</v>
      </c>
      <c r="AC467" s="62">
        <f>AVERAGE(M470:M472)</f>
        <v>0.53333333333333333</v>
      </c>
      <c r="AD467" s="62">
        <f>TNTP!M411</f>
        <v>0.62984809999999991</v>
      </c>
      <c r="AE467" s="62">
        <f>TNTP!N411</f>
        <v>5.9359166666666664E-2</v>
      </c>
    </row>
    <row r="468" spans="1:31" x14ac:dyDescent="0.2">
      <c r="A468" s="100">
        <v>42129</v>
      </c>
      <c r="B468" s="63"/>
      <c r="C468" s="63"/>
      <c r="D468" s="63" t="s">
        <v>138</v>
      </c>
      <c r="E468" s="63">
        <v>3</v>
      </c>
      <c r="F468" s="63">
        <v>2</v>
      </c>
      <c r="G468" s="63">
        <v>1</v>
      </c>
      <c r="H468" s="63">
        <v>1</v>
      </c>
      <c r="I468" s="63">
        <v>3</v>
      </c>
      <c r="J468" s="63">
        <v>11</v>
      </c>
      <c r="K468" s="63">
        <v>75</v>
      </c>
      <c r="L468" s="63">
        <v>67</v>
      </c>
      <c r="M468" s="63">
        <v>0.35</v>
      </c>
      <c r="N468" s="63">
        <v>1</v>
      </c>
      <c r="O468" s="63">
        <v>5.1100000000000003</v>
      </c>
      <c r="P468" s="63">
        <v>6.86</v>
      </c>
      <c r="Q468" s="112">
        <v>2.84</v>
      </c>
      <c r="R468" s="63">
        <v>0.13200000000000001</v>
      </c>
      <c r="S468" s="63">
        <v>11.1</v>
      </c>
      <c r="T468" s="63"/>
      <c r="U468" s="63"/>
      <c r="W468" s="63" t="s">
        <v>25</v>
      </c>
      <c r="Y468" s="62">
        <f>AVERAGE(P473:P474)</f>
        <v>6.8650000000000002</v>
      </c>
      <c r="Z468" s="62">
        <f>AVERAGE(Q473:Q474)</f>
        <v>0.27939999999999998</v>
      </c>
      <c r="AA468" s="62">
        <f>AVERAGE(R473:R474)</f>
        <v>0.1</v>
      </c>
      <c r="AB468" s="62">
        <f>AVERAGE(S473:S474)</f>
        <v>11.45</v>
      </c>
      <c r="AC468" s="62">
        <f>AVERAGE(M473:M474)</f>
        <v>0.6</v>
      </c>
      <c r="AD468" s="62">
        <f>TNTP!M412</f>
        <v>0.53226600000000002</v>
      </c>
      <c r="AE468" s="62">
        <f>TNTP!N412</f>
        <v>5.7217074999999999E-2</v>
      </c>
    </row>
    <row r="469" spans="1:31" x14ac:dyDescent="0.2">
      <c r="A469" s="100">
        <v>42143</v>
      </c>
      <c r="B469" s="63"/>
      <c r="C469" s="63"/>
      <c r="D469" s="63"/>
      <c r="E469" s="63">
        <v>3</v>
      </c>
      <c r="F469" s="63">
        <v>1</v>
      </c>
      <c r="G469" s="63">
        <v>3</v>
      </c>
      <c r="H469" s="63">
        <v>4</v>
      </c>
      <c r="I469" s="63">
        <v>2</v>
      </c>
      <c r="J469" s="63">
        <v>12</v>
      </c>
      <c r="K469" s="63">
        <v>75</v>
      </c>
      <c r="L469" s="63">
        <v>76</v>
      </c>
      <c r="M469" s="63">
        <v>0.55000000000000004</v>
      </c>
      <c r="N469" s="63" t="s">
        <v>21</v>
      </c>
      <c r="O469" s="63">
        <v>6.12</v>
      </c>
      <c r="P469" s="63">
        <v>6.65</v>
      </c>
      <c r="Q469" s="112">
        <v>1.72</v>
      </c>
      <c r="R469" s="63">
        <v>0.22500000000000001</v>
      </c>
      <c r="S469" s="63">
        <v>6.5</v>
      </c>
      <c r="T469" s="63"/>
      <c r="U469" s="63"/>
      <c r="W469" s="63" t="s">
        <v>26</v>
      </c>
      <c r="Y469" s="62">
        <f>AVERAGE(P475:P476)</f>
        <v>7.1449999999999996</v>
      </c>
      <c r="Z469" s="62">
        <f>AVERAGE(Q475:Q476)</f>
        <v>8.8800000000000004E-2</v>
      </c>
      <c r="AA469" s="62">
        <f>AVERAGE(R475:R476)</f>
        <v>8.0500000000000002E-2</v>
      </c>
      <c r="AB469" s="62">
        <f>AVERAGE(S475:S476)</f>
        <v>11.05</v>
      </c>
      <c r="AC469" s="62">
        <f>AVERAGE(M475:M476)</f>
        <v>0.7</v>
      </c>
      <c r="AD469" s="62">
        <f>TNTP!M413</f>
        <v>0.53296634999999992</v>
      </c>
      <c r="AE469" s="62">
        <f>TNTP!N413</f>
        <v>6.9837349999999992E-2</v>
      </c>
    </row>
    <row r="470" spans="1:31" x14ac:dyDescent="0.2">
      <c r="A470" s="100">
        <v>42157</v>
      </c>
      <c r="B470" s="63"/>
      <c r="C470" s="63"/>
      <c r="D470" s="63" t="s">
        <v>214</v>
      </c>
      <c r="E470" s="63">
        <v>4</v>
      </c>
      <c r="F470" s="63">
        <v>2</v>
      </c>
      <c r="G470" s="63">
        <v>3</v>
      </c>
      <c r="H470" s="63">
        <v>6</v>
      </c>
      <c r="I470" s="63">
        <v>1</v>
      </c>
      <c r="J470" s="63">
        <v>12</v>
      </c>
      <c r="K470" s="63">
        <v>65</v>
      </c>
      <c r="L470" s="63" t="s">
        <v>21</v>
      </c>
      <c r="M470" s="63">
        <v>0.55000000000000004</v>
      </c>
      <c r="N470" s="63">
        <v>1</v>
      </c>
      <c r="O470" s="63">
        <v>9.81</v>
      </c>
      <c r="P470" s="65">
        <v>6.5</v>
      </c>
      <c r="Q470" s="112">
        <v>0.93</v>
      </c>
      <c r="R470" s="63">
        <v>0.157</v>
      </c>
      <c r="S470" s="63"/>
      <c r="T470" s="63"/>
      <c r="U470" s="63"/>
      <c r="W470" s="63" t="s">
        <v>27</v>
      </c>
      <c r="Y470" s="62">
        <f>AVERAGE(P477:P478)</f>
        <v>7.2</v>
      </c>
      <c r="Z470" s="62">
        <f>AVERAGE(Q477:Q478)</f>
        <v>4.5899999999999996E-2</v>
      </c>
      <c r="AA470" s="62">
        <f>AVERAGE(R477:R478)</f>
        <v>0.10100000000000001</v>
      </c>
      <c r="AB470" s="62">
        <f>AVERAGE(S477:S478)</f>
        <v>11.8</v>
      </c>
      <c r="AC470" s="62">
        <f>AVERAGE(M477:M478)</f>
        <v>0.82499999999999996</v>
      </c>
      <c r="AD470" s="62">
        <f>TNTP!M414</f>
        <v>0.50355164999999991</v>
      </c>
      <c r="AE470" s="62">
        <f>TNTP!N414</f>
        <v>6.0701199999999997E-2</v>
      </c>
    </row>
    <row r="471" spans="1:31" x14ac:dyDescent="0.2">
      <c r="A471" s="100">
        <v>42171</v>
      </c>
      <c r="B471" s="63"/>
      <c r="C471" s="63"/>
      <c r="D471" s="63" t="s">
        <v>138</v>
      </c>
      <c r="E471" s="63">
        <v>4</v>
      </c>
      <c r="F471" s="63">
        <v>2</v>
      </c>
      <c r="G471" s="63">
        <v>1</v>
      </c>
      <c r="H471" s="63">
        <v>4</v>
      </c>
      <c r="I471" s="63">
        <v>3</v>
      </c>
      <c r="J471" s="63">
        <v>11</v>
      </c>
      <c r="K471" s="63">
        <v>89</v>
      </c>
      <c r="L471" s="63">
        <v>85</v>
      </c>
      <c r="M471" s="65">
        <v>0.5</v>
      </c>
      <c r="N471" s="63"/>
      <c r="O471" s="63">
        <v>7.43</v>
      </c>
      <c r="P471" s="63">
        <v>6.87</v>
      </c>
      <c r="Q471" s="112">
        <v>0.47</v>
      </c>
      <c r="R471" s="69">
        <v>0.1</v>
      </c>
      <c r="S471" s="63">
        <v>15.4</v>
      </c>
      <c r="T471" s="63"/>
      <c r="U471" s="63"/>
      <c r="W471" s="63" t="s">
        <v>28</v>
      </c>
      <c r="Y471" s="62">
        <f>AVERAGE(P479:P480)</f>
        <v>7.1449999999999996</v>
      </c>
      <c r="Z471" s="62">
        <f>AVERAGE(Q479:Q480)</f>
        <v>0.25264999999999999</v>
      </c>
      <c r="AA471" s="62">
        <f>AVERAGE(R479:R480)</f>
        <v>0.185</v>
      </c>
      <c r="AB471" s="62">
        <f>AVERAGE(S479:S480)</f>
        <v>6.3</v>
      </c>
      <c r="AC471" s="110">
        <f>AVERAGE(M479:M480)</f>
        <v>0.9</v>
      </c>
      <c r="AD471" s="62">
        <f>TNTP!M415</f>
        <v>0.42020999999999997</v>
      </c>
      <c r="AE471" s="62">
        <f>TNTP!N415</f>
        <v>3.8557649999999999E-2</v>
      </c>
    </row>
    <row r="472" spans="1:31" x14ac:dyDescent="0.2">
      <c r="A472" s="100">
        <v>42185</v>
      </c>
      <c r="B472" s="63"/>
      <c r="C472" s="63"/>
      <c r="D472" s="63"/>
      <c r="E472" s="63">
        <v>4</v>
      </c>
      <c r="F472" s="63">
        <v>3</v>
      </c>
      <c r="G472" s="63">
        <v>1</v>
      </c>
      <c r="H472" s="63">
        <v>1</v>
      </c>
      <c r="I472" s="63">
        <v>3</v>
      </c>
      <c r="J472" s="63">
        <v>9</v>
      </c>
      <c r="K472" s="63">
        <v>78</v>
      </c>
      <c r="L472" s="63">
        <v>78</v>
      </c>
      <c r="M472" s="63">
        <v>0.55000000000000004</v>
      </c>
      <c r="N472" s="63" t="s">
        <v>21</v>
      </c>
      <c r="O472" s="63">
        <v>4.28</v>
      </c>
      <c r="P472" s="63">
        <v>6.7</v>
      </c>
      <c r="Q472" s="63">
        <v>5.76</v>
      </c>
      <c r="R472" s="63">
        <v>0.16800000000000001</v>
      </c>
      <c r="S472" s="63">
        <v>15.4</v>
      </c>
      <c r="T472" s="63"/>
      <c r="U472" s="63" t="s">
        <v>225</v>
      </c>
      <c r="W472" s="63" t="s">
        <v>29</v>
      </c>
      <c r="Y472" s="62">
        <f>AVERAGE(P481)</f>
        <v>6.85</v>
      </c>
      <c r="Z472" s="62">
        <f>AVERAGE(Q481)</f>
        <v>0.26700000000000002</v>
      </c>
      <c r="AA472" s="62">
        <f>AVERAGE(R481)</f>
        <v>0.16700000000000001</v>
      </c>
      <c r="AB472" s="62">
        <f>AVERAGE(S481)</f>
        <v>7.4</v>
      </c>
      <c r="AC472" s="62">
        <f>AVERAGE(M481)</f>
        <v>1.05</v>
      </c>
      <c r="AD472" s="62">
        <f>TNTP!M416</f>
        <v>0.48604290000000006</v>
      </c>
      <c r="AE472" s="62">
        <f>TNTP!N416</f>
        <v>3.7473699999999999E-2</v>
      </c>
    </row>
    <row r="473" spans="1:31" x14ac:dyDescent="0.2">
      <c r="A473" s="100">
        <v>42199</v>
      </c>
      <c r="B473" s="63"/>
      <c r="C473" s="63"/>
      <c r="D473" s="63"/>
      <c r="E473" s="63">
        <v>4</v>
      </c>
      <c r="F473" s="63">
        <v>2</v>
      </c>
      <c r="G473" s="63">
        <v>3</v>
      </c>
      <c r="H473" s="63">
        <v>4</v>
      </c>
      <c r="I473" s="63">
        <v>3</v>
      </c>
      <c r="J473" s="63">
        <v>9</v>
      </c>
      <c r="K473" s="63">
        <v>79</v>
      </c>
      <c r="L473" s="63">
        <v>78</v>
      </c>
      <c r="M473" s="63">
        <v>0.45</v>
      </c>
      <c r="N473" s="63" t="s">
        <v>21</v>
      </c>
      <c r="O473" s="63">
        <v>8.0399999999999991</v>
      </c>
      <c r="P473" s="63">
        <v>6.51</v>
      </c>
      <c r="Q473" s="63">
        <v>0.51600000000000001</v>
      </c>
      <c r="R473" s="63">
        <v>9.2999999999999999E-2</v>
      </c>
      <c r="S473" s="63">
        <v>9.1</v>
      </c>
      <c r="T473" s="63"/>
      <c r="U473" s="63"/>
      <c r="W473" s="62" t="s">
        <v>164</v>
      </c>
      <c r="Y473" s="62">
        <f>AVERAGE(Y464:Y472)</f>
        <v>6.8861111111111111</v>
      </c>
      <c r="Z473" s="62">
        <f>AVERAGE(Z464:Z472)</f>
        <v>1.7111574074074074</v>
      </c>
      <c r="AA473" s="62">
        <f t="shared" ref="AA473:AE473" si="280">AVERAGE(AA464:AA472)</f>
        <v>0.16140740740740742</v>
      </c>
      <c r="AB473" s="62">
        <f t="shared" si="280"/>
        <v>11.016666666666666</v>
      </c>
      <c r="AC473" s="62">
        <f t="shared" si="280"/>
        <v>0.63203703703703706</v>
      </c>
      <c r="AD473" s="62">
        <f t="shared" si="280"/>
        <v>0.90526722222222211</v>
      </c>
      <c r="AE473" s="62">
        <f t="shared" si="280"/>
        <v>5.6070037962962962E-2</v>
      </c>
    </row>
    <row r="474" spans="1:31" x14ac:dyDescent="0.2">
      <c r="A474" s="100">
        <v>42213</v>
      </c>
      <c r="B474" s="63"/>
      <c r="C474" s="63"/>
      <c r="D474" s="63"/>
      <c r="E474" s="63">
        <v>1</v>
      </c>
      <c r="F474" s="63">
        <v>2</v>
      </c>
      <c r="G474" s="63">
        <v>2</v>
      </c>
      <c r="H474" s="63">
        <v>2</v>
      </c>
      <c r="I474" s="63">
        <v>2</v>
      </c>
      <c r="J474" s="63">
        <v>10</v>
      </c>
      <c r="K474" s="63">
        <v>88</v>
      </c>
      <c r="L474" s="63">
        <v>81</v>
      </c>
      <c r="M474" s="63">
        <v>0.75</v>
      </c>
      <c r="N474" s="63" t="s">
        <v>21</v>
      </c>
      <c r="O474" s="63">
        <v>9.69</v>
      </c>
      <c r="P474" s="63">
        <v>7.22</v>
      </c>
      <c r="Q474" s="63">
        <v>4.2799999999999998E-2</v>
      </c>
      <c r="R474" s="63">
        <v>0.107</v>
      </c>
      <c r="S474" s="63">
        <v>13.8</v>
      </c>
      <c r="T474" s="63"/>
      <c r="U474" s="63"/>
    </row>
    <row r="475" spans="1:31" x14ac:dyDescent="0.2">
      <c r="A475" s="100">
        <v>42227</v>
      </c>
      <c r="B475" s="63"/>
      <c r="C475" s="63"/>
      <c r="D475" s="63"/>
      <c r="E475" s="63">
        <v>1</v>
      </c>
      <c r="F475" s="63">
        <v>3</v>
      </c>
      <c r="G475" s="63">
        <v>3</v>
      </c>
      <c r="H475" s="63">
        <v>4</v>
      </c>
      <c r="I475" s="63">
        <v>3</v>
      </c>
      <c r="J475" s="63">
        <v>9</v>
      </c>
      <c r="K475" s="63">
        <v>77</v>
      </c>
      <c r="L475" s="63">
        <v>84</v>
      </c>
      <c r="M475" s="63">
        <v>0.65</v>
      </c>
      <c r="N475" s="63">
        <v>1</v>
      </c>
      <c r="O475" s="63">
        <v>11.31</v>
      </c>
      <c r="P475" s="63">
        <v>6.91</v>
      </c>
      <c r="Q475" s="63">
        <v>0.159</v>
      </c>
      <c r="R475" s="63">
        <v>0.13700000000000001</v>
      </c>
      <c r="S475" s="63">
        <v>11.7</v>
      </c>
      <c r="U475" s="63" t="s">
        <v>244</v>
      </c>
    </row>
    <row r="476" spans="1:31" x14ac:dyDescent="0.2">
      <c r="A476" s="100">
        <v>42241</v>
      </c>
      <c r="B476" s="63"/>
      <c r="C476" s="63"/>
      <c r="D476" s="63"/>
      <c r="E476" s="63">
        <v>1</v>
      </c>
      <c r="F476" s="63">
        <v>1</v>
      </c>
      <c r="G476" s="63">
        <v>3</v>
      </c>
      <c r="H476" s="63">
        <v>1</v>
      </c>
      <c r="I476" s="63">
        <v>2</v>
      </c>
      <c r="J476" s="63">
        <v>5</v>
      </c>
      <c r="K476" s="63">
        <v>78</v>
      </c>
      <c r="L476" s="63">
        <v>76</v>
      </c>
      <c r="M476" s="63">
        <v>0.75</v>
      </c>
      <c r="N476" s="63" t="s">
        <v>21</v>
      </c>
      <c r="O476" s="63">
        <v>10.78</v>
      </c>
      <c r="P476" s="63">
        <v>7.38</v>
      </c>
      <c r="Q476" s="63">
        <v>1.8599999999999998E-2</v>
      </c>
      <c r="R476" s="63">
        <v>2.4E-2</v>
      </c>
      <c r="S476" s="63">
        <v>10.4</v>
      </c>
      <c r="T476" s="63"/>
      <c r="U476" s="63"/>
    </row>
    <row r="477" spans="1:31" x14ac:dyDescent="0.2">
      <c r="A477" s="100">
        <v>42255</v>
      </c>
      <c r="B477" s="63"/>
      <c r="C477" s="63"/>
      <c r="D477" s="63"/>
      <c r="E477" s="63">
        <v>1</v>
      </c>
      <c r="F477" s="63">
        <v>2</v>
      </c>
      <c r="G477" s="63">
        <v>2</v>
      </c>
      <c r="H477" s="63">
        <v>1</v>
      </c>
      <c r="I477" s="63">
        <v>2</v>
      </c>
      <c r="J477" s="63">
        <v>9</v>
      </c>
      <c r="K477" s="63">
        <v>84</v>
      </c>
      <c r="L477" s="63">
        <v>78</v>
      </c>
      <c r="M477" s="63">
        <v>0.85</v>
      </c>
      <c r="N477" s="63" t="s">
        <v>21</v>
      </c>
      <c r="O477" s="63">
        <v>12.9</v>
      </c>
      <c r="P477" s="63">
        <v>7.32</v>
      </c>
      <c r="Q477" s="63">
        <v>4.7800000000000002E-2</v>
      </c>
      <c r="R477" s="63">
        <v>0.11799999999999999</v>
      </c>
      <c r="S477" s="63">
        <v>12</v>
      </c>
      <c r="T477" s="63"/>
      <c r="U477" s="63"/>
    </row>
    <row r="478" spans="1:31" x14ac:dyDescent="0.2">
      <c r="A478" s="100">
        <v>42269</v>
      </c>
      <c r="B478" s="63"/>
      <c r="C478" s="63"/>
      <c r="D478" s="63"/>
      <c r="E478" s="63">
        <v>1</v>
      </c>
      <c r="F478" s="63">
        <v>2</v>
      </c>
      <c r="G478" s="63">
        <v>2</v>
      </c>
      <c r="H478" s="63">
        <v>1</v>
      </c>
      <c r="I478" s="63">
        <v>3</v>
      </c>
      <c r="J478" s="63">
        <v>1</v>
      </c>
      <c r="K478" s="63">
        <v>71</v>
      </c>
      <c r="L478" s="63">
        <v>70</v>
      </c>
      <c r="M478" s="65">
        <v>0.8</v>
      </c>
      <c r="N478" s="63" t="s">
        <v>21</v>
      </c>
      <c r="O478" s="63">
        <v>12.63</v>
      </c>
      <c r="P478" s="63">
        <v>7.08</v>
      </c>
      <c r="Q478" s="63">
        <v>4.3999999999999997E-2</v>
      </c>
      <c r="R478" s="63">
        <v>8.4000000000000005E-2</v>
      </c>
      <c r="S478" s="63">
        <v>11.6</v>
      </c>
      <c r="T478" s="63"/>
      <c r="U478" s="63"/>
    </row>
    <row r="479" spans="1:31" x14ac:dyDescent="0.2">
      <c r="A479" s="100">
        <v>42283</v>
      </c>
      <c r="B479" s="63"/>
      <c r="C479" s="63"/>
      <c r="D479" s="63"/>
      <c r="E479" s="63">
        <v>1</v>
      </c>
      <c r="F479" s="63">
        <v>2</v>
      </c>
      <c r="G479" s="63">
        <v>2</v>
      </c>
      <c r="H479" s="63">
        <v>2</v>
      </c>
      <c r="I479" s="63">
        <v>2</v>
      </c>
      <c r="J479" s="63">
        <v>3</v>
      </c>
      <c r="K479" s="63">
        <v>64</v>
      </c>
      <c r="L479" s="63">
        <v>60</v>
      </c>
      <c r="M479" s="65">
        <v>0.8</v>
      </c>
      <c r="N479" s="63" t="s">
        <v>21</v>
      </c>
      <c r="O479" s="63">
        <v>16.010000000000002</v>
      </c>
      <c r="P479" s="63">
        <v>7.1</v>
      </c>
      <c r="Q479" s="63">
        <v>0.25929999999999997</v>
      </c>
      <c r="R479" s="63">
        <v>0.255</v>
      </c>
      <c r="S479" s="63">
        <v>5.3</v>
      </c>
      <c r="U479" s="63" t="s">
        <v>270</v>
      </c>
    </row>
    <row r="480" spans="1:31" x14ac:dyDescent="0.2">
      <c r="A480" s="100">
        <v>42297</v>
      </c>
      <c r="B480" s="63"/>
      <c r="C480" s="63"/>
      <c r="D480" s="63"/>
      <c r="E480" s="63">
        <v>2</v>
      </c>
      <c r="F480" s="63">
        <v>2</v>
      </c>
      <c r="G480" s="63">
        <v>1</v>
      </c>
      <c r="H480" s="63">
        <v>1</v>
      </c>
      <c r="I480" s="63">
        <v>3</v>
      </c>
      <c r="J480" s="63">
        <v>9</v>
      </c>
      <c r="K480" s="63">
        <v>60</v>
      </c>
      <c r="L480" s="63">
        <v>55</v>
      </c>
      <c r="M480" s="65">
        <v>1</v>
      </c>
      <c r="N480" s="63" t="s">
        <v>21</v>
      </c>
      <c r="O480" s="63">
        <v>14.14</v>
      </c>
      <c r="P480" s="63">
        <v>7.19</v>
      </c>
      <c r="Q480" s="63">
        <v>0.246</v>
      </c>
      <c r="R480" s="63">
        <v>0.115</v>
      </c>
      <c r="S480" s="63">
        <v>7.3</v>
      </c>
      <c r="T480" s="63"/>
      <c r="U480" s="63"/>
    </row>
    <row r="481" spans="1:21" x14ac:dyDescent="0.2">
      <c r="A481" s="100">
        <v>42311</v>
      </c>
      <c r="B481" s="142"/>
      <c r="C481" s="63"/>
      <c r="D481" s="63"/>
      <c r="E481" s="63">
        <v>2</v>
      </c>
      <c r="F481" s="63">
        <v>1</v>
      </c>
      <c r="G481" s="63">
        <v>1</v>
      </c>
      <c r="H481" s="63">
        <v>3</v>
      </c>
      <c r="I481" s="63">
        <v>1</v>
      </c>
      <c r="J481" s="63">
        <v>13</v>
      </c>
      <c r="K481" s="63">
        <v>70</v>
      </c>
      <c r="L481" s="63">
        <v>55</v>
      </c>
      <c r="M481" s="65">
        <v>1.05</v>
      </c>
      <c r="N481" s="63">
        <v>1</v>
      </c>
      <c r="O481" s="63">
        <v>13.33</v>
      </c>
      <c r="P481" s="63">
        <v>6.85</v>
      </c>
      <c r="Q481" s="63">
        <v>0.26700000000000002</v>
      </c>
      <c r="R481" s="63">
        <v>0.16700000000000001</v>
      </c>
      <c r="S481" s="63">
        <v>7.4</v>
      </c>
      <c r="T481" s="63"/>
      <c r="U481" s="63"/>
    </row>
    <row r="482" spans="1:21" x14ac:dyDescent="0.2">
      <c r="T482" s="63"/>
      <c r="U482" s="63"/>
    </row>
    <row r="483" spans="1:21" x14ac:dyDescent="0.2">
      <c r="T483" s="63"/>
      <c r="U483" s="63"/>
    </row>
    <row r="484" spans="1:21" x14ac:dyDescent="0.2">
      <c r="U484" s="63"/>
    </row>
    <row r="485" spans="1:21" x14ac:dyDescent="0.2">
      <c r="U485" s="63"/>
    </row>
    <row r="486" spans="1:21" x14ac:dyDescent="0.2">
      <c r="U486" s="63"/>
    </row>
    <row r="487" spans="1:21" x14ac:dyDescent="0.2">
      <c r="U487" s="63"/>
    </row>
    <row r="488" spans="1:21" x14ac:dyDescent="0.2">
      <c r="U488" s="63"/>
    </row>
    <row r="489" spans="1:21" x14ac:dyDescent="0.2">
      <c r="U489" s="63"/>
    </row>
    <row r="490" spans="1:21" x14ac:dyDescent="0.2">
      <c r="U490" s="63"/>
    </row>
    <row r="491" spans="1:21" x14ac:dyDescent="0.2">
      <c r="U491" s="63"/>
    </row>
    <row r="492" spans="1:21" x14ac:dyDescent="0.2">
      <c r="U492" s="63"/>
    </row>
    <row r="493" spans="1:21" x14ac:dyDescent="0.2">
      <c r="U493" s="63"/>
    </row>
    <row r="494" spans="1:21" x14ac:dyDescent="0.2">
      <c r="U494" s="63"/>
    </row>
    <row r="495" spans="1:21" x14ac:dyDescent="0.2">
      <c r="U495" s="63"/>
    </row>
    <row r="496" spans="1:21" x14ac:dyDescent="0.2">
      <c r="U496" s="63"/>
    </row>
    <row r="497" spans="21:21" x14ac:dyDescent="0.2">
      <c r="U497" s="63"/>
    </row>
    <row r="498" spans="21:21" x14ac:dyDescent="0.2">
      <c r="U498" s="63"/>
    </row>
    <row r="499" spans="21:21" x14ac:dyDescent="0.2">
      <c r="U499" s="63"/>
    </row>
    <row r="500" spans="21:21" x14ac:dyDescent="0.2">
      <c r="U500" s="63"/>
    </row>
    <row r="501" spans="21:21" x14ac:dyDescent="0.2">
      <c r="U501" s="63"/>
    </row>
    <row r="502" spans="21:21" x14ac:dyDescent="0.2">
      <c r="U502" s="63"/>
    </row>
    <row r="503" spans="21:21" x14ac:dyDescent="0.2">
      <c r="U503" s="63"/>
    </row>
    <row r="504" spans="21:21" x14ac:dyDescent="0.2">
      <c r="U504" s="63"/>
    </row>
    <row r="505" spans="21:21" x14ac:dyDescent="0.2">
      <c r="U505" s="63"/>
    </row>
    <row r="506" spans="21:21" x14ac:dyDescent="0.2">
      <c r="U506" s="63"/>
    </row>
    <row r="507" spans="21:21" x14ac:dyDescent="0.2">
      <c r="U507" s="63"/>
    </row>
    <row r="508" spans="21:21" x14ac:dyDescent="0.2">
      <c r="U508" s="63"/>
    </row>
    <row r="509" spans="21:21" x14ac:dyDescent="0.2">
      <c r="U509" s="63"/>
    </row>
    <row r="510" spans="21:21" x14ac:dyDescent="0.2">
      <c r="U510" s="63"/>
    </row>
    <row r="511" spans="21:21" x14ac:dyDescent="0.2">
      <c r="U511" s="63"/>
    </row>
    <row r="512" spans="21:21" x14ac:dyDescent="0.2">
      <c r="U512" s="63"/>
    </row>
    <row r="513" spans="21:21" x14ac:dyDescent="0.2">
      <c r="U513" s="63"/>
    </row>
    <row r="514" spans="21:21" x14ac:dyDescent="0.2">
      <c r="U514" s="63"/>
    </row>
    <row r="515" spans="21:21" x14ac:dyDescent="0.2">
      <c r="U515" s="63"/>
    </row>
    <row r="516" spans="21:21" x14ac:dyDescent="0.2">
      <c r="U516" s="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5"/>
  <sheetViews>
    <sheetView topLeftCell="BQ37" workbookViewId="0">
      <selection activeCell="CB62" sqref="CB62"/>
    </sheetView>
  </sheetViews>
  <sheetFormatPr baseColWidth="10" defaultColWidth="8.83203125" defaultRowHeight="15" x14ac:dyDescent="0.2"/>
  <cols>
    <col min="1" max="1" width="11.1640625" bestFit="1" customWidth="1"/>
    <col min="5" max="5" width="8.83203125" style="56"/>
    <col min="75" max="75" width="10.6640625" customWidth="1"/>
    <col min="93" max="93" width="15.33203125" bestFit="1" customWidth="1"/>
  </cols>
  <sheetData>
    <row r="1" spans="1:98" x14ac:dyDescent="0.2">
      <c r="A1" s="5" t="s">
        <v>85</v>
      </c>
      <c r="B1" s="6"/>
      <c r="C1" s="52" t="s">
        <v>128</v>
      </c>
      <c r="D1" s="6"/>
      <c r="E1" s="8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86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87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88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89</v>
      </c>
      <c r="BX1" s="6" t="s">
        <v>282</v>
      </c>
      <c r="BY1" s="3"/>
    </row>
    <row r="2" spans="1:98" x14ac:dyDescent="0.2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15</v>
      </c>
      <c r="Y2" s="4"/>
      <c r="Z2" s="48">
        <v>8</v>
      </c>
      <c r="AA2" s="48">
        <v>11</v>
      </c>
      <c r="AB2" s="48">
        <v>19</v>
      </c>
      <c r="AC2" s="48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15</v>
      </c>
      <c r="AQ2" s="4"/>
      <c r="AR2" s="48">
        <v>21</v>
      </c>
      <c r="AS2" s="48">
        <v>22</v>
      </c>
      <c r="AT2" s="48">
        <v>23</v>
      </c>
      <c r="AU2" s="48">
        <v>24</v>
      </c>
      <c r="AV2" s="48">
        <v>25</v>
      </c>
      <c r="AW2" s="48">
        <v>26</v>
      </c>
      <c r="AX2" s="48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15</v>
      </c>
      <c r="BJ2" s="4"/>
      <c r="BK2" s="48">
        <v>16</v>
      </c>
      <c r="BL2" s="48">
        <v>17</v>
      </c>
      <c r="BM2" s="48">
        <v>18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4" t="s">
        <v>15</v>
      </c>
      <c r="BY2" s="4"/>
      <c r="BZ2" s="48" t="s">
        <v>90</v>
      </c>
      <c r="CA2" s="54" t="s">
        <v>86</v>
      </c>
      <c r="CB2" s="54" t="s">
        <v>87</v>
      </c>
      <c r="CC2" s="54" t="s">
        <v>88</v>
      </c>
      <c r="CP2" s="54"/>
    </row>
    <row r="3" spans="1:98" x14ac:dyDescent="0.2">
      <c r="A3" s="4" t="s">
        <v>15</v>
      </c>
      <c r="B3" s="2" t="s">
        <v>19</v>
      </c>
      <c r="C3" s="2"/>
      <c r="D3" s="53">
        <v>2</v>
      </c>
      <c r="E3" s="85">
        <v>3</v>
      </c>
      <c r="F3" s="54">
        <v>5</v>
      </c>
      <c r="G3" s="54">
        <v>6</v>
      </c>
      <c r="H3" s="54"/>
      <c r="I3" s="54">
        <v>9</v>
      </c>
      <c r="J3" s="54">
        <v>12</v>
      </c>
      <c r="K3" s="54">
        <v>13</v>
      </c>
      <c r="L3" s="48">
        <v>15</v>
      </c>
      <c r="M3" s="48">
        <v>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20</v>
      </c>
      <c r="Z3" s="7">
        <f>'Data Linked'!Z90</f>
        <v>2.42</v>
      </c>
      <c r="AA3" s="7">
        <f>'Data Linked'!Z134</f>
        <v>3.0150000000000001</v>
      </c>
      <c r="AB3" s="7">
        <f>'Data Linked'!Z288</f>
        <v>2.77</v>
      </c>
      <c r="AC3" s="3">
        <f>'Data Linked'!Z442</f>
        <v>2.46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20</v>
      </c>
      <c r="AR3" s="3">
        <f>'Data Linked'!Z310</f>
        <v>2.99</v>
      </c>
      <c r="AS3" s="3">
        <f>'Data Linked'!Z332</f>
        <v>2.92</v>
      </c>
      <c r="AT3" s="3">
        <f>'Data Linked'!Z354</f>
        <v>3.2</v>
      </c>
      <c r="AU3" s="3">
        <f>'Data Linked'!Z376</f>
        <v>5.71</v>
      </c>
      <c r="AV3" s="3">
        <f>'Data Linked'!Z397</f>
        <v>1.8649999999999998</v>
      </c>
      <c r="AW3" s="3">
        <f>'Data Linked'!Z420</f>
        <v>3.83</v>
      </c>
      <c r="AX3" s="3">
        <f>'Data Linked'!Z464</f>
        <v>3.72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20</v>
      </c>
      <c r="BK3" s="7">
        <f>'Data Linked'!Z222</f>
        <v>1.5349999999999999</v>
      </c>
      <c r="BL3" s="3">
        <f>'Data Linked'!Z244</f>
        <v>1.94</v>
      </c>
      <c r="BM3" s="3">
        <f>'Data Linked'!Z266</f>
        <v>3.4400000000000004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4" t="s">
        <v>20</v>
      </c>
      <c r="BZ3" s="10">
        <f t="shared" ref="BZ3:BZ10" si="0">AVERAGE(C4:M4)</f>
        <v>2.2116666666666669</v>
      </c>
      <c r="CA3" s="10">
        <f t="shared" ref="CA3:CA11" si="1">AVERAGE(Z3:AC3)</f>
        <v>2.6662499999999998</v>
      </c>
      <c r="CB3" s="10">
        <f t="shared" ref="CB3:CB11" si="2">AVERAGE(AR3:AX3)</f>
        <v>3.4621428571428572</v>
      </c>
      <c r="CC3" s="10">
        <f>AVERAGE(BK3:BM3)</f>
        <v>2.3050000000000002</v>
      </c>
      <c r="CE3" s="11">
        <v>0.1</v>
      </c>
    </row>
    <row r="4" spans="1:98" x14ac:dyDescent="0.2">
      <c r="A4" s="3"/>
      <c r="B4" s="4" t="s">
        <v>20</v>
      </c>
      <c r="C4" s="8"/>
      <c r="D4" s="7">
        <f>'Data Linked'!Z2</f>
        <v>3.71</v>
      </c>
      <c r="E4" s="7">
        <f>'Data Linked'!Z24</f>
        <v>2.08</v>
      </c>
      <c r="F4" s="7">
        <f>'Data Linked'!Z46</f>
        <v>2.3149999999999999</v>
      </c>
      <c r="G4" s="7">
        <f>'Data Linked'!Z68</f>
        <v>1.56</v>
      </c>
      <c r="H4" s="7"/>
      <c r="I4" s="7">
        <f>'Data Linked'!Z112</f>
        <v>3.1</v>
      </c>
      <c r="J4" s="7">
        <f>'Data Linked'!Z156</f>
        <v>2.82</v>
      </c>
      <c r="K4" s="7">
        <f>'Data Linked'!Z178</f>
        <v>1.175</v>
      </c>
      <c r="L4" s="7">
        <f>'Data Linked'!Z200</f>
        <v>1.61</v>
      </c>
      <c r="M4" s="7">
        <f>'Data Linked'!Z222</f>
        <v>1.5349999999999999</v>
      </c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22</v>
      </c>
      <c r="Z4" s="7">
        <f>'Data Linked'!Z91</f>
        <v>2.58</v>
      </c>
      <c r="AA4" s="7">
        <f>'Data Linked'!Z135</f>
        <v>3.7249999999999996</v>
      </c>
      <c r="AB4" s="7">
        <f>'Data Linked'!Z289</f>
        <v>3.26</v>
      </c>
      <c r="AC4" s="3">
        <f>'Data Linked'!Z443</f>
        <v>2.8650000000000002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22</v>
      </c>
      <c r="AR4" s="3">
        <f>'Data Linked'!Z311</f>
        <v>1.79</v>
      </c>
      <c r="AS4" s="3">
        <f>'Data Linked'!Z333</f>
        <v>4.0350000000000001</v>
      </c>
      <c r="AT4" s="3">
        <f>'Data Linked'!Z355</f>
        <v>5.51</v>
      </c>
      <c r="AU4" s="3">
        <f>'Data Linked'!Z377</f>
        <v>4.3049999999999997</v>
      </c>
      <c r="AV4" s="3">
        <f>'Data Linked'!Z398</f>
        <v>3.1</v>
      </c>
      <c r="AW4" s="3">
        <f>'Data Linked'!Z421</f>
        <v>3.06</v>
      </c>
      <c r="AX4" s="3">
        <f>'Data Linked'!Z465</f>
        <v>6.08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22</v>
      </c>
      <c r="BK4" s="7">
        <f>'Data Linked'!Z223</f>
        <v>1.3314999999999999</v>
      </c>
      <c r="BL4" s="3">
        <f>'Data Linked'!Z245</f>
        <v>4.66</v>
      </c>
      <c r="BM4" s="3">
        <f>'Data Linked'!Z267</f>
        <v>3.88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4" t="s">
        <v>22</v>
      </c>
      <c r="BZ4" s="10">
        <f t="shared" si="0"/>
        <v>2.6723888888888885</v>
      </c>
      <c r="CA4" s="10">
        <f t="shared" si="1"/>
        <v>3.1074999999999999</v>
      </c>
      <c r="CB4" s="10">
        <f t="shared" si="2"/>
        <v>3.9828571428571431</v>
      </c>
      <c r="CC4" s="10">
        <f>AVERAGE(BK4:BM4)</f>
        <v>3.2905000000000002</v>
      </c>
      <c r="CE4" s="11">
        <v>0.1</v>
      </c>
    </row>
    <row r="5" spans="1:98" x14ac:dyDescent="0.2">
      <c r="A5" s="3"/>
      <c r="B5" s="4" t="s">
        <v>22</v>
      </c>
      <c r="C5" s="8"/>
      <c r="D5" s="7">
        <f>'Data Linked'!Z3</f>
        <v>3.49</v>
      </c>
      <c r="E5" s="7">
        <f>'Data Linked'!Z25</f>
        <v>3.5300000000000002</v>
      </c>
      <c r="F5" s="7">
        <f>'Data Linked'!Z47</f>
        <v>2.04</v>
      </c>
      <c r="G5" s="7">
        <f>'Data Linked'!Z69</f>
        <v>2.355</v>
      </c>
      <c r="H5" s="7"/>
      <c r="I5" s="7">
        <f>'Data Linked'!Z113</f>
        <v>3.04</v>
      </c>
      <c r="J5" s="7">
        <f>'Data Linked'!Z157</f>
        <v>2.4350000000000001</v>
      </c>
      <c r="K5" s="7">
        <f>'Data Linked'!Z179</f>
        <v>1.88</v>
      </c>
      <c r="L5" s="7">
        <f>'Data Linked'!Z201</f>
        <v>3.95</v>
      </c>
      <c r="M5" s="7">
        <f>'Data Linked'!Z223</f>
        <v>1.3314999999999999</v>
      </c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23</v>
      </c>
      <c r="Z5" s="7">
        <f>'Data Linked'!Z92</f>
        <v>4.0600000000000005</v>
      </c>
      <c r="AA5" s="7">
        <f>'Data Linked'!Z136</f>
        <v>3.7949999999999999</v>
      </c>
      <c r="AB5" s="7">
        <f>'Data Linked'!Z290</f>
        <v>4.5299999999999994</v>
      </c>
      <c r="AC5" s="3">
        <f>'Data Linked'!Z444</f>
        <v>2.19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23</v>
      </c>
      <c r="AR5" s="3">
        <f>'Data Linked'!Z312</f>
        <v>3.17</v>
      </c>
      <c r="AS5" s="3">
        <f>'Data Linked'!Z334</f>
        <v>4.6349999999999998</v>
      </c>
      <c r="AT5" s="3">
        <f>'Data Linked'!Z356</f>
        <v>5.7</v>
      </c>
      <c r="AU5" s="3">
        <f>'Data Linked'!Z378</f>
        <v>1.2509999999999999</v>
      </c>
      <c r="AV5" s="3">
        <f>'Data Linked'!Z399</f>
        <v>4.25</v>
      </c>
      <c r="AW5" s="3">
        <f>'Data Linked'!Z422</f>
        <v>3.14</v>
      </c>
      <c r="AX5" s="3">
        <f>'Data Linked'!Z466</f>
        <v>2.2799999999999998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23</v>
      </c>
      <c r="BK5" s="7">
        <f>'Data Linked'!Z224</f>
        <v>2.1</v>
      </c>
      <c r="BL5" s="3">
        <f>'Data Linked'!Z246</f>
        <v>5.51</v>
      </c>
      <c r="BM5" s="3">
        <f>'Data Linked'!Z268</f>
        <v>6.6349999999999998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4" t="s">
        <v>23</v>
      </c>
      <c r="BZ5" s="10">
        <f t="shared" si="0"/>
        <v>3.6922222222222221</v>
      </c>
      <c r="CA5" s="10">
        <f t="shared" si="1"/>
        <v>3.6437499999999998</v>
      </c>
      <c r="CB5" s="10">
        <f>AVERAGE(AR5:AX5)</f>
        <v>3.4894285714285718</v>
      </c>
      <c r="CC5" s="10">
        <f t="shared" ref="CC5:CC11" si="3">AVERAGE(BK5:BM5)</f>
        <v>4.7483333333333331</v>
      </c>
      <c r="CE5" s="11">
        <v>0.1</v>
      </c>
    </row>
    <row r="6" spans="1:98" x14ac:dyDescent="0.2">
      <c r="A6" s="3"/>
      <c r="B6" s="4" t="s">
        <v>23</v>
      </c>
      <c r="C6" s="8"/>
      <c r="D6" s="7">
        <f>'Data Linked'!Z4</f>
        <v>3.335</v>
      </c>
      <c r="E6" s="7">
        <f>'Data Linked'!Z26</f>
        <v>5.73</v>
      </c>
      <c r="F6" s="7">
        <f>'Data Linked'!Z48</f>
        <v>3.82</v>
      </c>
      <c r="G6" s="7">
        <f>'Data Linked'!Z70</f>
        <v>3.8</v>
      </c>
      <c r="H6" s="7"/>
      <c r="I6" s="7">
        <f>'Data Linked'!Z114</f>
        <v>4.7699999999999996</v>
      </c>
      <c r="J6" s="7">
        <f>'Data Linked'!Z158</f>
        <v>4.29</v>
      </c>
      <c r="K6" s="7">
        <f>'Data Linked'!Z180</f>
        <v>2.56</v>
      </c>
      <c r="L6" s="7">
        <f>'Data Linked'!Z202</f>
        <v>2.8249999999999997</v>
      </c>
      <c r="M6" s="7">
        <f>'Data Linked'!Z224</f>
        <v>2.1</v>
      </c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24</v>
      </c>
      <c r="Z6" s="7">
        <f>'Data Linked'!Z93</f>
        <v>1.52</v>
      </c>
      <c r="AA6" s="7">
        <f>'Data Linked'!Z137</f>
        <v>2.0233333333333334</v>
      </c>
      <c r="AB6" s="7">
        <f>'Data Linked'!Z291</f>
        <v>1.5305</v>
      </c>
      <c r="AC6" s="3">
        <f>'Data Linked'!Z445</f>
        <v>1.5649999999999999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24</v>
      </c>
      <c r="AR6" s="3">
        <f>'Data Linked'!Z313</f>
        <v>1.6086666666666669</v>
      </c>
      <c r="AS6" s="3">
        <f>'Data Linked'!Z335</f>
        <v>2.1266666666666665</v>
      </c>
      <c r="AT6" s="3">
        <f>'Data Linked'!Z357</f>
        <v>3.9033333333333338</v>
      </c>
      <c r="AU6" s="3">
        <f>'Data Linked'!Z379</f>
        <v>0.45100000000000001</v>
      </c>
      <c r="AV6" s="3">
        <f>'Data Linked'!Z400</f>
        <v>1.2026666666666668</v>
      </c>
      <c r="AW6" s="3">
        <f>'Data Linked'!Z423</f>
        <v>2.48</v>
      </c>
      <c r="AX6" s="3">
        <f>'Data Linked'!Z467</f>
        <v>2.3866666666666667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24</v>
      </c>
      <c r="BK6" s="7">
        <f>'Data Linked'!Z225</f>
        <v>0.93899999999999995</v>
      </c>
      <c r="BL6" s="3">
        <f>'Data Linked'!Z247</f>
        <v>3.7450000000000001</v>
      </c>
      <c r="BM6" s="3">
        <f>'Data Linked'!Z269</f>
        <v>4.2233333333333327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4" t="s">
        <v>24</v>
      </c>
      <c r="BZ6" s="10">
        <f t="shared" si="0"/>
        <v>1.6183518518518518</v>
      </c>
      <c r="CA6" s="10">
        <f t="shared" si="1"/>
        <v>1.6597083333333331</v>
      </c>
      <c r="CB6" s="10">
        <f t="shared" si="2"/>
        <v>2.0227142857142861</v>
      </c>
      <c r="CC6" s="10">
        <f t="shared" si="3"/>
        <v>2.9691111111111113</v>
      </c>
      <c r="CE6" s="11">
        <v>0.1</v>
      </c>
    </row>
    <row r="7" spans="1:98" x14ac:dyDescent="0.2">
      <c r="A7" s="3"/>
      <c r="B7" s="4" t="s">
        <v>24</v>
      </c>
      <c r="C7" s="8"/>
      <c r="D7" s="7">
        <f>'Data Linked'!Z5</f>
        <v>1.37</v>
      </c>
      <c r="E7" s="7">
        <f>'Data Linked'!Z27</f>
        <v>2.7266666666666666</v>
      </c>
      <c r="F7" s="7">
        <f>'Data Linked'!Z49</f>
        <v>1.4333333333333333</v>
      </c>
      <c r="G7" s="7">
        <f>'Data Linked'!Z71</f>
        <v>1.6233333333333331</v>
      </c>
      <c r="H7" s="7"/>
      <c r="I7" s="7">
        <f>'Data Linked'!Z115</f>
        <v>2.3200000000000003</v>
      </c>
      <c r="J7" s="7">
        <f>'Data Linked'!Z159</f>
        <v>1.8149999999999999</v>
      </c>
      <c r="K7" s="7">
        <f>'Data Linked'!Z181</f>
        <v>0.91549999999999998</v>
      </c>
      <c r="L7" s="7">
        <f>'Data Linked'!Z203</f>
        <v>1.4223333333333334</v>
      </c>
      <c r="M7" s="7">
        <f>'Data Linked'!Z225</f>
        <v>0.93899999999999995</v>
      </c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25</v>
      </c>
      <c r="Z7" s="7">
        <f>'Data Linked'!Z94</f>
        <v>2.2599999999999998</v>
      </c>
      <c r="AA7" s="7">
        <f>'Data Linked'!Z138</f>
        <v>2.1</v>
      </c>
      <c r="AB7" s="7">
        <f>'Data Linked'!Z292</f>
        <v>2.31</v>
      </c>
      <c r="AC7" s="3">
        <f>'Data Linked'!Z446</f>
        <v>2.0249999999999999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25</v>
      </c>
      <c r="AR7" s="3">
        <f>'Data Linked'!Z314</f>
        <v>1.95</v>
      </c>
      <c r="AS7" s="3">
        <f>'Data Linked'!Z336</f>
        <v>2.19</v>
      </c>
      <c r="AT7" s="3">
        <f>'Data Linked'!Z358</f>
        <v>6.67</v>
      </c>
      <c r="AU7" s="3">
        <f>'Data Linked'!Z380</f>
        <v>3.5999999999999997E-2</v>
      </c>
      <c r="AV7" s="3">
        <f>'Data Linked'!Z401</f>
        <v>7.8950000000000006E-2</v>
      </c>
      <c r="AW7" s="3">
        <f>'Data Linked'!Z424</f>
        <v>2.31</v>
      </c>
      <c r="AX7" s="3">
        <f>'Data Linked'!Z468</f>
        <v>0.27939999999999998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25</v>
      </c>
      <c r="BK7" s="7">
        <f>'Data Linked'!Z226</f>
        <v>1.2315</v>
      </c>
      <c r="BL7" s="3">
        <f>'Data Linked'!Z248</f>
        <v>4.2799999999999994</v>
      </c>
      <c r="BM7" s="3">
        <f>'Data Linked'!Z270</f>
        <v>8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4" t="s">
        <v>25</v>
      </c>
      <c r="BZ7" s="10">
        <f t="shared" si="0"/>
        <v>1.8022037037037033</v>
      </c>
      <c r="CA7" s="10">
        <f t="shared" si="1"/>
        <v>2.1737500000000001</v>
      </c>
      <c r="CB7" s="10">
        <f t="shared" si="2"/>
        <v>1.9306214285714287</v>
      </c>
      <c r="CC7" s="10">
        <f t="shared" si="3"/>
        <v>4.5038333333333336</v>
      </c>
      <c r="CE7" s="11">
        <v>0.1</v>
      </c>
    </row>
    <row r="8" spans="1:98" x14ac:dyDescent="0.2">
      <c r="A8" s="3"/>
      <c r="B8" s="4" t="s">
        <v>25</v>
      </c>
      <c r="C8" s="8"/>
      <c r="D8" s="7">
        <f>'Data Linked'!Z6</f>
        <v>1.2650000000000001</v>
      </c>
      <c r="E8" s="7">
        <f>'Data Linked'!Z28</f>
        <v>3.3250000000000002</v>
      </c>
      <c r="F8" s="7">
        <f>'Data Linked'!Z50</f>
        <v>1.76</v>
      </c>
      <c r="G8" s="7">
        <f>'Data Linked'!Z72</f>
        <v>1.7149999999999999</v>
      </c>
      <c r="H8" s="7"/>
      <c r="I8" s="7">
        <f>'Data Linked'!Z116</f>
        <v>2.12</v>
      </c>
      <c r="J8" s="7">
        <f>'Data Linked'!Z160</f>
        <v>2.0999999999999996</v>
      </c>
      <c r="K8" s="7">
        <f>'Data Linked'!Z182</f>
        <v>1.3733333333333333</v>
      </c>
      <c r="L8" s="7">
        <f>'Data Linked'!Z204</f>
        <v>1.33</v>
      </c>
      <c r="M8" s="7">
        <f>'Data Linked'!Z226</f>
        <v>1.2315</v>
      </c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26</v>
      </c>
      <c r="Z8" s="7">
        <f>'Data Linked'!Z95</f>
        <v>1.3199999999999998</v>
      </c>
      <c r="AA8" s="7">
        <f>'Data Linked'!Z139</f>
        <v>0.99699999999999989</v>
      </c>
      <c r="AB8" s="7">
        <f>'Data Linked'!Z293</f>
        <v>2.59</v>
      </c>
      <c r="AC8" s="3">
        <f>'Data Linked'!Z447</f>
        <v>1.35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26</v>
      </c>
      <c r="AR8" s="3">
        <f>'Data Linked'!Z315</f>
        <v>2.39</v>
      </c>
      <c r="AS8" s="3">
        <f>'Data Linked'!Z337</f>
        <v>3.5300000000000002</v>
      </c>
      <c r="AT8" s="3">
        <f>'Data Linked'!Z359</f>
        <v>0.53</v>
      </c>
      <c r="AU8" s="3">
        <f>'Data Linked'!Z381</f>
        <v>7.51E-2</v>
      </c>
      <c r="AV8" s="3">
        <f>'Data Linked'!Z402</f>
        <v>5.3650000000000003E-2</v>
      </c>
      <c r="AW8" s="3">
        <f>'Data Linked'!Z425</f>
        <v>0.63</v>
      </c>
      <c r="AX8" s="3">
        <f>'Data Linked'!Z469</f>
        <v>8.8800000000000004E-2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26</v>
      </c>
      <c r="BK8" s="7">
        <f>'Data Linked'!Z227</f>
        <v>0.311</v>
      </c>
      <c r="BL8" s="3">
        <f>'Data Linked'!Z249</f>
        <v>3.08</v>
      </c>
      <c r="BM8" s="3">
        <f>'Data Linked'!Z271</f>
        <v>0.50900000000000001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4" t="s">
        <v>26</v>
      </c>
      <c r="BZ8" s="10">
        <f t="shared" si="0"/>
        <v>1.2222222222222223</v>
      </c>
      <c r="CA8" s="10">
        <f t="shared" si="1"/>
        <v>1.5642499999999999</v>
      </c>
      <c r="CB8" s="10">
        <f t="shared" si="2"/>
        <v>1.0425071428571429</v>
      </c>
      <c r="CC8" s="10">
        <f t="shared" si="3"/>
        <v>1.3</v>
      </c>
      <c r="CE8" s="11">
        <v>0.1</v>
      </c>
    </row>
    <row r="9" spans="1:98" x14ac:dyDescent="0.2">
      <c r="A9" s="3"/>
      <c r="B9" s="4" t="s">
        <v>26</v>
      </c>
      <c r="C9" s="8"/>
      <c r="D9" s="7">
        <f>'Data Linked'!Z7</f>
        <v>0.63100000000000001</v>
      </c>
      <c r="E9" s="7">
        <f>'Data Linked'!Z29</f>
        <v>2.1</v>
      </c>
      <c r="F9" s="7">
        <f>'Data Linked'!Z51</f>
        <v>1.2414999999999998</v>
      </c>
      <c r="G9" s="7">
        <f>'Data Linked'!Z73</f>
        <v>1.2330000000000001</v>
      </c>
      <c r="H9" s="7"/>
      <c r="I9" s="7">
        <f>'Data Linked'!Z117</f>
        <v>1.585</v>
      </c>
      <c r="J9" s="7">
        <f>'Data Linked'!Z161</f>
        <v>1.81</v>
      </c>
      <c r="K9" s="7">
        <f>'Data Linked'!Z183</f>
        <v>0.86099999999999999</v>
      </c>
      <c r="L9" s="7">
        <f>'Data Linked'!Z205</f>
        <v>1.2275</v>
      </c>
      <c r="M9" s="7">
        <f>'Data Linked'!Z227</f>
        <v>0.311</v>
      </c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27</v>
      </c>
      <c r="Z9" s="7">
        <f>'Data Linked'!Z96</f>
        <v>1.575</v>
      </c>
      <c r="AA9" s="7">
        <f>'Data Linked'!Z140</f>
        <v>1.95</v>
      </c>
      <c r="AB9" s="7">
        <f>'Data Linked'!Z294</f>
        <v>1.585</v>
      </c>
      <c r="AC9" s="3">
        <f>'Data Linked'!Z448</f>
        <v>2.4700000000000002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27</v>
      </c>
      <c r="AR9" s="3">
        <f>'Data Linked'!Z316</f>
        <v>3.2650000000000001</v>
      </c>
      <c r="AS9" s="3">
        <f>'Data Linked'!Z338</f>
        <v>1.9540999999999999</v>
      </c>
      <c r="AT9" s="3">
        <f>'Data Linked'!Z360</f>
        <v>0.1129</v>
      </c>
      <c r="AU9" s="3">
        <f>'Data Linked'!Z382</f>
        <v>4.2499999999999996E-2</v>
      </c>
      <c r="AV9" s="3">
        <f>'Data Linked'!Z403</f>
        <v>4.0300000000000002E-2</v>
      </c>
      <c r="AW9" s="3">
        <f>'Data Linked'!Z426</f>
        <v>1.25</v>
      </c>
      <c r="AX9" s="3">
        <f>'Data Linked'!Z470</f>
        <v>4.5899999999999996E-2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27</v>
      </c>
      <c r="BK9" s="7">
        <f>'Data Linked'!Z228</f>
        <v>0.93099999999999994</v>
      </c>
      <c r="BL9" s="3">
        <f>'Data Linked'!Z250</f>
        <v>7.0699999999999999E-2</v>
      </c>
      <c r="BM9" s="3">
        <f>'Data Linked'!Z272</f>
        <v>6.3250000000000001E-2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4" t="s">
        <v>27</v>
      </c>
      <c r="BZ9" s="10">
        <f t="shared" si="0"/>
        <v>1.5352222222222223</v>
      </c>
      <c r="CA9" s="10">
        <f t="shared" si="1"/>
        <v>1.895</v>
      </c>
      <c r="CB9" s="10">
        <f t="shared" si="2"/>
        <v>0.95867142857142862</v>
      </c>
      <c r="CC9" s="10">
        <f t="shared" si="3"/>
        <v>0.35498333333333337</v>
      </c>
      <c r="CE9" s="11">
        <v>0.1</v>
      </c>
    </row>
    <row r="10" spans="1:98" x14ac:dyDescent="0.2">
      <c r="A10" s="3"/>
      <c r="B10" s="4" t="s">
        <v>27</v>
      </c>
      <c r="C10" s="8"/>
      <c r="D10" s="7">
        <f>'Data Linked'!Z8</f>
        <v>1.196</v>
      </c>
      <c r="E10" s="7">
        <f>'Data Linked'!Z30</f>
        <v>2.2999999999999998</v>
      </c>
      <c r="F10" s="7">
        <f>'Data Linked'!Z52</f>
        <v>1.1425000000000001</v>
      </c>
      <c r="G10" s="7">
        <f>'Data Linked'!Z74</f>
        <v>2.39</v>
      </c>
      <c r="H10" s="7"/>
      <c r="I10" s="7">
        <f>'Data Linked'!Z118</f>
        <v>2.2050000000000001</v>
      </c>
      <c r="J10" s="7">
        <f>'Data Linked'!Z162</f>
        <v>2.2800000000000002</v>
      </c>
      <c r="K10" s="7">
        <f>'Data Linked'!Z184</f>
        <v>0.70399999999999996</v>
      </c>
      <c r="L10" s="7">
        <f>'Data Linked'!Z206</f>
        <v>0.66850000000000009</v>
      </c>
      <c r="M10" s="7">
        <f>'Data Linked'!Z228</f>
        <v>0.93099999999999994</v>
      </c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28</v>
      </c>
      <c r="Z10" s="7">
        <f>'Data Linked'!Z97</f>
        <v>2.58</v>
      </c>
      <c r="AA10" s="7">
        <f>'Data Linked'!Z141</f>
        <v>3.4249999999999998</v>
      </c>
      <c r="AB10" s="7">
        <f>'Data Linked'!Z295</f>
        <v>3.62</v>
      </c>
      <c r="AC10" s="3">
        <f>'Data Linked'!Z449</f>
        <v>2.3600000000000003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28</v>
      </c>
      <c r="AR10" s="3">
        <f>'Data Linked'!Z317</f>
        <v>4.2850000000000001</v>
      </c>
      <c r="AS10" s="94">
        <f>'Data Linked'!Z339</f>
        <v>2.1435</v>
      </c>
      <c r="AT10" s="3">
        <f>'Data Linked'!Z361</f>
        <v>0.36224999999999996</v>
      </c>
      <c r="AU10" s="3">
        <f>'Data Linked'!Z383</f>
        <v>0.1618</v>
      </c>
      <c r="AV10" s="3">
        <f>'Data Linked'!Z404</f>
        <v>0.11785</v>
      </c>
      <c r="AW10" s="3">
        <f>'Data Linked'!Z427</f>
        <v>3.0449999999999999</v>
      </c>
      <c r="AX10" s="3">
        <f>'Data Linked'!Z471</f>
        <v>0.25264999999999999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28</v>
      </c>
      <c r="BK10" s="7"/>
      <c r="BL10" s="3">
        <f>'Data Linked'!Z251</f>
        <v>0.49080000000000001</v>
      </c>
      <c r="BM10" s="3">
        <f>'Data Linked'!Z273</f>
        <v>0.43735000000000002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4" t="s">
        <v>28</v>
      </c>
      <c r="BZ10" s="10">
        <f t="shared" si="0"/>
        <v>3.1335714285714289</v>
      </c>
      <c r="CA10" s="10">
        <f t="shared" si="1"/>
        <v>2.9962499999999999</v>
      </c>
      <c r="CB10" s="10">
        <f t="shared" si="2"/>
        <v>1.4811499999999997</v>
      </c>
      <c r="CC10" s="10">
        <f t="shared" si="3"/>
        <v>0.46407500000000002</v>
      </c>
      <c r="CE10" s="11">
        <v>0.1</v>
      </c>
    </row>
    <row r="11" spans="1:98" x14ac:dyDescent="0.2">
      <c r="A11" s="3"/>
      <c r="B11" s="4" t="s">
        <v>28</v>
      </c>
      <c r="C11" s="8"/>
      <c r="D11" s="7">
        <f>'Data Linked'!Z9</f>
        <v>1.79</v>
      </c>
      <c r="E11" s="7">
        <f>'Data Linked'!Z31</f>
        <v>2.98</v>
      </c>
      <c r="F11" s="7">
        <f>'Data Linked'!Z53</f>
        <v>3.72</v>
      </c>
      <c r="G11" s="7">
        <f>'Data Linked'!Z75</f>
        <v>2.5700000000000003</v>
      </c>
      <c r="H11" s="7"/>
      <c r="I11" s="7">
        <f>'Data Linked'!Z119</f>
        <v>3.0650000000000004</v>
      </c>
      <c r="J11" s="7"/>
      <c r="K11" s="7">
        <f>'Data Linked'!Z185</f>
        <v>5.23</v>
      </c>
      <c r="L11" s="7">
        <f>'Data Linked'!Z207</f>
        <v>2.58</v>
      </c>
      <c r="M11" s="7"/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29</v>
      </c>
      <c r="Z11" s="7">
        <f>'Data Linked'!Z98</f>
        <v>5.48</v>
      </c>
      <c r="AA11" s="7"/>
      <c r="AB11" s="7">
        <f>'Data Linked'!Z296</f>
        <v>7.36</v>
      </c>
      <c r="AC11" s="3">
        <f>'Data Linked'!Z450</f>
        <v>4.74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29</v>
      </c>
      <c r="AR11" s="3">
        <f>'Data Linked'!Z318</f>
        <v>9.27</v>
      </c>
      <c r="AS11" s="3">
        <f>'Data Linked'!Z340</f>
        <v>2.3170000000000002</v>
      </c>
      <c r="AT11" s="3">
        <f>'Data Linked'!Z362</f>
        <v>0.92400000000000004</v>
      </c>
      <c r="AU11" s="3">
        <f>'Data Linked'!Z384</f>
        <v>0.122</v>
      </c>
      <c r="AV11" s="3">
        <f>'Data Linked'!Z405</f>
        <v>0.121</v>
      </c>
      <c r="AW11" s="3">
        <f>'Data Linked'!Z428</f>
        <v>5.93</v>
      </c>
      <c r="AX11" s="3">
        <f>'Data Linked'!Z472</f>
        <v>0.26700000000000002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29</v>
      </c>
      <c r="BK11" s="7">
        <f>'Data Linked'!Z230</f>
        <v>2.12</v>
      </c>
      <c r="BL11" s="3">
        <f>'Data Linked'!Z252</f>
        <v>0.72599999999999998</v>
      </c>
      <c r="BM11" s="3">
        <f>'Data Linked'!Z274</f>
        <v>0.93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4" t="s">
        <v>29</v>
      </c>
      <c r="BZ11" s="10">
        <f>AVERAGE(C12:M12)</f>
        <v>4.7511111111111113</v>
      </c>
      <c r="CA11" s="10">
        <f t="shared" si="1"/>
        <v>5.8599999999999994</v>
      </c>
      <c r="CB11" s="10">
        <f t="shared" si="2"/>
        <v>2.7072857142857139</v>
      </c>
      <c r="CC11" s="10">
        <f t="shared" si="3"/>
        <v>1.2586666666666668</v>
      </c>
      <c r="CE11" s="11">
        <v>0.1</v>
      </c>
    </row>
    <row r="12" spans="1:98" x14ac:dyDescent="0.2">
      <c r="A12" s="3"/>
      <c r="B12" s="4" t="s">
        <v>29</v>
      </c>
      <c r="C12" s="8"/>
      <c r="D12" s="7">
        <f>'Data Linked'!Y10</f>
        <v>7.15</v>
      </c>
      <c r="E12" s="7">
        <f>'Data Linked'!Z32</f>
        <v>6.25</v>
      </c>
      <c r="F12" s="7">
        <f>'Data Linked'!Z54</f>
        <v>5.22</v>
      </c>
      <c r="G12" s="7">
        <f>'Data Linked'!Z76</f>
        <v>4.97</v>
      </c>
      <c r="H12" s="7"/>
      <c r="I12" s="7">
        <f>'Data Linked'!Z120</f>
        <v>5.36</v>
      </c>
      <c r="J12" s="7">
        <f>'Data Linked'!Z164</f>
        <v>5.81</v>
      </c>
      <c r="K12" s="7">
        <f>'Data Linked'!Z186</f>
        <v>0</v>
      </c>
      <c r="L12" s="7">
        <f>'Data Linked'!Z208</f>
        <v>5.88</v>
      </c>
      <c r="M12" s="7">
        <f>'Data Linked'!Z230</f>
        <v>2.12</v>
      </c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 t="s">
        <v>309</v>
      </c>
      <c r="BZ12" s="10">
        <f>STDEV(BZ3:BZ11)/SQRT(9)</f>
        <v>0.38781352267991465</v>
      </c>
      <c r="CA12" s="10">
        <f t="shared" ref="CA12:CC12" si="4">STDEV(CA3:CA11)/SQRT(9)</f>
        <v>0.4448799673702668</v>
      </c>
      <c r="CB12" s="10">
        <f t="shared" si="4"/>
        <v>0.37289550520090214</v>
      </c>
      <c r="CC12" s="10">
        <f t="shared" si="4"/>
        <v>0.54633828575338517</v>
      </c>
    </row>
    <row r="13" spans="1:98" x14ac:dyDescent="0.2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146" t="s">
        <v>308</v>
      </c>
      <c r="BZ13" s="146"/>
      <c r="CA13" s="147"/>
      <c r="CB13" s="147"/>
      <c r="CC13" s="147"/>
    </row>
    <row r="14" spans="1:98" x14ac:dyDescent="0.2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16</v>
      </c>
      <c r="Y14" s="3"/>
      <c r="Z14" s="48">
        <v>8</v>
      </c>
      <c r="AA14" s="48">
        <v>11</v>
      </c>
      <c r="AB14" s="48">
        <v>19</v>
      </c>
      <c r="AC14" s="48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16</v>
      </c>
      <c r="AQ14" s="3"/>
      <c r="AR14" s="48">
        <v>21</v>
      </c>
      <c r="AS14" s="48">
        <v>22</v>
      </c>
      <c r="AT14" s="48">
        <v>23</v>
      </c>
      <c r="AU14" s="48">
        <v>24</v>
      </c>
      <c r="AV14" s="48">
        <v>25</v>
      </c>
      <c r="AW14" s="48">
        <v>26</v>
      </c>
      <c r="AX14" s="48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16</v>
      </c>
      <c r="BJ14" s="3"/>
      <c r="BK14" s="48">
        <v>16</v>
      </c>
      <c r="BL14" s="48">
        <v>17</v>
      </c>
      <c r="BM14" s="48">
        <v>18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4" t="s">
        <v>16</v>
      </c>
      <c r="BY14" s="3"/>
      <c r="BZ14" s="48" t="s">
        <v>90</v>
      </c>
      <c r="CA14" s="54" t="s">
        <v>86</v>
      </c>
      <c r="CB14" s="48" t="s">
        <v>87</v>
      </c>
      <c r="CC14" s="48" t="s">
        <v>88</v>
      </c>
    </row>
    <row r="15" spans="1:98" x14ac:dyDescent="0.2">
      <c r="A15" s="4" t="s">
        <v>16</v>
      </c>
      <c r="B15" s="48" t="s">
        <v>19</v>
      </c>
      <c r="C15" s="2"/>
      <c r="D15" s="53">
        <v>2</v>
      </c>
      <c r="E15" s="85">
        <v>3</v>
      </c>
      <c r="F15" s="54">
        <v>5</v>
      </c>
      <c r="G15" s="54">
        <v>6</v>
      </c>
      <c r="H15" s="54"/>
      <c r="I15" s="54">
        <v>9</v>
      </c>
      <c r="J15" s="54">
        <v>12</v>
      </c>
      <c r="K15" s="54">
        <v>13</v>
      </c>
      <c r="L15" s="48">
        <v>15</v>
      </c>
      <c r="M15" s="48">
        <v>16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20</v>
      </c>
      <c r="Z15" s="7">
        <f>'Data Linked'!AA90</f>
        <v>0.20750000000000002</v>
      </c>
      <c r="AA15" s="7">
        <f>'Data Linked'!AA134</f>
        <v>0.28049999999999997</v>
      </c>
      <c r="AB15" s="7">
        <f>'Data Linked'!AA288</f>
        <v>0.26500000000000001</v>
      </c>
      <c r="AC15" s="3">
        <f>'Data Linked'!AA442</f>
        <v>0.35299999999999998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20</v>
      </c>
      <c r="AR15" s="3">
        <f>'Data Linked'!AA310</f>
        <v>0.28649999999999998</v>
      </c>
      <c r="AS15" s="3">
        <f>'Data Linked'!AA332</f>
        <v>0.248</v>
      </c>
      <c r="AT15" s="3">
        <f>'Data Linked'!AA354</f>
        <v>0.20500000000000002</v>
      </c>
      <c r="AU15" s="3">
        <f>'Data Linked'!AA376</f>
        <v>0.10299999999999999</v>
      </c>
      <c r="AV15" s="3">
        <f>'Data Linked'!AA397</f>
        <v>0.35550000000000004</v>
      </c>
      <c r="AW15" s="3">
        <f>'Data Linked'!AA420</f>
        <v>0.188</v>
      </c>
      <c r="AX15" s="3">
        <f>'Data Linked'!AA464</f>
        <v>0.22349999999999998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20</v>
      </c>
      <c r="BK15" s="7">
        <f>'Data Linked'!AA222</f>
        <v>0.193</v>
      </c>
      <c r="BL15" s="3">
        <f>'Data Linked'!AA244</f>
        <v>0.17899999999999999</v>
      </c>
      <c r="BM15" s="7">
        <f>'Data Linked'!AA266</f>
        <v>0.16949999999999998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4" t="s">
        <v>20</v>
      </c>
      <c r="BZ15" s="9">
        <f t="shared" ref="BZ15:BZ23" si="5">AVERAGE(C16:M16)</f>
        <v>0.21211111111111114</v>
      </c>
      <c r="CA15" s="9">
        <f t="shared" ref="CA15:CA23" si="6">AVERAGE(Z15:AC15)</f>
        <v>0.27649999999999997</v>
      </c>
      <c r="CB15" s="9">
        <f t="shared" ref="CB15:CB23" si="7">AVERAGE(AR15:AX15)</f>
        <v>0.22992857142857143</v>
      </c>
      <c r="CC15" s="9">
        <f>AVERAGE(BK15:BM15)</f>
        <v>0.18049999999999999</v>
      </c>
      <c r="CE15" s="10">
        <v>0.05</v>
      </c>
      <c r="CQ15" t="s">
        <v>90</v>
      </c>
      <c r="CR15" t="s">
        <v>86</v>
      </c>
      <c r="CS15" t="s">
        <v>87</v>
      </c>
      <c r="CT15" t="s">
        <v>88</v>
      </c>
    </row>
    <row r="16" spans="1:98" x14ac:dyDescent="0.2">
      <c r="A16" s="3"/>
      <c r="B16" s="4" t="s">
        <v>20</v>
      </c>
      <c r="C16" s="7"/>
      <c r="D16" s="7">
        <f>'Data Linked'!AA2</f>
        <v>0.151</v>
      </c>
      <c r="E16" s="7">
        <f>'Data Linked'!AA24</f>
        <v>0.189</v>
      </c>
      <c r="F16" s="7">
        <f>'Data Linked'!AA46</f>
        <v>0.311</v>
      </c>
      <c r="G16" s="7">
        <f>'Data Linked'!AA68</f>
        <v>0.152</v>
      </c>
      <c r="H16" s="3"/>
      <c r="I16" s="7">
        <f>'Data Linked'!AA112</f>
        <v>9.4E-2</v>
      </c>
      <c r="J16" s="7">
        <f>'Data Linked'!AA156</f>
        <v>0.26150000000000001</v>
      </c>
      <c r="K16" s="7">
        <f>'Data Linked'!AA178</f>
        <v>0.21050000000000002</v>
      </c>
      <c r="L16" s="7">
        <f>'Data Linked'!AA200</f>
        <v>0.34699999999999998</v>
      </c>
      <c r="M16" s="7">
        <f>'Data Linked'!AA222</f>
        <v>0.193</v>
      </c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22</v>
      </c>
      <c r="Z16" s="7">
        <f>'Data Linked'!AA91</f>
        <v>0.10200000000000001</v>
      </c>
      <c r="AA16" s="7">
        <f>'Data Linked'!AA135</f>
        <v>0.21299999999999999</v>
      </c>
      <c r="AB16" s="7">
        <f>'Data Linked'!AA289</f>
        <v>0.224</v>
      </c>
      <c r="AC16" s="3">
        <f>'Data Linked'!AA443</f>
        <v>0.19950000000000001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22</v>
      </c>
      <c r="AR16" s="3">
        <f>'Data Linked'!AA311</f>
        <v>0.25650000000000001</v>
      </c>
      <c r="AS16" s="3">
        <f>'Data Linked'!AA333</f>
        <v>0.214</v>
      </c>
      <c r="AT16" s="3">
        <f>'Data Linked'!AA355</f>
        <v>0.26</v>
      </c>
      <c r="AU16" s="3">
        <f>'Data Linked'!AA377</f>
        <v>0.28600000000000003</v>
      </c>
      <c r="AV16" s="3">
        <f>'Data Linked'!AA398</f>
        <v>0.32150000000000001</v>
      </c>
      <c r="AW16" s="3">
        <f>'Data Linked'!AA421</f>
        <v>0.36250000000000004</v>
      </c>
      <c r="AX16" s="3">
        <f>'Data Linked'!AA465</f>
        <v>0.27549999999999997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22</v>
      </c>
      <c r="BK16" s="7">
        <f>'Data Linked'!AA223</f>
        <v>0.1245</v>
      </c>
      <c r="BL16" s="3">
        <f>'Data Linked'!AA245</f>
        <v>0.23</v>
      </c>
      <c r="BM16" s="7">
        <f>'Data Linked'!AA267</f>
        <v>0.20450000000000002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4" t="s">
        <v>22</v>
      </c>
      <c r="BZ16" s="9">
        <f t="shared" si="5"/>
        <v>0.13427777777777777</v>
      </c>
      <c r="CA16" s="9">
        <f t="shared" si="6"/>
        <v>0.18462500000000001</v>
      </c>
      <c r="CB16" s="9">
        <f t="shared" si="7"/>
        <v>0.28228571428571431</v>
      </c>
      <c r="CC16" s="9">
        <f t="shared" ref="CC16:CC23" si="8">AVERAGE(BK16:BM16)</f>
        <v>0.18633333333333335</v>
      </c>
      <c r="CE16" s="10">
        <v>0.05</v>
      </c>
      <c r="CP16" t="s">
        <v>20</v>
      </c>
      <c r="CQ16">
        <f>BZ15*0.3263</f>
        <v>6.9211855555555563E-2</v>
      </c>
      <c r="CR16" s="18">
        <f t="shared" ref="CR16:CT16" si="9">CA15*0.3263</f>
        <v>9.0221949999999981E-2</v>
      </c>
      <c r="CS16" s="18">
        <f t="shared" si="9"/>
        <v>7.5025692857142848E-2</v>
      </c>
      <c r="CT16" s="18">
        <f t="shared" si="9"/>
        <v>5.8897149999999995E-2</v>
      </c>
    </row>
    <row r="17" spans="1:98" x14ac:dyDescent="0.2">
      <c r="A17" s="3"/>
      <c r="B17" s="4" t="s">
        <v>22</v>
      </c>
      <c r="C17" s="7"/>
      <c r="D17" s="7">
        <f>'Data Linked'!AA3</f>
        <v>0.114</v>
      </c>
      <c r="E17" s="7">
        <f>'Data Linked'!AA25</f>
        <v>9.8500000000000004E-2</v>
      </c>
      <c r="F17" s="7">
        <f>'Data Linked'!AA47</f>
        <v>0.17849999999999999</v>
      </c>
      <c r="G17" s="7">
        <f>'Data Linked'!AA69</f>
        <v>0.16399999999999998</v>
      </c>
      <c r="H17" s="3"/>
      <c r="I17" s="7">
        <f>'Data Linked'!AA113</f>
        <v>0.128</v>
      </c>
      <c r="J17" s="7">
        <f>'Data Linked'!AA157</f>
        <v>0.16849999999999998</v>
      </c>
      <c r="K17" s="7">
        <f>'Data Linked'!AA179</f>
        <v>0.16550000000000001</v>
      </c>
      <c r="L17" s="7">
        <f>'Data Linked'!AA201</f>
        <v>6.7000000000000004E-2</v>
      </c>
      <c r="M17" s="7">
        <f>'Data Linked'!AA223</f>
        <v>0.1245</v>
      </c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23</v>
      </c>
      <c r="Z17" s="7">
        <f>'Data Linked'!AA92</f>
        <v>0.1085</v>
      </c>
      <c r="AA17" s="7">
        <f>'Data Linked'!AA136</f>
        <v>0.192</v>
      </c>
      <c r="AB17" s="7">
        <f>'Data Linked'!AA290</f>
        <v>0.3095</v>
      </c>
      <c r="AC17" s="3">
        <f>'Data Linked'!AA444</f>
        <v>0.22900000000000001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23</v>
      </c>
      <c r="AR17" s="3">
        <f>'Data Linked'!AA312</f>
        <v>0.313</v>
      </c>
      <c r="AS17" s="3">
        <f>'Data Linked'!AA334</f>
        <v>0.1545</v>
      </c>
      <c r="AT17" s="3">
        <f>'Data Linked'!AA356</f>
        <v>0.24099999999999999</v>
      </c>
      <c r="AU17" s="3">
        <f>'Data Linked'!AA378</f>
        <v>0.223</v>
      </c>
      <c r="AV17" s="3">
        <f>'Data Linked'!AA399</f>
        <v>0.13900000000000001</v>
      </c>
      <c r="AW17" s="3">
        <f>'Data Linked'!AA422</f>
        <v>0.14450000000000002</v>
      </c>
      <c r="AX17" s="3">
        <f>'Data Linked'!AA466</f>
        <v>0.17849999999999999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23</v>
      </c>
      <c r="BK17" s="7">
        <f>'Data Linked'!AA224</f>
        <v>0.14299999999999999</v>
      </c>
      <c r="BL17" s="3">
        <f>'Data Linked'!AA246</f>
        <v>0.23749999999999999</v>
      </c>
      <c r="BM17" s="7">
        <f>'Data Linked'!AA268</f>
        <v>0.34599999999999997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4" t="s">
        <v>23</v>
      </c>
      <c r="BZ17" s="9">
        <f t="shared" si="5"/>
        <v>9.4111111111111118E-2</v>
      </c>
      <c r="CA17" s="9">
        <f t="shared" si="6"/>
        <v>0.20974999999999999</v>
      </c>
      <c r="CB17" s="9">
        <f t="shared" si="7"/>
        <v>0.19907142857142857</v>
      </c>
      <c r="CC17" s="9">
        <f t="shared" si="8"/>
        <v>0.24216666666666664</v>
      </c>
      <c r="CE17" s="10">
        <v>0.05</v>
      </c>
      <c r="CP17" t="s">
        <v>22</v>
      </c>
      <c r="CQ17" s="18">
        <f t="shared" ref="CQ17:CQ24" si="10">BZ16*0.3263</f>
        <v>4.3814838888888888E-2</v>
      </c>
      <c r="CR17" s="18">
        <f t="shared" ref="CR17:CR24" si="11">CA16*0.3263</f>
        <v>6.0243137500000002E-2</v>
      </c>
      <c r="CS17" s="18">
        <f t="shared" ref="CS17:CS24" si="12">CB16*0.3263</f>
        <v>9.2109828571428576E-2</v>
      </c>
      <c r="CT17" s="18">
        <f t="shared" ref="CT17:CT24" si="13">CC16*0.3263</f>
        <v>6.0800566666666667E-2</v>
      </c>
    </row>
    <row r="18" spans="1:98" x14ac:dyDescent="0.2">
      <c r="A18" s="3"/>
      <c r="B18" s="4" t="s">
        <v>23</v>
      </c>
      <c r="C18" s="7"/>
      <c r="D18" s="7">
        <f>'Data Linked'!AA4</f>
        <v>3.2500000000000001E-2</v>
      </c>
      <c r="E18" s="7">
        <f>'Data Linked'!AA26</f>
        <v>8.1000000000000003E-2</v>
      </c>
      <c r="F18" s="7">
        <f>'Data Linked'!AA48</f>
        <v>7.5499999999999998E-2</v>
      </c>
      <c r="G18" s="7">
        <f>'Data Linked'!AA70</f>
        <v>0.10400000000000001</v>
      </c>
      <c r="H18" s="3"/>
      <c r="I18" s="7">
        <f>'Data Linked'!AA114</f>
        <v>5.8999999999999997E-2</v>
      </c>
      <c r="J18" s="7">
        <f>'Data Linked'!AA158</f>
        <v>0.11499999999999999</v>
      </c>
      <c r="K18" s="7">
        <f>'Data Linked'!AA180</f>
        <v>0.1</v>
      </c>
      <c r="L18" s="7">
        <f>'Data Linked'!AA202</f>
        <v>0.13700000000000001</v>
      </c>
      <c r="M18" s="7">
        <f>'Data Linked'!AA224</f>
        <v>0.14299999999999999</v>
      </c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24</v>
      </c>
      <c r="Z18" s="7">
        <f>'Data Linked'!AA93</f>
        <v>0.1125</v>
      </c>
      <c r="AA18" s="7">
        <f>'Data Linked'!AA137</f>
        <v>0.11599999999999999</v>
      </c>
      <c r="AB18" s="7">
        <f>'Data Linked'!AA291</f>
        <v>0.16649999999999998</v>
      </c>
      <c r="AC18" s="3">
        <f>'Data Linked'!AA445</f>
        <v>6.8000000000000005E-2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24</v>
      </c>
      <c r="AR18" s="3">
        <f>'Data Linked'!AA313</f>
        <v>0.20533333333333334</v>
      </c>
      <c r="AS18" s="3">
        <f>'Data Linked'!AA335</f>
        <v>0.23300000000000001</v>
      </c>
      <c r="AT18" s="3">
        <f>'Data Linked'!AA357</f>
        <v>0.18533333333333335</v>
      </c>
      <c r="AU18" s="3">
        <f>'Data Linked'!AA379</f>
        <v>0.14599999999999999</v>
      </c>
      <c r="AV18" s="3">
        <f>'Data Linked'!AA400</f>
        <v>0.3136666666666667</v>
      </c>
      <c r="AW18" s="3">
        <f>'Data Linked'!AA423</f>
        <v>0.13633333333333333</v>
      </c>
      <c r="AX18" s="3">
        <f>'Data Linked'!AA467</f>
        <v>0.14166666666666669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24</v>
      </c>
      <c r="BK18" s="7">
        <f>'Data Linked'!AA225</f>
        <v>0.13433333333333333</v>
      </c>
      <c r="BL18" s="3">
        <f>'Data Linked'!AA247</f>
        <v>0.122</v>
      </c>
      <c r="BM18" s="7">
        <f>'Data Linked'!AA269</f>
        <v>0.17766666666666664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4" t="s">
        <v>24</v>
      </c>
      <c r="BZ18" s="9">
        <f t="shared" si="5"/>
        <v>0.13192592592592592</v>
      </c>
      <c r="CA18" s="9">
        <f t="shared" si="6"/>
        <v>0.11574999999999999</v>
      </c>
      <c r="CB18" s="9">
        <f t="shared" si="7"/>
        <v>0.1944761904761905</v>
      </c>
      <c r="CC18" s="9">
        <f>AVERAGE(BK18:BM18)</f>
        <v>0.14466666666666664</v>
      </c>
      <c r="CE18" s="10">
        <v>0.05</v>
      </c>
      <c r="CP18" t="s">
        <v>23</v>
      </c>
      <c r="CQ18" s="18">
        <f t="shared" si="10"/>
        <v>3.0708455555555556E-2</v>
      </c>
      <c r="CR18" s="18">
        <f t="shared" si="11"/>
        <v>6.8441424999999986E-2</v>
      </c>
      <c r="CS18" s="18">
        <f t="shared" si="12"/>
        <v>6.495700714285714E-2</v>
      </c>
      <c r="CT18" s="18">
        <f t="shared" si="13"/>
        <v>7.901898333333332E-2</v>
      </c>
    </row>
    <row r="19" spans="1:98" x14ac:dyDescent="0.2">
      <c r="A19" s="3"/>
      <c r="B19" s="4" t="s">
        <v>24</v>
      </c>
      <c r="C19" s="7"/>
      <c r="D19" s="7">
        <f>'Data Linked'!AA5</f>
        <v>7.9333333333333325E-2</v>
      </c>
      <c r="E19" s="7">
        <f>'Data Linked'!AA27</f>
        <v>0.20033333333333334</v>
      </c>
      <c r="F19" s="7">
        <f>'Data Linked'!AA49</f>
        <v>5.6666666666666671E-2</v>
      </c>
      <c r="G19" s="7">
        <f>'Data Linked'!AA71</f>
        <v>0.16233333333333333</v>
      </c>
      <c r="H19" s="3"/>
      <c r="I19" s="7">
        <f>'Data Linked'!AA115</f>
        <v>0.10200000000000001</v>
      </c>
      <c r="J19" s="7">
        <f>'Data Linked'!AA159</f>
        <v>6.3500000000000001E-2</v>
      </c>
      <c r="K19" s="7">
        <f>'Data Linked'!AA181</f>
        <v>0.26749999999999996</v>
      </c>
      <c r="L19" s="7">
        <f>'Data Linked'!AA203</f>
        <v>0.12133333333333333</v>
      </c>
      <c r="M19" s="7">
        <f>'Data Linked'!AA225</f>
        <v>0.13433333333333333</v>
      </c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25</v>
      </c>
      <c r="Z19" s="7">
        <f>'Data Linked'!AA94</f>
        <v>0.11449999999999999</v>
      </c>
      <c r="AA19" s="7">
        <f>'Data Linked'!AA138</f>
        <v>7.5999999999999998E-2</v>
      </c>
      <c r="AB19" s="7">
        <f>'Data Linked'!AA292</f>
        <v>0.129</v>
      </c>
      <c r="AC19" s="3">
        <f>'Data Linked'!AA446</f>
        <v>8.5000000000000006E-2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25</v>
      </c>
      <c r="AR19" s="3">
        <f>'Data Linked'!AA314</f>
        <v>0.13200000000000001</v>
      </c>
      <c r="AS19" s="3">
        <f>'Data Linked'!AA336</f>
        <v>0.221</v>
      </c>
      <c r="AT19" s="3">
        <f>'Data Linked'!AA358</f>
        <v>0.217</v>
      </c>
      <c r="AU19" s="3">
        <f>'Data Linked'!AA380</f>
        <v>0.13750000000000001</v>
      </c>
      <c r="AV19" s="3">
        <f>'Data Linked'!AA401</f>
        <v>0.10750000000000001</v>
      </c>
      <c r="AW19" s="3">
        <f>'Data Linked'!AA424</f>
        <v>0.22850000000000001</v>
      </c>
      <c r="AX19" s="3">
        <f>'Data Linked'!AA468</f>
        <v>0.1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25</v>
      </c>
      <c r="BK19" s="7">
        <f>'Data Linked'!AA226</f>
        <v>4.1499999999999995E-2</v>
      </c>
      <c r="BL19" s="3">
        <f>'Data Linked'!AA248</f>
        <v>8.7999999999999995E-2</v>
      </c>
      <c r="BM19" s="7">
        <f>'Data Linked'!AA270</f>
        <v>0.112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4" t="s">
        <v>25</v>
      </c>
      <c r="BZ19" s="9">
        <f t="shared" si="5"/>
        <v>0.13242592592592595</v>
      </c>
      <c r="CA19" s="9">
        <f t="shared" si="6"/>
        <v>0.10112500000000001</v>
      </c>
      <c r="CB19" s="9">
        <f t="shared" si="7"/>
        <v>0.1633571428571429</v>
      </c>
      <c r="CC19" s="9">
        <f t="shared" si="8"/>
        <v>8.0500000000000002E-2</v>
      </c>
      <c r="CE19" s="10">
        <v>0.05</v>
      </c>
      <c r="CP19" t="s">
        <v>24</v>
      </c>
      <c r="CQ19" s="18">
        <f t="shared" si="10"/>
        <v>4.3047429629629624E-2</v>
      </c>
      <c r="CR19" s="18">
        <f t="shared" si="11"/>
        <v>3.7769224999999997E-2</v>
      </c>
      <c r="CS19" s="18">
        <f t="shared" si="12"/>
        <v>6.3457580952380951E-2</v>
      </c>
      <c r="CT19" s="18">
        <f t="shared" si="13"/>
        <v>4.7204733333333318E-2</v>
      </c>
    </row>
    <row r="20" spans="1:98" x14ac:dyDescent="0.2">
      <c r="A20" s="3"/>
      <c r="B20" s="4" t="s">
        <v>25</v>
      </c>
      <c r="C20" s="7"/>
      <c r="D20" s="7">
        <f>'Data Linked'!AA6</f>
        <v>0.19450000000000001</v>
      </c>
      <c r="E20" s="7">
        <f>'Data Linked'!AA28</f>
        <v>0.20050000000000001</v>
      </c>
      <c r="F20" s="7">
        <f>'Data Linked'!AA50</f>
        <v>0.126</v>
      </c>
      <c r="G20" s="7">
        <f>'Data Linked'!AA72</f>
        <v>0.1075</v>
      </c>
      <c r="H20" s="3"/>
      <c r="I20" s="7">
        <f>'Data Linked'!AA116</f>
        <v>6.4000000000000001E-2</v>
      </c>
      <c r="J20" s="7">
        <f>'Data Linked'!AA160</f>
        <v>0.1225</v>
      </c>
      <c r="K20" s="7">
        <f>'Data Linked'!AA182</f>
        <v>0.21833333333333335</v>
      </c>
      <c r="L20" s="7">
        <f>'Data Linked'!AA204</f>
        <v>0.11700000000000001</v>
      </c>
      <c r="M20" s="7">
        <f>'Data Linked'!AA226</f>
        <v>4.1499999999999995E-2</v>
      </c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26</v>
      </c>
      <c r="Z20" s="7">
        <f>'Data Linked'!AA95</f>
        <v>0.16049999999999998</v>
      </c>
      <c r="AA20" s="7">
        <f>'Data Linked'!AA139</f>
        <v>5.7500000000000002E-2</v>
      </c>
      <c r="AB20" s="7"/>
      <c r="AC20" s="3">
        <f>'Data Linked'!AA447</f>
        <v>7.5999999999999998E-2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26</v>
      </c>
      <c r="AR20" s="3">
        <f>'Data Linked'!AA315</f>
        <v>9.7000000000000003E-2</v>
      </c>
      <c r="AS20" s="3">
        <f>'Data Linked'!AA337</f>
        <v>0.20550000000000002</v>
      </c>
      <c r="AT20" s="3">
        <f>'Data Linked'!AA359</f>
        <v>0.22700000000000001</v>
      </c>
      <c r="AU20" s="3">
        <f>'Data Linked'!AA381</f>
        <v>0.1585</v>
      </c>
      <c r="AV20" s="3">
        <f>'Data Linked'!AA402</f>
        <v>0.12</v>
      </c>
      <c r="AW20" s="3">
        <f>'Data Linked'!AA425</f>
        <v>3.2000000000000001E-2</v>
      </c>
      <c r="AX20" s="3">
        <f>'Data Linked'!AA469</f>
        <v>8.0500000000000002E-2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26</v>
      </c>
      <c r="BK20" s="7">
        <f>'Data Linked'!AA227</f>
        <v>0.191</v>
      </c>
      <c r="BL20" s="3">
        <f>'Data Linked'!AA249</f>
        <v>0.151</v>
      </c>
      <c r="BM20" s="7">
        <f>'Data Linked'!AA271</f>
        <v>0.13600000000000001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 t="s">
        <v>26</v>
      </c>
      <c r="BZ20" s="9">
        <f t="shared" si="5"/>
        <v>0.17911111111111114</v>
      </c>
      <c r="CA20" s="9">
        <f t="shared" si="6"/>
        <v>9.799999999999999E-2</v>
      </c>
      <c r="CB20" s="9">
        <f t="shared" si="7"/>
        <v>0.13150000000000001</v>
      </c>
      <c r="CC20" s="9">
        <f t="shared" si="8"/>
        <v>0.15933333333333333</v>
      </c>
      <c r="CE20" s="10">
        <v>0.05</v>
      </c>
      <c r="CP20" t="s">
        <v>25</v>
      </c>
      <c r="CQ20" s="18">
        <f t="shared" si="10"/>
        <v>4.3210579629629632E-2</v>
      </c>
      <c r="CR20" s="18">
        <f t="shared" si="11"/>
        <v>3.2997087500000001E-2</v>
      </c>
      <c r="CS20" s="18">
        <f t="shared" si="12"/>
        <v>5.3303435714285724E-2</v>
      </c>
      <c r="CT20" s="18">
        <f t="shared" si="13"/>
        <v>2.626715E-2</v>
      </c>
    </row>
    <row r="21" spans="1:98" x14ac:dyDescent="0.2">
      <c r="A21" s="3"/>
      <c r="B21" s="4" t="s">
        <v>26</v>
      </c>
      <c r="C21" s="7"/>
      <c r="D21" s="7">
        <f>'Data Linked'!AA7</f>
        <v>0.17449999999999999</v>
      </c>
      <c r="E21" s="7">
        <f>'Data Linked'!AA29</f>
        <v>0.183</v>
      </c>
      <c r="F21" s="7">
        <f>'Data Linked'!AA51</f>
        <v>0.113</v>
      </c>
      <c r="G21" s="7">
        <f>'Data Linked'!AA73</f>
        <v>0.114</v>
      </c>
      <c r="H21" s="3"/>
      <c r="I21" s="7">
        <f>'Data Linked'!AA117</f>
        <v>6.4000000000000001E-2</v>
      </c>
      <c r="J21" s="7">
        <f>'Data Linked'!AA161</f>
        <v>0.20550000000000002</v>
      </c>
      <c r="K21" s="7">
        <f>'Data Linked'!AA183</f>
        <v>0.42899999999999999</v>
      </c>
      <c r="L21" s="7">
        <f>'Data Linked'!AA205</f>
        <v>0.13800000000000001</v>
      </c>
      <c r="M21" s="7">
        <f>'Data Linked'!AA227</f>
        <v>0.191</v>
      </c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27</v>
      </c>
      <c r="Z21" s="7">
        <f>'Data Linked'!AA96</f>
        <v>0.1885</v>
      </c>
      <c r="AA21" s="7">
        <f>'Data Linked'!AA140</f>
        <v>1.4999999999999999E-2</v>
      </c>
      <c r="AB21" s="7">
        <f>'Data Linked'!AA294</f>
        <v>0.10550000000000001</v>
      </c>
      <c r="AC21" s="3">
        <f>'Data Linked'!AA448</f>
        <v>0.01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27</v>
      </c>
      <c r="AR21" s="3">
        <f>'Data Linked'!AA316</f>
        <v>0.10250000000000001</v>
      </c>
      <c r="AS21" s="3">
        <f>'Data Linked'!AA338</f>
        <v>0.1585</v>
      </c>
      <c r="AT21" s="3">
        <f>'Data Linked'!AA360</f>
        <v>0.1215</v>
      </c>
      <c r="AU21" s="3">
        <f>'Data Linked'!AA382</f>
        <v>0.11599999999999999</v>
      </c>
      <c r="AV21" s="3">
        <f>'Data Linked'!AA403</f>
        <v>0.15999999999999998</v>
      </c>
      <c r="AW21" s="3">
        <f>'Data Linked'!AA426</f>
        <v>0.13550000000000001</v>
      </c>
      <c r="AX21" s="3">
        <f>'Data Linked'!AA470</f>
        <v>0.10100000000000001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27</v>
      </c>
      <c r="BK21" s="7">
        <f>'Data Linked'!AA228</f>
        <v>0.11099999999999999</v>
      </c>
      <c r="BL21" s="3">
        <f>'Data Linked'!AA250</f>
        <v>7.8E-2</v>
      </c>
      <c r="BM21" s="7">
        <f>'Data Linked'!AA272</f>
        <v>0.17549999999999999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4" t="s">
        <v>27</v>
      </c>
      <c r="BZ21" s="9">
        <f t="shared" si="5"/>
        <v>0.20294444444444448</v>
      </c>
      <c r="CA21" s="9">
        <f t="shared" si="6"/>
        <v>7.9750000000000015E-2</v>
      </c>
      <c r="CB21" s="9">
        <f t="shared" si="7"/>
        <v>0.12785714285714286</v>
      </c>
      <c r="CC21" s="9">
        <f t="shared" si="8"/>
        <v>0.1215</v>
      </c>
      <c r="CE21" s="10">
        <v>0.05</v>
      </c>
      <c r="CP21" t="s">
        <v>26</v>
      </c>
      <c r="CQ21" s="18">
        <f t="shared" si="10"/>
        <v>5.8443955555555559E-2</v>
      </c>
      <c r="CR21" s="18">
        <f t="shared" si="11"/>
        <v>3.1977399999999996E-2</v>
      </c>
      <c r="CS21" s="18">
        <f t="shared" si="12"/>
        <v>4.2908450000000001E-2</v>
      </c>
      <c r="CT21" s="18">
        <f t="shared" si="13"/>
        <v>5.1990466666666658E-2</v>
      </c>
    </row>
    <row r="22" spans="1:98" x14ac:dyDescent="0.2">
      <c r="A22" s="3"/>
      <c r="B22" s="4" t="s">
        <v>27</v>
      </c>
      <c r="C22" s="7"/>
      <c r="D22" s="7">
        <f>'Data Linked'!AA8</f>
        <v>0.5635</v>
      </c>
      <c r="E22" s="7">
        <f>'Data Linked'!AA30</f>
        <v>0.42399999999999999</v>
      </c>
      <c r="F22" s="7">
        <f>'Data Linked'!AA52</f>
        <v>7.2500000000000009E-2</v>
      </c>
      <c r="G22" s="7">
        <f>'Data Linked'!AA74</f>
        <v>7.9499999999999987E-2</v>
      </c>
      <c r="H22" s="3"/>
      <c r="I22" s="7">
        <f>'Data Linked'!AA118</f>
        <v>6.8000000000000005E-2</v>
      </c>
      <c r="J22" s="7">
        <f>'Data Linked'!AA162</f>
        <v>0.14000000000000001</v>
      </c>
      <c r="K22" s="7">
        <f>'Data Linked'!AA184</f>
        <v>0.17449999999999999</v>
      </c>
      <c r="L22" s="7">
        <f>'Data Linked'!AA206</f>
        <v>0.19350000000000001</v>
      </c>
      <c r="M22" s="7">
        <f>'Data Linked'!AA228</f>
        <v>0.11099999999999999</v>
      </c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28</v>
      </c>
      <c r="Z22" s="7">
        <f>'Data Linked'!AA97</f>
        <v>0.308</v>
      </c>
      <c r="AA22" s="7">
        <f>'Data Linked'!AA141</f>
        <v>8.4999999999999992E-2</v>
      </c>
      <c r="AB22" s="7">
        <f>'Data Linked'!AA295</f>
        <v>0.87750000000000006</v>
      </c>
      <c r="AC22" s="3">
        <f>'Data Linked'!AA449</f>
        <v>0.2475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28</v>
      </c>
      <c r="AR22" s="3">
        <f>'Data Linked'!AA317</f>
        <v>0.53549999999999998</v>
      </c>
      <c r="AS22" s="3">
        <f>'Data Linked'!AA339</f>
        <v>0.19500000000000001</v>
      </c>
      <c r="AT22" s="3">
        <f>'Data Linked'!AA361</f>
        <v>0.19400000000000001</v>
      </c>
      <c r="AU22" s="3">
        <f>'Data Linked'!AA383</f>
        <v>0.1595</v>
      </c>
      <c r="AV22" s="3">
        <f>'Data Linked'!AA404</f>
        <v>0.28549999999999998</v>
      </c>
      <c r="AW22" s="3">
        <f>'Data Linked'!AA427</f>
        <v>1.1000000000000001</v>
      </c>
      <c r="AX22" s="3">
        <f>'Data Linked'!AA471</f>
        <v>0.185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28</v>
      </c>
      <c r="BK22" s="7"/>
      <c r="BL22" s="3">
        <f>'Data Linked'!AA251</f>
        <v>8.0500000000000002E-2</v>
      </c>
      <c r="BM22" s="7">
        <f>'Data Linked'!AA273</f>
        <v>6.9499999999999992E-2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4" t="s">
        <v>28</v>
      </c>
      <c r="BZ22" s="9">
        <f t="shared" si="5"/>
        <v>0.15064285714285713</v>
      </c>
      <c r="CA22" s="9">
        <f t="shared" si="6"/>
        <v>0.37950000000000006</v>
      </c>
      <c r="CB22" s="9">
        <f t="shared" si="7"/>
        <v>0.37921428571428573</v>
      </c>
      <c r="CC22" s="9">
        <f t="shared" si="8"/>
        <v>7.4999999999999997E-2</v>
      </c>
      <c r="CE22" s="10">
        <v>0.05</v>
      </c>
      <c r="CP22" t="s">
        <v>27</v>
      </c>
      <c r="CQ22" s="18">
        <f t="shared" si="10"/>
        <v>6.6220772222222224E-2</v>
      </c>
      <c r="CR22" s="18">
        <f t="shared" si="11"/>
        <v>2.6022425000000002E-2</v>
      </c>
      <c r="CS22" s="18">
        <f t="shared" si="12"/>
        <v>4.1719785714285716E-2</v>
      </c>
      <c r="CT22" s="18">
        <f t="shared" si="13"/>
        <v>3.9645449999999999E-2</v>
      </c>
    </row>
    <row r="23" spans="1:98" x14ac:dyDescent="0.2">
      <c r="A23" s="3"/>
      <c r="B23" s="4" t="s">
        <v>28</v>
      </c>
      <c r="C23" s="7"/>
      <c r="D23" s="7">
        <f>'Data Linked'!AA9</f>
        <v>0.112</v>
      </c>
      <c r="E23" s="7">
        <f>'Data Linked'!AA31</f>
        <v>0.3175</v>
      </c>
      <c r="F23" s="93">
        <f>'Data Linked'!AA53</f>
        <v>8.4000000000000005E-2</v>
      </c>
      <c r="G23" s="7">
        <f>'Data Linked'!AA75</f>
        <v>0.2555</v>
      </c>
      <c r="H23" s="3"/>
      <c r="I23" s="7">
        <f>'Data Linked'!AA119</f>
        <v>6.7500000000000004E-2</v>
      </c>
      <c r="J23" s="7"/>
      <c r="K23" s="7">
        <f>'Data Linked'!AA185</f>
        <v>0.14799999999999999</v>
      </c>
      <c r="L23" s="7">
        <f>'Data Linked'!AA207</f>
        <v>7.0000000000000007E-2</v>
      </c>
      <c r="M23" s="7"/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29</v>
      </c>
      <c r="Z23" s="7">
        <f>'Data Linked'!AA98</f>
        <v>0.11700000000000001</v>
      </c>
      <c r="AA23" s="7"/>
      <c r="AB23" s="7">
        <f>'Data Linked'!AA296</f>
        <v>6.3E-2</v>
      </c>
      <c r="AC23" s="3">
        <f>'Data Linked'!AA450</f>
        <v>0.16500000000000001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29</v>
      </c>
      <c r="AR23" s="3">
        <f>'Data Linked'!AA318</f>
        <v>0.123</v>
      </c>
      <c r="AS23" s="3">
        <f>'Data Linked'!AA340</f>
        <v>0.25</v>
      </c>
      <c r="AT23" s="3">
        <f>'Data Linked'!AA362</f>
        <v>6.7000000000000004E-2</v>
      </c>
      <c r="AU23" s="3">
        <f>'Data Linked'!AA384</f>
        <v>0.14699999999999999</v>
      </c>
      <c r="AV23" s="3">
        <f>'Data Linked'!AA405</f>
        <v>0.21</v>
      </c>
      <c r="AW23" s="3">
        <f>'Data Linked'!AA428</f>
        <v>0.16700000000000001</v>
      </c>
      <c r="AX23" s="3">
        <f>'Data Linked'!AA472</f>
        <v>0.16700000000000001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29</v>
      </c>
      <c r="BK23" s="7">
        <f>'Data Linked'!AA230</f>
        <v>0.14099999999999999</v>
      </c>
      <c r="BL23" s="3">
        <f>'Data Linked'!AA252</f>
        <v>9.1999999999999998E-2</v>
      </c>
      <c r="BM23" s="7">
        <f>'Data Linked'!AA274</f>
        <v>0.1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4" t="s">
        <v>29</v>
      </c>
      <c r="BZ23" s="9">
        <f t="shared" si="5"/>
        <v>0.12155555555555554</v>
      </c>
      <c r="CA23" s="9">
        <f t="shared" si="6"/>
        <v>0.11499999999999999</v>
      </c>
      <c r="CB23" s="9">
        <f t="shared" si="7"/>
        <v>0.16157142857142856</v>
      </c>
      <c r="CC23" s="9">
        <f t="shared" si="8"/>
        <v>0.11099999999999999</v>
      </c>
      <c r="CE23" s="10">
        <v>0.05</v>
      </c>
      <c r="CP23" t="s">
        <v>28</v>
      </c>
      <c r="CQ23" s="18">
        <f t="shared" si="10"/>
        <v>4.9154764285714282E-2</v>
      </c>
      <c r="CR23" s="18">
        <f t="shared" si="11"/>
        <v>0.12383085000000001</v>
      </c>
      <c r="CS23" s="18">
        <f t="shared" si="12"/>
        <v>0.12373762142857142</v>
      </c>
      <c r="CT23" s="18">
        <f t="shared" si="13"/>
        <v>2.4472499999999998E-2</v>
      </c>
    </row>
    <row r="24" spans="1:98" x14ac:dyDescent="0.2">
      <c r="A24" s="3"/>
      <c r="B24" s="4" t="s">
        <v>29</v>
      </c>
      <c r="C24" s="7"/>
      <c r="D24" s="7">
        <f>'Data Linked'!AA10</f>
        <v>0.106</v>
      </c>
      <c r="E24" s="7">
        <f>'Data Linked'!AA32</f>
        <v>0.17699999999999999</v>
      </c>
      <c r="F24" s="7">
        <f>'Data Linked'!AA54</f>
        <v>0.191</v>
      </c>
      <c r="G24" s="7">
        <f>'Data Linked'!AA76</f>
        <v>9.8000000000000004E-2</v>
      </c>
      <c r="H24" s="3"/>
      <c r="I24" s="7">
        <f>'Data Linked'!AA120</f>
        <v>0.11600000000000001</v>
      </c>
      <c r="J24" s="7">
        <f>'Data Linked'!AA164</f>
        <v>0.158</v>
      </c>
      <c r="K24" s="7">
        <f>'Data Linked'!AA186</f>
        <v>0</v>
      </c>
      <c r="L24" s="7">
        <f>'Data Linked'!AA208</f>
        <v>0.107</v>
      </c>
      <c r="M24" s="7">
        <f>'Data Linked'!AA230</f>
        <v>0.14099999999999999</v>
      </c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 t="s">
        <v>309</v>
      </c>
      <c r="BZ24" s="10">
        <f>STDEV(BZ15:BZ23)/SQRT(9)</f>
        <v>1.3078249711822138E-2</v>
      </c>
      <c r="CA24" s="10">
        <f t="shared" ref="CA24" si="14">STDEV(CA15:CA23)/SQRT(9)</f>
        <v>3.3534257722099975E-2</v>
      </c>
      <c r="CB24" s="10">
        <f t="shared" ref="CB24" si="15">STDEV(CB15:CB23)/SQRT(9)</f>
        <v>2.6873951015105438E-2</v>
      </c>
      <c r="CC24" s="10">
        <f t="shared" ref="CC24" si="16">STDEV(CC15:CC23)/SQRT(9)</f>
        <v>1.8020949742719714E-2</v>
      </c>
      <c r="CP24" t="s">
        <v>29</v>
      </c>
      <c r="CQ24" s="18">
        <f t="shared" si="10"/>
        <v>3.9663577777777771E-2</v>
      </c>
      <c r="CR24" s="18">
        <f t="shared" si="11"/>
        <v>3.7524499999999995E-2</v>
      </c>
      <c r="CS24" s="18">
        <f t="shared" si="12"/>
        <v>5.2720757142857136E-2</v>
      </c>
      <c r="CT24" s="18">
        <f t="shared" si="13"/>
        <v>3.6219299999999996E-2</v>
      </c>
    </row>
    <row r="25" spans="1:98" x14ac:dyDescent="0.2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spans="1:98" x14ac:dyDescent="0.2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91</v>
      </c>
      <c r="Y26" s="3"/>
      <c r="Z26" s="48">
        <v>8</v>
      </c>
      <c r="AA26" s="48">
        <v>11</v>
      </c>
      <c r="AB26" s="48">
        <v>19</v>
      </c>
      <c r="AC26" s="48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91</v>
      </c>
      <c r="AQ26" s="3"/>
      <c r="AR26" s="48">
        <v>21</v>
      </c>
      <c r="AS26" s="48">
        <v>22</v>
      </c>
      <c r="AT26" s="48">
        <v>23</v>
      </c>
      <c r="AU26" s="48">
        <v>24</v>
      </c>
      <c r="AV26" s="48">
        <v>25</v>
      </c>
      <c r="AW26" s="48">
        <v>26</v>
      </c>
      <c r="AX26" s="48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91</v>
      </c>
      <c r="BJ26" s="3"/>
      <c r="BK26" s="48">
        <v>16</v>
      </c>
      <c r="BL26" s="48">
        <v>17</v>
      </c>
      <c r="BM26" s="48">
        <v>18</v>
      </c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4" t="s">
        <v>91</v>
      </c>
      <c r="BY26" s="3"/>
      <c r="BZ26" s="48" t="s">
        <v>90</v>
      </c>
      <c r="CA26" s="54" t="s">
        <v>86</v>
      </c>
      <c r="CB26" s="48" t="s">
        <v>87</v>
      </c>
      <c r="CC26" s="48" t="s">
        <v>88</v>
      </c>
    </row>
    <row r="27" spans="1:98" x14ac:dyDescent="0.2">
      <c r="A27" s="4" t="s">
        <v>91</v>
      </c>
      <c r="B27" s="48" t="s">
        <v>19</v>
      </c>
      <c r="C27" s="2"/>
      <c r="D27" s="53">
        <v>2</v>
      </c>
      <c r="E27" s="85">
        <v>3</v>
      </c>
      <c r="F27" s="54">
        <v>5</v>
      </c>
      <c r="G27" s="54">
        <v>6</v>
      </c>
      <c r="H27" s="54"/>
      <c r="I27" s="54">
        <v>9</v>
      </c>
      <c r="J27" s="54">
        <v>12</v>
      </c>
      <c r="K27" s="54">
        <v>13</v>
      </c>
      <c r="L27" s="48">
        <v>15</v>
      </c>
      <c r="M27" s="48">
        <v>16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20</v>
      </c>
      <c r="Z27" s="7">
        <f>'Data Linked'!AB90</f>
        <v>5.0999999999999996</v>
      </c>
      <c r="AA27" s="7">
        <f>'Data Linked'!AB134</f>
        <v>9.6999999999999993</v>
      </c>
      <c r="AB27" s="7">
        <f>'Data Linked'!AB288</f>
        <v>6.5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20</v>
      </c>
      <c r="AR27" s="3">
        <f>'Data Linked'!AB310</f>
        <v>15.75</v>
      </c>
      <c r="AS27" s="3">
        <f>'Data Linked'!AB332</f>
        <v>10.75</v>
      </c>
      <c r="AT27" s="3">
        <f>'Data Linked'!AB354</f>
        <v>13.8</v>
      </c>
      <c r="AU27" s="3">
        <f>'Data Linked'!AB376</f>
        <v>17.899999999999999</v>
      </c>
      <c r="AV27" s="3">
        <f>'Data Linked'!AB397</f>
        <v>10.25</v>
      </c>
      <c r="AW27" s="3">
        <f>'Data Linked'!AB420</f>
        <v>8.1</v>
      </c>
      <c r="AX27" s="3">
        <f>'Data Linked'!AB464</f>
        <v>16.75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20</v>
      </c>
      <c r="BK27" s="3">
        <f>'Data Linked'!AB222</f>
        <v>4.3499999999999996</v>
      </c>
      <c r="BL27" s="3">
        <f>'Data Linked'!AB244</f>
        <v>12.5</v>
      </c>
      <c r="BM27" s="7">
        <f>'Data Linked'!AB266</f>
        <v>13.75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4" t="s">
        <v>20</v>
      </c>
      <c r="BZ27" s="11">
        <f t="shared" ref="BZ27:BZ35" si="17">AVERAGE(C28:M28)</f>
        <v>18.955555555555556</v>
      </c>
      <c r="CA27" s="11">
        <f t="shared" ref="CA27:CA35" si="18">AVERAGE(Z27:AC27)</f>
        <v>7.0999999999999988</v>
      </c>
      <c r="CB27" s="11">
        <f t="shared" ref="CB27:CB35" si="19">AVERAGE(AR27:AX27)</f>
        <v>13.328571428571426</v>
      </c>
      <c r="CC27" s="11">
        <f>AVERAGE(BK27:BM27)</f>
        <v>10.200000000000001</v>
      </c>
      <c r="CD27" s="11">
        <v>3</v>
      </c>
      <c r="CE27" s="11">
        <v>40</v>
      </c>
    </row>
    <row r="28" spans="1:98" x14ac:dyDescent="0.2">
      <c r="A28" s="3"/>
      <c r="B28" s="4" t="s">
        <v>20</v>
      </c>
      <c r="C28" s="7"/>
      <c r="D28" s="7">
        <f>'Data Linked'!AB2</f>
        <v>5.0999999999999996</v>
      </c>
      <c r="E28" s="7">
        <f>'Data Linked'!AB24</f>
        <v>8</v>
      </c>
      <c r="F28" s="7">
        <f>'Data Linked'!AB46</f>
        <v>6.8</v>
      </c>
      <c r="G28" s="7">
        <f>'Data Linked'!AB68</f>
        <v>5.9</v>
      </c>
      <c r="H28" s="3"/>
      <c r="I28" s="7">
        <f>'Data Linked'!AB112</f>
        <v>5.2</v>
      </c>
      <c r="J28" s="7">
        <f>'Data Linked'!AB156</f>
        <v>5.85</v>
      </c>
      <c r="K28" s="7">
        <f>'Data Linked'!AB178</f>
        <v>105</v>
      </c>
      <c r="L28" s="7">
        <f>'Data Linked'!AB200</f>
        <v>24.4</v>
      </c>
      <c r="M28" s="3">
        <f>'Data Linked'!AB222</f>
        <v>4.3499999999999996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22</v>
      </c>
      <c r="Z28" s="7">
        <f>'Data Linked'!AB91</f>
        <v>12.3</v>
      </c>
      <c r="AA28" s="7">
        <f>'Data Linked'!AB135</f>
        <v>22</v>
      </c>
      <c r="AB28" s="7">
        <f>'Data Linked'!AB289</f>
        <v>11.8</v>
      </c>
      <c r="AC28" s="3">
        <f>'Data Linked'!AB443</f>
        <v>9.35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22</v>
      </c>
      <c r="AR28" s="3">
        <f>'Data Linked'!AB311</f>
        <v>17.7</v>
      </c>
      <c r="AS28" s="3">
        <f>'Data Linked'!AB333</f>
        <v>10.5</v>
      </c>
      <c r="AT28" s="3">
        <f>'Data Linked'!AB355</f>
        <v>9.6499999999999986</v>
      </c>
      <c r="AU28" s="3">
        <f>'Data Linked'!AB377</f>
        <v>9.15</v>
      </c>
      <c r="AV28" s="3">
        <f>'Data Linked'!AB398</f>
        <v>16.95</v>
      </c>
      <c r="AW28" s="3">
        <f>'Data Linked'!AB421</f>
        <v>22.299999999999997</v>
      </c>
      <c r="AX28" s="3">
        <f>'Data Linked'!AB465</f>
        <v>10.199999999999999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22</v>
      </c>
      <c r="BK28" s="3">
        <f>'Data Linked'!AB223</f>
        <v>5.6</v>
      </c>
      <c r="BL28" s="3">
        <f>'Data Linked'!AB245</f>
        <v>25.2</v>
      </c>
      <c r="BM28" s="7">
        <f>'Data Linked'!AB267</f>
        <v>9.5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4" t="s">
        <v>22</v>
      </c>
      <c r="BZ28" s="11">
        <f t="shared" si="17"/>
        <v>10.922222222222221</v>
      </c>
      <c r="CA28" s="11">
        <f t="shared" si="18"/>
        <v>13.862499999999999</v>
      </c>
      <c r="CB28" s="11">
        <f t="shared" si="19"/>
        <v>13.778571428571427</v>
      </c>
      <c r="CC28" s="11">
        <f t="shared" ref="CC28:CC35" si="20">AVERAGE(BK28:BM28)</f>
        <v>13.433333333333332</v>
      </c>
      <c r="CD28" s="11">
        <v>3</v>
      </c>
      <c r="CE28" s="11">
        <v>40</v>
      </c>
    </row>
    <row r="29" spans="1:98" x14ac:dyDescent="0.2">
      <c r="A29" s="3"/>
      <c r="B29" s="4" t="s">
        <v>22</v>
      </c>
      <c r="C29" s="7"/>
      <c r="D29" s="7">
        <f>'Data Linked'!AB3</f>
        <v>6.1</v>
      </c>
      <c r="E29" s="7">
        <f>'Data Linked'!AB25</f>
        <v>12.3</v>
      </c>
      <c r="F29" s="7">
        <f>'Data Linked'!AB47</f>
        <v>9.9</v>
      </c>
      <c r="G29" s="7">
        <f>'Data Linked'!AB69</f>
        <v>17.950000000000003</v>
      </c>
      <c r="H29" s="3"/>
      <c r="I29" s="7">
        <f>'Data Linked'!AB113</f>
        <v>7.55</v>
      </c>
      <c r="J29" s="7">
        <f>'Data Linked'!AB157</f>
        <v>8.65</v>
      </c>
      <c r="K29" s="7">
        <f>'Data Linked'!AB179</f>
        <v>10.149999999999999</v>
      </c>
      <c r="L29" s="7">
        <f>'Data Linked'!AB201</f>
        <v>20.100000000000001</v>
      </c>
      <c r="M29" s="3">
        <f>'Data Linked'!AB223</f>
        <v>5.6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23</v>
      </c>
      <c r="Z29" s="7">
        <f>'Data Linked'!AB92</f>
        <v>3</v>
      </c>
      <c r="AA29" s="7">
        <f>'Data Linked'!AB136</f>
        <v>32.75</v>
      </c>
      <c r="AB29" s="7">
        <f>'Data Linked'!AB290</f>
        <v>29.15</v>
      </c>
      <c r="AC29" s="3">
        <f>'Data Linked'!AB444</f>
        <v>13.5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23</v>
      </c>
      <c r="AR29" s="3">
        <f>'Data Linked'!AB312</f>
        <v>21.85</v>
      </c>
      <c r="AS29" s="3">
        <f>'Data Linked'!AB334</f>
        <v>10.050000000000001</v>
      </c>
      <c r="AT29" s="3">
        <f>'Data Linked'!AB356</f>
        <v>11.399999999999999</v>
      </c>
      <c r="AU29" s="3">
        <f>'Data Linked'!AB378</f>
        <v>7.25</v>
      </c>
      <c r="AV29" s="3">
        <f>'Data Linked'!AB399</f>
        <v>26.3</v>
      </c>
      <c r="AW29" s="3">
        <f>'Data Linked'!AB422</f>
        <v>23</v>
      </c>
      <c r="AX29" s="3">
        <f>'Data Linked'!AB466</f>
        <v>8.8000000000000007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23</v>
      </c>
      <c r="BK29" s="3">
        <f>'Data Linked'!AB224</f>
        <v>4.4000000000000004</v>
      </c>
      <c r="BL29" s="3">
        <f>'Data Linked'!AB246</f>
        <v>22.65</v>
      </c>
      <c r="BM29" s="7">
        <f>'Data Linked'!AB268</f>
        <v>11.8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4" t="s">
        <v>23</v>
      </c>
      <c r="BZ29" s="11">
        <f>AVERAGE(C30:M30)</f>
        <v>17.672222222222224</v>
      </c>
      <c r="CA29" s="11">
        <f t="shared" si="18"/>
        <v>19.600000000000001</v>
      </c>
      <c r="CB29" s="11">
        <f t="shared" si="19"/>
        <v>15.52142857142857</v>
      </c>
      <c r="CC29" s="11">
        <f t="shared" si="20"/>
        <v>12.949999999999998</v>
      </c>
      <c r="CD29" s="11">
        <v>3</v>
      </c>
      <c r="CE29" s="11">
        <v>40</v>
      </c>
    </row>
    <row r="30" spans="1:98" x14ac:dyDescent="0.2">
      <c r="A30" s="3"/>
      <c r="B30" s="4" t="s">
        <v>23</v>
      </c>
      <c r="C30" s="7"/>
      <c r="D30" s="7">
        <f>'Data Linked'!AB4</f>
        <v>30</v>
      </c>
      <c r="E30" s="7">
        <f>'Data Linked'!AB26</f>
        <v>63.15</v>
      </c>
      <c r="F30" s="7">
        <f>'Data Linked'!AB48</f>
        <v>8.25</v>
      </c>
      <c r="G30" s="7">
        <f>'Data Linked'!AB70</f>
        <v>8.9499999999999993</v>
      </c>
      <c r="H30" s="3"/>
      <c r="I30" s="7">
        <f>'Data Linked'!AB114</f>
        <v>3.85</v>
      </c>
      <c r="J30" s="7">
        <f>'Data Linked'!AB158</f>
        <v>4.9000000000000004</v>
      </c>
      <c r="K30" s="7">
        <f>'Data Linked'!AB180</f>
        <v>28.950000000000003</v>
      </c>
      <c r="L30" s="7">
        <f>'Data Linked'!AB202</f>
        <v>6.6</v>
      </c>
      <c r="M30" s="3">
        <f>'Data Linked'!AB224</f>
        <v>4.4000000000000004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24</v>
      </c>
      <c r="Z30" s="7">
        <f>'Data Linked'!AB93</f>
        <v>3.8499999999999996</v>
      </c>
      <c r="AA30" s="7">
        <f>'Data Linked'!AB137</f>
        <v>22.400000000000002</v>
      </c>
      <c r="AB30" s="7">
        <f>'Data Linked'!AB291</f>
        <v>29.1</v>
      </c>
      <c r="AC30" s="3">
        <f>'Data Linked'!AB445</f>
        <v>25.85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24</v>
      </c>
      <c r="AR30" s="3">
        <f>'Data Linked'!AB313</f>
        <v>14.466666666666669</v>
      </c>
      <c r="AS30" s="3">
        <f>'Data Linked'!AB335</f>
        <v>12.033333333333333</v>
      </c>
      <c r="AT30" s="3">
        <f>'Data Linked'!AB357</f>
        <v>15.333333333333334</v>
      </c>
      <c r="AU30" s="3">
        <f>'Data Linked'!AB379</f>
        <v>12.9</v>
      </c>
      <c r="AV30" s="3">
        <f>'Data Linked'!AB400</f>
        <v>22.066666666666666</v>
      </c>
      <c r="AW30" s="3">
        <f>'Data Linked'!AB423</f>
        <v>23</v>
      </c>
      <c r="AX30" s="3">
        <f>'Data Linked'!AB467</f>
        <v>15.4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24</v>
      </c>
      <c r="BK30" s="3">
        <f>'Data Linked'!AB225</f>
        <v>8.4666666666666668</v>
      </c>
      <c r="BL30" s="3">
        <f>'Data Linked'!AB247</f>
        <v>37.299999999999997</v>
      </c>
      <c r="BM30" s="7">
        <f>'Data Linked'!AB269</f>
        <v>20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4" t="s">
        <v>24</v>
      </c>
      <c r="BZ30" s="11">
        <f t="shared" si="17"/>
        <v>12.422222222222222</v>
      </c>
      <c r="CA30" s="11">
        <f t="shared" si="18"/>
        <v>20.3</v>
      </c>
      <c r="CB30" s="11">
        <f t="shared" si="19"/>
        <v>16.457142857142859</v>
      </c>
      <c r="CC30" s="11">
        <f t="shared" si="20"/>
        <v>21.922222222222221</v>
      </c>
      <c r="CD30" s="11">
        <v>3</v>
      </c>
      <c r="CE30" s="11">
        <v>40</v>
      </c>
    </row>
    <row r="31" spans="1:98" x14ac:dyDescent="0.2">
      <c r="A31" s="3"/>
      <c r="B31" s="4" t="s">
        <v>24</v>
      </c>
      <c r="C31" s="7"/>
      <c r="D31" s="7">
        <f>'Data Linked'!AB5</f>
        <v>22.233333333333334</v>
      </c>
      <c r="E31" s="7">
        <f>'Data Linked'!AB27</f>
        <v>25.733333333333334</v>
      </c>
      <c r="F31" s="7">
        <f>'Data Linked'!AB49</f>
        <v>9.1333333333333329</v>
      </c>
      <c r="G31" s="7">
        <f>'Data Linked'!AB71</f>
        <v>7.9333333333333327</v>
      </c>
      <c r="H31" s="3"/>
      <c r="I31" s="7">
        <f>'Data Linked'!AB115</f>
        <v>2.2000000000000002</v>
      </c>
      <c r="J31" s="7">
        <f>'Data Linked'!AB159</f>
        <v>11.899999999999999</v>
      </c>
      <c r="K31" s="7">
        <f>'Data Linked'!AB181</f>
        <v>9.6999999999999993</v>
      </c>
      <c r="L31" s="7">
        <f>'Data Linked'!AB203</f>
        <v>14.5</v>
      </c>
      <c r="M31" s="3">
        <f>'Data Linked'!AB225</f>
        <v>8.4666666666666668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25</v>
      </c>
      <c r="Z31" s="7">
        <f>'Data Linked'!AB94</f>
        <v>3.0999999999999996</v>
      </c>
      <c r="AA31" s="7">
        <f>'Data Linked'!AB138</f>
        <v>18.2</v>
      </c>
      <c r="AB31" s="7">
        <f>'Data Linked'!AB292</f>
        <v>33.5</v>
      </c>
      <c r="AC31" s="3">
        <f>'Data Linked'!AB446</f>
        <v>28.6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25</v>
      </c>
      <c r="AR31" s="3">
        <f>'Data Linked'!AB314</f>
        <v>14.7</v>
      </c>
      <c r="AS31" s="3">
        <f>'Data Linked'!AB336</f>
        <v>10.7</v>
      </c>
      <c r="AT31" s="3">
        <f>'Data Linked'!AB358</f>
        <v>18.100000000000001</v>
      </c>
      <c r="AU31" s="3">
        <f>'Data Linked'!AB380</f>
        <v>13.2</v>
      </c>
      <c r="AV31" s="3">
        <f>'Data Linked'!AB401</f>
        <v>15.100000000000001</v>
      </c>
      <c r="AW31" s="3">
        <f>'Data Linked'!AB424</f>
        <v>21.05</v>
      </c>
      <c r="AX31" s="3">
        <f>'Data Linked'!AB468</f>
        <v>11.45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25</v>
      </c>
      <c r="BK31" s="3">
        <f>'Data Linked'!AB226</f>
        <v>10.25</v>
      </c>
      <c r="BL31" s="3">
        <f>'Data Linked'!AB248</f>
        <v>23.200000000000003</v>
      </c>
      <c r="BM31" s="7">
        <f>'Data Linked'!AB270</f>
        <v>19.399999999999999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4" t="s">
        <v>25</v>
      </c>
      <c r="BZ31" s="11">
        <f t="shared" si="17"/>
        <v>13.25</v>
      </c>
      <c r="CA31" s="11">
        <f t="shared" si="18"/>
        <v>20.85</v>
      </c>
      <c r="CB31" s="11">
        <f t="shared" si="19"/>
        <v>14.900000000000002</v>
      </c>
      <c r="CC31" s="11">
        <f t="shared" si="20"/>
        <v>17.616666666666667</v>
      </c>
      <c r="CD31" s="11">
        <v>3</v>
      </c>
      <c r="CE31" s="11">
        <v>40</v>
      </c>
    </row>
    <row r="32" spans="1:98" x14ac:dyDescent="0.2">
      <c r="A32" s="3"/>
      <c r="B32" s="4" t="s">
        <v>25</v>
      </c>
      <c r="C32" s="7"/>
      <c r="D32" s="7">
        <f>'Data Linked'!AB6</f>
        <v>25.799999999999997</v>
      </c>
      <c r="E32" s="7">
        <f>'Data Linked'!AB28</f>
        <v>23.7</v>
      </c>
      <c r="F32" s="7">
        <f>'Data Linked'!AB50</f>
        <v>9.1</v>
      </c>
      <c r="G32" s="7">
        <f>'Data Linked'!AB72</f>
        <v>5.95</v>
      </c>
      <c r="H32" s="3"/>
      <c r="I32" s="7">
        <f>'Data Linked'!AB116</f>
        <v>4.6500000000000004</v>
      </c>
      <c r="J32" s="7">
        <f>'Data Linked'!AB160</f>
        <v>5.8000000000000007</v>
      </c>
      <c r="K32" s="7">
        <f>'Data Linked'!AB182</f>
        <v>18.3</v>
      </c>
      <c r="L32" s="7">
        <f>'Data Linked'!AB204</f>
        <v>15.7</v>
      </c>
      <c r="M32" s="3">
        <f>'Data Linked'!AB226</f>
        <v>10.25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26</v>
      </c>
      <c r="Z32" s="7">
        <f>'Data Linked'!AB95</f>
        <v>3.95</v>
      </c>
      <c r="AA32" s="7">
        <f>'Data Linked'!AB139</f>
        <v>26.4</v>
      </c>
      <c r="AB32" s="7">
        <f>'Data Linked'!AB293</f>
        <v>36.6</v>
      </c>
      <c r="AC32" s="3">
        <f>'Data Linked'!AB447</f>
        <v>22.049999999999997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26</v>
      </c>
      <c r="AR32" s="3">
        <f>'Data Linked'!AB315</f>
        <v>17.5</v>
      </c>
      <c r="AS32" s="3">
        <f>'Data Linked'!AB337</f>
        <v>14.6</v>
      </c>
      <c r="AT32" s="3">
        <f>'Data Linked'!AB359</f>
        <v>14.6</v>
      </c>
      <c r="AU32" s="3">
        <f>'Data Linked'!AB381</f>
        <v>11.45</v>
      </c>
      <c r="AV32" s="3">
        <f>'Data Linked'!AB402</f>
        <v>12.35</v>
      </c>
      <c r="AW32" s="3">
        <f>'Data Linked'!AB425</f>
        <v>29.1</v>
      </c>
      <c r="AX32" s="3">
        <f>'Data Linked'!AB469</f>
        <v>11.05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26</v>
      </c>
      <c r="BK32" s="3">
        <f>'Data Linked'!AB227</f>
        <v>6.3</v>
      </c>
      <c r="BL32" s="3">
        <f>'Data Linked'!AB249</f>
        <v>20</v>
      </c>
      <c r="BM32" s="7">
        <f>'Data Linked'!AB271</f>
        <v>15.3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4" t="s">
        <v>26</v>
      </c>
      <c r="BZ32" s="11">
        <f t="shared" si="17"/>
        <v>13.777777777777777</v>
      </c>
      <c r="CA32" s="11">
        <f t="shared" si="18"/>
        <v>22.25</v>
      </c>
      <c r="CB32" s="11">
        <f t="shared" si="19"/>
        <v>15.807142857142855</v>
      </c>
      <c r="CC32" s="11">
        <f t="shared" si="20"/>
        <v>13.866666666666667</v>
      </c>
      <c r="CD32" s="11">
        <v>3</v>
      </c>
      <c r="CE32" s="11">
        <v>40</v>
      </c>
    </row>
    <row r="33" spans="1:83" x14ac:dyDescent="0.2">
      <c r="A33" s="3"/>
      <c r="B33" s="4" t="s">
        <v>26</v>
      </c>
      <c r="C33" s="7"/>
      <c r="D33" s="7">
        <f>'Data Linked'!AB7</f>
        <v>20.85</v>
      </c>
      <c r="E33" s="7">
        <f>'Data Linked'!AB29</f>
        <v>10.5</v>
      </c>
      <c r="F33" s="7">
        <f>'Data Linked'!AB51</f>
        <v>47.150000000000006</v>
      </c>
      <c r="G33" s="7">
        <f>'Data Linked'!AB73</f>
        <v>4.8</v>
      </c>
      <c r="H33" s="3"/>
      <c r="I33" s="7">
        <f>'Data Linked'!AB117</f>
        <v>3.8000000000000003</v>
      </c>
      <c r="J33" s="7">
        <f>'Data Linked'!AB161</f>
        <v>6.6</v>
      </c>
      <c r="K33" s="7">
        <f>'Data Linked'!AB183</f>
        <v>8.35</v>
      </c>
      <c r="L33" s="7">
        <f>'Data Linked'!AB205</f>
        <v>15.65</v>
      </c>
      <c r="M33" s="3">
        <f>'Data Linked'!AB227</f>
        <v>6.3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27</v>
      </c>
      <c r="Z33" s="7">
        <f>'Data Linked'!AB96</f>
        <v>1.45</v>
      </c>
      <c r="AA33" s="7">
        <f>'Data Linked'!AB140</f>
        <v>16.649999999999999</v>
      </c>
      <c r="AB33" s="7">
        <f>'Data Linked'!AB294</f>
        <v>28.75</v>
      </c>
      <c r="AC33" s="3">
        <f>'Data Linked'!AB448</f>
        <v>23.3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27</v>
      </c>
      <c r="AR33" s="3">
        <f>'Data Linked'!AB316</f>
        <v>15.3</v>
      </c>
      <c r="AS33" s="3">
        <f>'Data Linked'!AB338</f>
        <v>16.75</v>
      </c>
      <c r="AT33" s="3">
        <f>'Data Linked'!AB360</f>
        <v>19.100000000000001</v>
      </c>
      <c r="AU33" s="3">
        <f>'Data Linked'!AB382</f>
        <v>11.05</v>
      </c>
      <c r="AV33" s="3">
        <f>'Data Linked'!AB403</f>
        <v>13.7</v>
      </c>
      <c r="AW33" s="3">
        <f>'Data Linked'!AB426</f>
        <v>14.9</v>
      </c>
      <c r="AX33" s="3">
        <f>'Data Linked'!AB470</f>
        <v>11.8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27</v>
      </c>
      <c r="BK33" s="3">
        <f>'Data Linked'!AB228</f>
        <v>20.5</v>
      </c>
      <c r="BL33" s="3">
        <f>'Data Linked'!AB250</f>
        <v>19.600000000000001</v>
      </c>
      <c r="BM33" s="7">
        <f>'Data Linked'!AB272</f>
        <v>19.049999999999997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4" t="s">
        <v>27</v>
      </c>
      <c r="BZ33" s="11">
        <f t="shared" si="17"/>
        <v>11.266666666666667</v>
      </c>
      <c r="CA33" s="11">
        <f t="shared" si="18"/>
        <v>17.537499999999998</v>
      </c>
      <c r="CB33" s="11">
        <f t="shared" si="19"/>
        <v>14.657142857142858</v>
      </c>
      <c r="CC33" s="11">
        <f t="shared" si="20"/>
        <v>19.716666666666665</v>
      </c>
      <c r="CD33" s="11">
        <v>3</v>
      </c>
      <c r="CE33" s="11">
        <v>40</v>
      </c>
    </row>
    <row r="34" spans="1:83" x14ac:dyDescent="0.2">
      <c r="A34" s="3"/>
      <c r="B34" s="4" t="s">
        <v>27</v>
      </c>
      <c r="C34" s="7"/>
      <c r="D34" s="7">
        <f>'Data Linked'!AB8</f>
        <v>23.65</v>
      </c>
      <c r="E34" s="7">
        <f>'Data Linked'!AB30</f>
        <v>14.1</v>
      </c>
      <c r="F34" s="7">
        <f>'Data Linked'!AB52</f>
        <v>6.6999999999999993</v>
      </c>
      <c r="G34" s="7">
        <f>'Data Linked'!AB74</f>
        <v>6.85</v>
      </c>
      <c r="H34" s="3"/>
      <c r="I34" s="7">
        <f>'Data Linked'!AB118</f>
        <v>3.5999999999999996</v>
      </c>
      <c r="J34" s="7">
        <f>'Data Linked'!AB162</f>
        <v>3.4000000000000004</v>
      </c>
      <c r="K34" s="7">
        <f>'Data Linked'!AB184</f>
        <v>14.45</v>
      </c>
      <c r="L34" s="7">
        <f>'Data Linked'!AB206</f>
        <v>8.15</v>
      </c>
      <c r="M34" s="3">
        <f>'Data Linked'!AB228</f>
        <v>20.5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28</v>
      </c>
      <c r="Z34" s="7">
        <f>'Data Linked'!AB97</f>
        <v>2.35</v>
      </c>
      <c r="AA34" s="7">
        <f>'Data Linked'!AB141</f>
        <v>24.35</v>
      </c>
      <c r="AB34" s="7">
        <f>'Data Linked'!AB295</f>
        <v>19.25</v>
      </c>
      <c r="AC34" s="3">
        <f>'Data Linked'!AB449</f>
        <v>13.35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28</v>
      </c>
      <c r="AR34" s="3">
        <f>'Data Linked'!AB317</f>
        <v>9.85</v>
      </c>
      <c r="AS34" s="3">
        <f>'Data Linked'!AB339</f>
        <v>6.4499999999999993</v>
      </c>
      <c r="AT34" s="3">
        <f>'Data Linked'!AB361</f>
        <v>9.5</v>
      </c>
      <c r="AU34" s="3">
        <f>'Data Linked'!AB383</f>
        <v>4.5</v>
      </c>
      <c r="AV34" s="3">
        <f>'Data Linked'!AB404</f>
        <v>6.5</v>
      </c>
      <c r="AW34" s="3">
        <f>'Data Linked'!AB427</f>
        <v>13.399999999999999</v>
      </c>
      <c r="AX34" s="3">
        <f>'Data Linked'!AB471</f>
        <v>6.3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28</v>
      </c>
      <c r="BK34" s="3"/>
      <c r="BL34" s="3">
        <f>'Data Linked'!AB251</f>
        <v>16.899999999999999</v>
      </c>
      <c r="BM34" s="7">
        <f>'Data Linked'!AB273</f>
        <v>9.65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4" t="s">
        <v>28</v>
      </c>
      <c r="BZ34" s="11">
        <f t="shared" si="17"/>
        <v>5.9685714285714271</v>
      </c>
      <c r="CA34" s="11">
        <f t="shared" si="18"/>
        <v>14.825000000000001</v>
      </c>
      <c r="CB34" s="11">
        <f t="shared" si="19"/>
        <v>8.0714285714285712</v>
      </c>
      <c r="CC34" s="11">
        <f t="shared" si="20"/>
        <v>13.274999999999999</v>
      </c>
      <c r="CD34" s="11">
        <v>3</v>
      </c>
      <c r="CE34" s="11">
        <v>40</v>
      </c>
    </row>
    <row r="35" spans="1:83" x14ac:dyDescent="0.2">
      <c r="A35" s="3"/>
      <c r="B35" s="4" t="s">
        <v>28</v>
      </c>
      <c r="C35" s="7"/>
      <c r="D35" s="7">
        <f>'Data Linked'!AB9</f>
        <v>13.399999999999999</v>
      </c>
      <c r="E35" s="7">
        <f>'Data Linked'!AB31</f>
        <v>16.7</v>
      </c>
      <c r="F35" s="7">
        <f>'Data Linked'!AB53</f>
        <v>0.08</v>
      </c>
      <c r="G35" s="7">
        <f>'Data Linked'!AB75</f>
        <v>3.45</v>
      </c>
      <c r="H35" s="3"/>
      <c r="I35" s="7">
        <f>'Data Linked'!AB119</f>
        <v>2.2999999999999998</v>
      </c>
      <c r="J35" s="7"/>
      <c r="K35" s="7">
        <f>'Data Linked'!AB185</f>
        <v>0.3</v>
      </c>
      <c r="L35" s="7">
        <f>'Data Linked'!AB207</f>
        <v>5.55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29</v>
      </c>
      <c r="Z35" s="7">
        <f>'Data Linked'!AB98</f>
        <v>1.4</v>
      </c>
      <c r="AA35" s="7"/>
      <c r="AB35" s="7">
        <f>'Data Linked'!AB296</f>
        <v>16.3</v>
      </c>
      <c r="AC35" s="3">
        <f>'Data Linked'!AB450</f>
        <v>8.6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29</v>
      </c>
      <c r="AR35" s="3">
        <f>'Data Linked'!AB318</f>
        <v>9.1</v>
      </c>
      <c r="AS35" s="3">
        <f>'Data Linked'!AB340</f>
        <v>7.3</v>
      </c>
      <c r="AT35" s="3">
        <f>'Data Linked'!AB362</f>
        <v>12.3</v>
      </c>
      <c r="AU35" s="3">
        <f>'Data Linked'!AB384</f>
        <v>4.5999999999999996</v>
      </c>
      <c r="AV35" s="3">
        <f>'Data Linked'!AB405</f>
        <v>6.7</v>
      </c>
      <c r="AW35" s="3">
        <f>'Data Linked'!AB428</f>
        <v>14.5</v>
      </c>
      <c r="AX35" s="3">
        <f>'Data Linked'!AB472</f>
        <v>7.4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29</v>
      </c>
      <c r="BK35" s="3">
        <f>'Data Linked'!AB230</f>
        <v>11.2</v>
      </c>
      <c r="BL35" s="3">
        <f>'Data Linked'!AB252</f>
        <v>12.6</v>
      </c>
      <c r="BM35" s="7">
        <f>'Data Linked'!AB274</f>
        <v>11.7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4" t="s">
        <v>29</v>
      </c>
      <c r="BZ35" s="11">
        <f t="shared" si="17"/>
        <v>5.4222222222222216</v>
      </c>
      <c r="CA35" s="11">
        <f t="shared" si="18"/>
        <v>8.7666666666666657</v>
      </c>
      <c r="CB35" s="11">
        <f t="shared" si="19"/>
        <v>8.8428571428571434</v>
      </c>
      <c r="CC35" s="11">
        <f t="shared" si="20"/>
        <v>11.833333333333334</v>
      </c>
      <c r="CD35" s="11">
        <v>3</v>
      </c>
      <c r="CE35" s="11">
        <v>40</v>
      </c>
    </row>
    <row r="36" spans="1:83" x14ac:dyDescent="0.2">
      <c r="A36" s="3"/>
      <c r="B36" s="4" t="s">
        <v>29</v>
      </c>
      <c r="C36" s="7"/>
      <c r="D36" s="7">
        <f>'Data Linked'!AB10</f>
        <v>12.3</v>
      </c>
      <c r="E36" s="7">
        <f>'Data Linked'!AB32</f>
        <v>9.9</v>
      </c>
      <c r="F36" s="7">
        <f>'Data Linked'!AB54</f>
        <v>4.9000000000000004</v>
      </c>
      <c r="G36" s="7">
        <f>'Data Linked'!AB76</f>
        <v>4.3</v>
      </c>
      <c r="H36" s="3"/>
      <c r="I36" s="7">
        <f>'Data Linked'!AB120</f>
        <v>2.7</v>
      </c>
      <c r="J36" s="7">
        <f>'Data Linked'!AB164</f>
        <v>1.2</v>
      </c>
      <c r="K36" s="7">
        <f>'Data Linked'!AB186</f>
        <v>0</v>
      </c>
      <c r="L36" s="7">
        <f>'Data Linked'!AB208</f>
        <v>2.2999999999999998</v>
      </c>
      <c r="M36" s="3">
        <f>'Data Linked'!AB230</f>
        <v>11.2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 t="s">
        <v>309</v>
      </c>
      <c r="BZ36" s="10">
        <f>STDEV(BZ27:BZ35)/SQRT(9)</f>
        <v>1.5206657699705941</v>
      </c>
      <c r="CA36" s="10">
        <f t="shared" ref="CA36" si="21">STDEV(CA27:CA35)/SQRT(9)</f>
        <v>1.8018013112178395</v>
      </c>
      <c r="CB36" s="10">
        <f t="shared" ref="CB36" si="22">STDEV(CB27:CB35)/SQRT(9)</f>
        <v>1.0049603762202473</v>
      </c>
      <c r="CC36" s="10">
        <f t="shared" ref="CC36" si="23">STDEV(CC27:CC35)/SQRT(9)</f>
        <v>1.296319536093854</v>
      </c>
    </row>
    <row r="37" spans="1:83" x14ac:dyDescent="0.2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 spans="1:83" x14ac:dyDescent="0.2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spans="1:83" x14ac:dyDescent="0.2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 spans="1:83" x14ac:dyDescent="0.2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92</v>
      </c>
      <c r="Y40" s="3"/>
      <c r="Z40" s="48">
        <v>8</v>
      </c>
      <c r="AA40" s="48">
        <v>11</v>
      </c>
      <c r="AB40" s="48">
        <v>19</v>
      </c>
      <c r="AC40" s="48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92</v>
      </c>
      <c r="AQ40" s="3"/>
      <c r="AR40" s="48">
        <v>21</v>
      </c>
      <c r="AS40" s="48">
        <v>22</v>
      </c>
      <c r="AT40" s="48">
        <v>23</v>
      </c>
      <c r="AU40" s="48">
        <v>24</v>
      </c>
      <c r="AV40" s="48">
        <v>25</v>
      </c>
      <c r="AW40" s="48">
        <v>26</v>
      </c>
      <c r="AX40" s="48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92</v>
      </c>
      <c r="BJ40" s="3"/>
      <c r="BK40" s="48">
        <v>16</v>
      </c>
      <c r="BL40" s="48">
        <v>17</v>
      </c>
      <c r="BM40" s="48">
        <v>18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4" t="s">
        <v>92</v>
      </c>
      <c r="BY40" s="3"/>
      <c r="BZ40" s="48" t="s">
        <v>90</v>
      </c>
      <c r="CA40" s="54" t="s">
        <v>86</v>
      </c>
      <c r="CB40" s="48" t="s">
        <v>87</v>
      </c>
      <c r="CC40" s="48" t="s">
        <v>88</v>
      </c>
      <c r="CD40" s="54"/>
    </row>
    <row r="41" spans="1:83" x14ac:dyDescent="0.2">
      <c r="A41" s="4" t="s">
        <v>92</v>
      </c>
      <c r="B41" s="48" t="s">
        <v>19</v>
      </c>
      <c r="C41" s="2"/>
      <c r="D41" s="53">
        <v>2</v>
      </c>
      <c r="E41" s="85">
        <v>3</v>
      </c>
      <c r="F41" s="54">
        <v>5</v>
      </c>
      <c r="G41" s="54">
        <v>6</v>
      </c>
      <c r="H41" s="54"/>
      <c r="I41" s="54">
        <v>9</v>
      </c>
      <c r="J41" s="54">
        <v>12</v>
      </c>
      <c r="K41" s="54">
        <v>13</v>
      </c>
      <c r="L41" s="48">
        <v>15</v>
      </c>
      <c r="M41" s="48">
        <v>16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20</v>
      </c>
      <c r="Z41" s="3">
        <f>'Data Linked'!AC90</f>
        <v>0.66500000000000004</v>
      </c>
      <c r="AA41" s="3">
        <f>'Data Linked'!AC134</f>
        <v>0.43</v>
      </c>
      <c r="AB41" s="3">
        <f>'Data Linked'!AC288</f>
        <v>0.34</v>
      </c>
      <c r="AC41" s="3">
        <f>'Data Linked'!AC442</f>
        <v>0.90500000000000003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20</v>
      </c>
      <c r="AR41" s="3">
        <f>'Data Linked'!AC310</f>
        <v>0.27500000000000002</v>
      </c>
      <c r="AS41" s="3">
        <f>'Data Linked'!AC332</f>
        <v>0.4</v>
      </c>
      <c r="AT41" s="3">
        <f>'Data Linked'!AC354</f>
        <v>0.42500000000000004</v>
      </c>
      <c r="AU41" s="3">
        <f>'Data Linked'!AC376</f>
        <v>0.4</v>
      </c>
      <c r="AV41" s="3">
        <f>'Data Linked'!AC397</f>
        <v>0.45</v>
      </c>
      <c r="AW41" s="3">
        <f>'Data Linked'!AC420</f>
        <v>0.4</v>
      </c>
      <c r="AX41" s="3">
        <f>'Data Linked'!AC464</f>
        <v>0.40500000000000003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20</v>
      </c>
      <c r="BK41" s="3">
        <f>'Data Linked'!AC222</f>
        <v>0.94</v>
      </c>
      <c r="BL41" s="3">
        <f>'Data Linked'!AC244</f>
        <v>0.15500000000000003</v>
      </c>
      <c r="BM41" s="3">
        <f>'Data Linked'!AC266</f>
        <v>0.42500000000000004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4" t="s">
        <v>20</v>
      </c>
      <c r="BZ41" s="10">
        <f t="shared" ref="BZ41:BZ49" si="24">AVERAGE(C42:M42)</f>
        <v>0.89285714285714268</v>
      </c>
      <c r="CA41" s="10">
        <f t="shared" ref="CA41:CA49" si="25">AVERAGE(Z41:AC41)</f>
        <v>0.58499999999999996</v>
      </c>
      <c r="CB41" s="10">
        <f t="shared" ref="CB41:CB49" si="26">AVERAGE(AR41:AX41)</f>
        <v>0.39357142857142857</v>
      </c>
      <c r="CC41" s="10">
        <f>AVERAGE(BK41:BM41)</f>
        <v>0.50666666666666671</v>
      </c>
      <c r="CD41">
        <v>0.2</v>
      </c>
      <c r="CE41" s="12">
        <v>1</v>
      </c>
    </row>
    <row r="42" spans="1:83" x14ac:dyDescent="0.2">
      <c r="A42" s="3"/>
      <c r="B42" s="4" t="s">
        <v>20</v>
      </c>
      <c r="C42" s="4"/>
      <c r="D42" s="3">
        <f>'Data Linked'!AC2</f>
        <v>0.9</v>
      </c>
      <c r="E42" s="7">
        <f>'Data Linked'!AC24</f>
        <v>0.9</v>
      </c>
      <c r="F42" s="3">
        <f>'Data Linked'!AC46</f>
        <v>1.2999999999999998</v>
      </c>
      <c r="G42" s="3">
        <f>'Data Linked'!AC68</f>
        <v>1</v>
      </c>
      <c r="H42" s="3"/>
      <c r="I42" s="3">
        <f>'Data Linked'!AC112</f>
        <v>0.8</v>
      </c>
      <c r="J42" s="3">
        <f>'Data Linked'!AC156</f>
        <v>0.6</v>
      </c>
      <c r="K42" s="3"/>
      <c r="L42" s="3">
        <f>'Data Linked'!AC200</f>
        <v>0.75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22</v>
      </c>
      <c r="Z42" s="3">
        <f>'Data Linked'!AC91</f>
        <v>0.75</v>
      </c>
      <c r="AA42" s="3">
        <f>'Data Linked'!AC135</f>
        <v>0.4</v>
      </c>
      <c r="AB42" s="3">
        <f>'Data Linked'!AC289</f>
        <v>0.6</v>
      </c>
      <c r="AC42" s="3">
        <f>'Data Linked'!AC443</f>
        <v>0.78500000000000003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22</v>
      </c>
      <c r="AR42" s="3">
        <f>'Data Linked'!AC311</f>
        <v>0.3</v>
      </c>
      <c r="AS42" s="3">
        <f>'Data Linked'!AC333</f>
        <v>0.375</v>
      </c>
      <c r="AT42" s="3">
        <f>'Data Linked'!AC355</f>
        <v>0.38</v>
      </c>
      <c r="AU42" s="3">
        <f>'Data Linked'!AC377</f>
        <v>0.6333333333333333</v>
      </c>
      <c r="AV42" s="3">
        <f>'Data Linked'!AC398</f>
        <v>0.25</v>
      </c>
      <c r="AW42" s="3">
        <f>'Data Linked'!AC421</f>
        <v>0.3</v>
      </c>
      <c r="AX42" s="3">
        <f>'Data Linked'!AC465</f>
        <v>0.22499999999999998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22</v>
      </c>
      <c r="BK42" s="3">
        <f>'Data Linked'!AC223</f>
        <v>0.53500000000000003</v>
      </c>
      <c r="BL42" s="3">
        <f>'Data Linked'!AC245</f>
        <v>0.14200000000000002</v>
      </c>
      <c r="BM42" s="3">
        <f>'Data Linked'!AC267</f>
        <v>0.38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4" t="s">
        <v>22</v>
      </c>
      <c r="BZ42" s="10">
        <f t="shared" si="24"/>
        <v>0.80928571428571416</v>
      </c>
      <c r="CA42" s="10">
        <f>AVERAGE(Z42:AC42)</f>
        <v>0.63375000000000004</v>
      </c>
      <c r="CB42" s="10">
        <f t="shared" si="26"/>
        <v>0.35190476190476189</v>
      </c>
      <c r="CC42" s="10">
        <f t="shared" ref="CC42:CC49" si="27">AVERAGE(BK42:BM42)</f>
        <v>0.35233333333333333</v>
      </c>
      <c r="CD42" s="18">
        <v>0.2</v>
      </c>
      <c r="CE42" s="12">
        <v>1</v>
      </c>
    </row>
    <row r="43" spans="1:83" x14ac:dyDescent="0.2">
      <c r="A43" s="3"/>
      <c r="B43" s="4" t="s">
        <v>22</v>
      </c>
      <c r="C43" s="4"/>
      <c r="D43" s="3">
        <f>'Data Linked'!AC3</f>
        <v>1.2</v>
      </c>
      <c r="E43" s="7">
        <f>'Data Linked'!AC25</f>
        <v>0.8</v>
      </c>
      <c r="F43" s="3">
        <f>'Data Linked'!AC47</f>
        <v>1.05</v>
      </c>
      <c r="G43" s="3">
        <f>'Data Linked'!AC69</f>
        <v>0.64500000000000002</v>
      </c>
      <c r="H43" s="3"/>
      <c r="I43" s="3">
        <f>'Data Linked'!AC113</f>
        <v>0.57000000000000006</v>
      </c>
      <c r="J43" s="3">
        <f>'Data Linked'!AC157</f>
        <v>0.6</v>
      </c>
      <c r="K43" s="3"/>
      <c r="L43" s="3">
        <f>'Data Linked'!AC201</f>
        <v>0.8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23</v>
      </c>
      <c r="Z43" s="3">
        <f>'Data Linked'!AC92</f>
        <v>0.9</v>
      </c>
      <c r="AA43" s="3">
        <f>'Data Linked'!AC136</f>
        <v>0.2</v>
      </c>
      <c r="AB43" s="3">
        <f>'Data Linked'!AC290</f>
        <v>0.45499999999999996</v>
      </c>
      <c r="AC43" s="3">
        <f>'Data Linked'!AC444</f>
        <v>0.95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23</v>
      </c>
      <c r="AR43" s="3">
        <f>'Data Linked'!AC312</f>
        <v>0.4</v>
      </c>
      <c r="AS43" s="3">
        <f>'Data Linked'!AC334</f>
        <v>0.32499999999999996</v>
      </c>
      <c r="AT43" s="3">
        <f>'Data Linked'!AC356</f>
        <v>0.41000000000000003</v>
      </c>
      <c r="AU43" s="3">
        <f>'Data Linked'!AC378</f>
        <v>0.7</v>
      </c>
      <c r="AV43" s="3">
        <f>'Data Linked'!AC399</f>
        <v>0.5</v>
      </c>
      <c r="AW43" s="3">
        <f>'Data Linked'!AC422</f>
        <v>0.35</v>
      </c>
      <c r="AX43" s="3">
        <f>'Data Linked'!AC466</f>
        <v>0.45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23</v>
      </c>
      <c r="BK43" s="3">
        <f>'Data Linked'!AC224</f>
        <v>0.67</v>
      </c>
      <c r="BL43" s="3">
        <f>'Data Linked'!AC246</f>
        <v>0.12</v>
      </c>
      <c r="BM43" s="3">
        <f>'Data Linked'!AC268</f>
        <v>0.4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4" t="s">
        <v>23</v>
      </c>
      <c r="BZ43" s="10">
        <f t="shared" si="24"/>
        <v>0.89714285714285713</v>
      </c>
      <c r="CA43" s="10">
        <f t="shared" si="25"/>
        <v>0.62624999999999997</v>
      </c>
      <c r="CB43" s="10">
        <f t="shared" si="26"/>
        <v>0.4478571428571429</v>
      </c>
      <c r="CC43" s="10">
        <f t="shared" si="27"/>
        <v>0.39666666666666667</v>
      </c>
      <c r="CD43" s="18">
        <v>0.2</v>
      </c>
      <c r="CE43" s="12">
        <v>1</v>
      </c>
    </row>
    <row r="44" spans="1:83" x14ac:dyDescent="0.2">
      <c r="A44" s="3"/>
      <c r="B44" s="4" t="s">
        <v>23</v>
      </c>
      <c r="C44" s="4"/>
      <c r="D44" s="3">
        <f>'Data Linked'!AC4</f>
        <v>0.9</v>
      </c>
      <c r="E44" s="7">
        <f>'Data Linked'!AC26</f>
        <v>0.67500000000000004</v>
      </c>
      <c r="F44" s="3">
        <f>'Data Linked'!AC48</f>
        <v>1.4</v>
      </c>
      <c r="G44" s="3">
        <f>'Data Linked'!AC70</f>
        <v>0.78</v>
      </c>
      <c r="H44" s="3"/>
      <c r="I44" s="3">
        <f>'Data Linked'!AC114</f>
        <v>0.97500000000000009</v>
      </c>
      <c r="J44" s="3">
        <f>'Data Linked'!AC158</f>
        <v>0.6</v>
      </c>
      <c r="K44" s="3"/>
      <c r="L44" s="3">
        <f>'Data Linked'!AC202</f>
        <v>0.95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24</v>
      </c>
      <c r="Z44" s="3">
        <f>'Data Linked'!AC93</f>
        <v>0.82499999999999996</v>
      </c>
      <c r="AA44" s="3">
        <f>'Data Linked'!AC137</f>
        <v>0.28666666666666668</v>
      </c>
      <c r="AB44" s="3">
        <f>'Data Linked'!AC291</f>
        <v>0.5</v>
      </c>
      <c r="AC44" s="3">
        <f>'Data Linked'!AC445</f>
        <v>0.56000000000000005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24</v>
      </c>
      <c r="AR44" s="3">
        <f>'Data Linked'!AC313</f>
        <v>0.46666666666666662</v>
      </c>
      <c r="AS44" s="3">
        <f>'Data Linked'!AC335</f>
        <v>0.31</v>
      </c>
      <c r="AT44" s="3">
        <f>'Data Linked'!AC357</f>
        <v>0.25</v>
      </c>
      <c r="AU44" s="3">
        <f>'Data Linked'!AC379</f>
        <v>0.65</v>
      </c>
      <c r="AV44" s="3">
        <f>'Data Linked'!AC400</f>
        <v>0.56666666666666665</v>
      </c>
      <c r="AW44" s="3">
        <f>'Data Linked'!AC423</f>
        <v>0.37666666666666665</v>
      </c>
      <c r="AX44" s="3">
        <f>'Data Linked'!AC467</f>
        <v>0.53333333333333333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24</v>
      </c>
      <c r="BK44" s="3">
        <f>'Data Linked'!AC225</f>
        <v>0.47000000000000003</v>
      </c>
      <c r="BL44" s="3">
        <f>'Data Linked'!AC247</f>
        <v>0.14000000000000001</v>
      </c>
      <c r="BM44" s="3">
        <f>'Data Linked'!AC269</f>
        <v>0.22666666666666668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4" t="s">
        <v>24</v>
      </c>
      <c r="BZ44" s="10">
        <f t="shared" si="24"/>
        <v>0.91354166666666659</v>
      </c>
      <c r="CA44" s="10">
        <f t="shared" si="25"/>
        <v>0.54291666666666671</v>
      </c>
      <c r="CB44" s="10">
        <f t="shared" si="26"/>
        <v>0.45047619047619042</v>
      </c>
      <c r="CC44" s="10">
        <f t="shared" si="27"/>
        <v>0.27888888888888891</v>
      </c>
      <c r="CD44" s="18">
        <v>0.2</v>
      </c>
      <c r="CE44" s="12">
        <v>1</v>
      </c>
    </row>
    <row r="45" spans="1:83" x14ac:dyDescent="0.2">
      <c r="A45" s="3"/>
      <c r="B45" s="4" t="s">
        <v>24</v>
      </c>
      <c r="C45" s="4"/>
      <c r="D45" s="3">
        <f>'Data Linked'!AC5</f>
        <v>1.35</v>
      </c>
      <c r="E45" s="7">
        <f>'Data Linked'!AC27</f>
        <v>0.73333333333333339</v>
      </c>
      <c r="F45" s="3">
        <f>'Data Linked'!AC49</f>
        <v>1.0999999999999999</v>
      </c>
      <c r="G45" s="3">
        <f>'Data Linked'!AC71</f>
        <v>0.96</v>
      </c>
      <c r="H45" s="3"/>
      <c r="I45" s="3">
        <f>'Data Linked'!AC115</f>
        <v>1.05</v>
      </c>
      <c r="J45" s="3">
        <f>'Data Linked'!AC159</f>
        <v>0.6</v>
      </c>
      <c r="K45" s="3">
        <f>'Data Linked'!AC181</f>
        <v>0.76500000000000001</v>
      </c>
      <c r="L45" s="3">
        <f>'Data Linked'!AC203</f>
        <v>0.75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25</v>
      </c>
      <c r="Z45" s="3">
        <f>'Data Linked'!AC94</f>
        <v>0.4</v>
      </c>
      <c r="AA45" s="3">
        <f>'Data Linked'!AC138</f>
        <v>0.33</v>
      </c>
      <c r="AB45" s="3">
        <f>'Data Linked'!AC292</f>
        <v>0.70700000000000007</v>
      </c>
      <c r="AC45" s="3">
        <f>'Data Linked'!AC446</f>
        <v>0.54499999999999993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25</v>
      </c>
      <c r="AR45" s="3">
        <f>'Data Linked'!AC314</f>
        <v>0.35</v>
      </c>
      <c r="AS45" s="3">
        <f>'Data Linked'!AC336</f>
        <v>0.4</v>
      </c>
      <c r="AT45" s="3">
        <f>'Data Linked'!AC358</f>
        <v>0.5</v>
      </c>
      <c r="AU45" s="3">
        <f>'Data Linked'!AC380</f>
        <v>0.75</v>
      </c>
      <c r="AV45" s="3">
        <f>'Data Linked'!AC401</f>
        <v>0.8</v>
      </c>
      <c r="AW45" s="3">
        <f>'Data Linked'!AC424</f>
        <v>0.41000000000000003</v>
      </c>
      <c r="AX45" s="3">
        <f>'Data Linked'!AC468</f>
        <v>0.6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25</v>
      </c>
      <c r="BK45" s="3">
        <f>'Data Linked'!AC226</f>
        <v>0.6</v>
      </c>
      <c r="BL45" s="3">
        <f>'Data Linked'!AC248</f>
        <v>0.35</v>
      </c>
      <c r="BM45" s="3">
        <f>'Data Linked'!AC270</f>
        <v>0.5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4" t="s">
        <v>25</v>
      </c>
      <c r="BZ45" s="10">
        <f t="shared" si="24"/>
        <v>0.88562499999999988</v>
      </c>
      <c r="CA45" s="10">
        <f t="shared" si="25"/>
        <v>0.4955</v>
      </c>
      <c r="CB45" s="10">
        <f t="shared" si="26"/>
        <v>0.54428571428571426</v>
      </c>
      <c r="CC45" s="10">
        <f t="shared" si="27"/>
        <v>0.48333333333333334</v>
      </c>
      <c r="CD45" s="18">
        <v>0.2</v>
      </c>
      <c r="CE45" s="12">
        <v>1</v>
      </c>
    </row>
    <row r="46" spans="1:83" x14ac:dyDescent="0.2">
      <c r="A46" s="3"/>
      <c r="B46" s="4" t="s">
        <v>25</v>
      </c>
      <c r="C46" s="4"/>
      <c r="D46" s="3">
        <f>'Data Linked'!AC6</f>
        <v>0.75</v>
      </c>
      <c r="E46" s="7">
        <f>'Data Linked'!AC28</f>
        <v>0.64999999999999991</v>
      </c>
      <c r="F46" s="3">
        <f>'Data Linked'!AC50</f>
        <v>1.45</v>
      </c>
      <c r="G46" s="3">
        <f>'Data Linked'!AC72</f>
        <v>1.05</v>
      </c>
      <c r="H46" s="3"/>
      <c r="I46" s="3">
        <f>'Data Linked'!AC116</f>
        <v>0.92500000000000004</v>
      </c>
      <c r="J46" s="3">
        <f>'Data Linked'!AC160</f>
        <v>0.6</v>
      </c>
      <c r="K46" s="3">
        <f>'Data Linked'!AC182</f>
        <v>0.91</v>
      </c>
      <c r="L46" s="3">
        <f>'Data Linked'!AC204</f>
        <v>0.75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26</v>
      </c>
      <c r="Z46" s="3">
        <f>'Data Linked'!AC95</f>
        <v>0.67500000000000004</v>
      </c>
      <c r="AA46" s="3">
        <f>'Data Linked'!AC139</f>
        <v>0.41500000000000004</v>
      </c>
      <c r="AB46" s="3">
        <f>'Data Linked'!AC293</f>
        <v>0.5</v>
      </c>
      <c r="AC46" s="3">
        <f>'Data Linked'!AC447</f>
        <v>0.745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26</v>
      </c>
      <c r="AR46" s="3">
        <f>'Data Linked'!AC315</f>
        <v>0.42500000000000004</v>
      </c>
      <c r="AS46" s="3">
        <f>'Data Linked'!AC337</f>
        <v>0.51</v>
      </c>
      <c r="AT46" s="3">
        <f>'Data Linked'!AC359</f>
        <v>0.45</v>
      </c>
      <c r="AU46" s="3">
        <f>'Data Linked'!AC381</f>
        <v>0.77500000000000002</v>
      </c>
      <c r="AV46" s="3">
        <f>'Data Linked'!AC402</f>
        <v>0.82499999999999996</v>
      </c>
      <c r="AW46" s="3">
        <f>'Data Linked'!AC425</f>
        <v>0.45</v>
      </c>
      <c r="AX46" s="3">
        <f>'Data Linked'!AC469</f>
        <v>0.7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26</v>
      </c>
      <c r="BK46" s="3">
        <f>'Data Linked'!AC227</f>
        <v>1.05</v>
      </c>
      <c r="BL46" s="3">
        <f>'Data Linked'!AC249</f>
        <v>0.35</v>
      </c>
      <c r="BM46" s="3">
        <f>'Data Linked'!AC271</f>
        <v>0.5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4" t="s">
        <v>26</v>
      </c>
      <c r="BZ46" s="10">
        <f t="shared" si="24"/>
        <v>0.83571428571428563</v>
      </c>
      <c r="CA46" s="10">
        <f t="shared" si="25"/>
        <v>0.58374999999999999</v>
      </c>
      <c r="CB46" s="10">
        <f t="shared" si="26"/>
        <v>0.59071428571428586</v>
      </c>
      <c r="CC46" s="10">
        <f t="shared" si="27"/>
        <v>0.6333333333333333</v>
      </c>
      <c r="CD46" s="18">
        <v>0.2</v>
      </c>
      <c r="CE46" s="12">
        <v>1</v>
      </c>
    </row>
    <row r="47" spans="1:83" x14ac:dyDescent="0.2">
      <c r="A47" s="3"/>
      <c r="B47" s="4" t="s">
        <v>26</v>
      </c>
      <c r="C47" s="4"/>
      <c r="D47" s="3">
        <f>'Data Linked'!AC7</f>
        <v>0.65</v>
      </c>
      <c r="E47" s="7">
        <f>'Data Linked'!AC29</f>
        <v>0.8</v>
      </c>
      <c r="F47" s="3">
        <f>'Data Linked'!AC51</f>
        <v>1.25</v>
      </c>
      <c r="G47" s="3">
        <f>'Data Linked'!AC73</f>
        <v>1.2</v>
      </c>
      <c r="H47" s="3"/>
      <c r="I47" s="3">
        <f>'Data Linked'!AC117</f>
        <v>0.7</v>
      </c>
      <c r="J47" s="3">
        <f>'Data Linked'!AC161</f>
        <v>0.6</v>
      </c>
      <c r="K47" s="3"/>
      <c r="L47" s="3">
        <f>'Data Linked'!AC205</f>
        <v>0.64999999999999991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27</v>
      </c>
      <c r="Z47" s="3">
        <f>'Data Linked'!AC96</f>
        <v>0.77500000000000002</v>
      </c>
      <c r="AA47" s="3">
        <f>'Data Linked'!AC140</f>
        <v>0.44499999999999995</v>
      </c>
      <c r="AB47" s="3">
        <f>'Data Linked'!AC294</f>
        <v>0.47499999999999998</v>
      </c>
      <c r="AC47" s="3">
        <f>'Data Linked'!AC448</f>
        <v>0.58000000000000007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27</v>
      </c>
      <c r="AR47" s="3">
        <f>'Data Linked'!AC316</f>
        <v>0.5</v>
      </c>
      <c r="AS47" s="3">
        <f>'Data Linked'!AC338</f>
        <v>0.51</v>
      </c>
      <c r="AT47" s="3">
        <f>'Data Linked'!AC360</f>
        <v>0.57499999999999996</v>
      </c>
      <c r="AU47" s="3">
        <f>'Data Linked'!AC382</f>
        <v>0.72500000000000009</v>
      </c>
      <c r="AV47" s="3">
        <f>'Data Linked'!AC403</f>
        <v>0.77500000000000002</v>
      </c>
      <c r="AW47" s="3">
        <f>'Data Linked'!AC426</f>
        <v>0.55000000000000004</v>
      </c>
      <c r="AX47" s="3">
        <f>'Data Linked'!AC470</f>
        <v>0.82499999999999996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27</v>
      </c>
      <c r="BK47" s="3">
        <f>'Data Linked'!AC228</f>
        <v>0.70500000000000007</v>
      </c>
      <c r="BL47" s="3">
        <f>'Data Linked'!AC250</f>
        <v>0.42500000000000004</v>
      </c>
      <c r="BM47" s="3">
        <f>'Data Linked'!AC272</f>
        <v>0.56499999999999995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4" t="s">
        <v>27</v>
      </c>
      <c r="BZ47" s="10">
        <f t="shared" si="24"/>
        <v>0.84642857142857142</v>
      </c>
      <c r="CA47" s="10">
        <f t="shared" si="25"/>
        <v>0.56874999999999998</v>
      </c>
      <c r="CB47" s="10">
        <f t="shared" si="26"/>
        <v>0.63714285714285712</v>
      </c>
      <c r="CC47" s="10">
        <f t="shared" si="27"/>
        <v>0.56500000000000006</v>
      </c>
      <c r="CD47" s="18">
        <v>0.2</v>
      </c>
      <c r="CE47" s="12">
        <v>1</v>
      </c>
    </row>
    <row r="48" spans="1:83" x14ac:dyDescent="0.2">
      <c r="A48" s="3"/>
      <c r="B48" s="4" t="s">
        <v>27</v>
      </c>
      <c r="C48" s="4"/>
      <c r="D48" s="3">
        <f>'Data Linked'!AC8</f>
        <v>0.65</v>
      </c>
      <c r="E48" s="7">
        <f>'Data Linked'!AC30</f>
        <v>0.5</v>
      </c>
      <c r="F48" s="3">
        <f>'Data Linked'!AC52</f>
        <v>1.5</v>
      </c>
      <c r="G48" s="3">
        <f>'Data Linked'!AC74</f>
        <v>1.125</v>
      </c>
      <c r="H48" s="3"/>
      <c r="I48" s="3">
        <f>'Data Linked'!AC118</f>
        <v>0.8</v>
      </c>
      <c r="J48" s="3">
        <f>'Data Linked'!AC162</f>
        <v>0.6</v>
      </c>
      <c r="K48" s="3"/>
      <c r="L48" s="3">
        <f>'Data Linked'!AC206</f>
        <v>0.75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28</v>
      </c>
      <c r="Z48" s="3">
        <f>'Data Linked'!AC97</f>
        <v>0.7</v>
      </c>
      <c r="AA48" s="3">
        <f>'Data Linked'!AC141</f>
        <v>0.53</v>
      </c>
      <c r="AB48" s="3">
        <f>'Data Linked'!AC295</f>
        <v>0.55000000000000004</v>
      </c>
      <c r="AC48" s="3">
        <f>'Data Linked'!AC449</f>
        <v>0.86499999999999999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28</v>
      </c>
      <c r="AR48" s="3">
        <f>'Data Linked'!AC317</f>
        <v>0.52500000000000002</v>
      </c>
      <c r="AS48" s="3">
        <f>'Data Linked'!AC339</f>
        <v>0.7</v>
      </c>
      <c r="AT48" s="3">
        <f>'Data Linked'!AC361</f>
        <v>0.64999999999999991</v>
      </c>
      <c r="AU48" s="3">
        <f>'Data Linked'!AC383</f>
        <v>1.05</v>
      </c>
      <c r="AV48" s="3">
        <f>'Data Linked'!AC404</f>
        <v>1.2250000000000001</v>
      </c>
      <c r="AW48" s="3">
        <f>'Data Linked'!AC427</f>
        <v>0.57499999999999996</v>
      </c>
      <c r="AX48" s="3">
        <f>'Data Linked'!AC471</f>
        <v>0.9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28</v>
      </c>
      <c r="BK48" s="3"/>
      <c r="BL48" s="3">
        <f>'Data Linked'!AC251</f>
        <v>0.47499999999999998</v>
      </c>
      <c r="BM48" s="3">
        <f>'Data Linked'!AC273</f>
        <v>0.7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4" t="s">
        <v>28</v>
      </c>
      <c r="BZ48" s="10">
        <f t="shared" si="24"/>
        <v>0.97250000000000003</v>
      </c>
      <c r="CA48" s="10">
        <f t="shared" si="25"/>
        <v>0.66125</v>
      </c>
      <c r="CB48" s="10">
        <f t="shared" si="26"/>
        <v>0.80357142857142871</v>
      </c>
      <c r="CC48" s="10">
        <f t="shared" si="27"/>
        <v>0.58749999999999991</v>
      </c>
      <c r="CD48" s="18">
        <v>0.2</v>
      </c>
      <c r="CE48" s="12">
        <v>1</v>
      </c>
    </row>
    <row r="49" spans="1:95" x14ac:dyDescent="0.2">
      <c r="A49" s="3"/>
      <c r="B49" s="4" t="s">
        <v>28</v>
      </c>
      <c r="C49" s="4"/>
      <c r="D49" s="3">
        <f>'Data Linked'!AC9</f>
        <v>0.7</v>
      </c>
      <c r="E49" s="7">
        <f>'Data Linked'!AC31</f>
        <v>0.77500000000000002</v>
      </c>
      <c r="F49" s="3">
        <f>'Data Linked'!AC53</f>
        <v>1.6</v>
      </c>
      <c r="G49" s="3">
        <f>'Data Linked'!AC75</f>
        <v>1.135</v>
      </c>
      <c r="H49" s="3"/>
      <c r="I49" s="3">
        <f>'Data Linked'!AC119</f>
        <v>0.57499999999999996</v>
      </c>
      <c r="J49" s="3"/>
      <c r="K49" s="3"/>
      <c r="L49" s="3">
        <f>'Data Linked'!AC207</f>
        <v>1.05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29</v>
      </c>
      <c r="Z49" s="3">
        <f>'Data Linked'!AC98</f>
        <v>0.7</v>
      </c>
      <c r="AA49" s="3"/>
      <c r="AB49" s="3">
        <f>'Data Linked'!AC296</f>
        <v>0.91400000000000003</v>
      </c>
      <c r="AC49" s="3">
        <f>'Data Linked'!AC450</f>
        <v>1.35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29</v>
      </c>
      <c r="AR49" s="3">
        <f>'Data Linked'!AC318</f>
        <v>0.5</v>
      </c>
      <c r="AS49" s="3">
        <f>'Data Linked'!AC340</f>
        <v>0.5</v>
      </c>
      <c r="AT49" s="3">
        <f>'Data Linked'!AC362</f>
        <v>0.42</v>
      </c>
      <c r="AU49" s="3">
        <f>'Data Linked'!AC384</f>
        <v>1</v>
      </c>
      <c r="AV49" s="3">
        <f>'Data Linked'!AC405</f>
        <v>1.8</v>
      </c>
      <c r="AW49" s="3">
        <f>'Data Linked'!AC428</f>
        <v>0.5</v>
      </c>
      <c r="AX49" s="3">
        <f>'Data Linked'!AC472</f>
        <v>1.05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29</v>
      </c>
      <c r="BK49" s="3">
        <f>'Data Linked'!AC230</f>
        <v>0.55000000000000004</v>
      </c>
      <c r="BL49" s="3">
        <f>'Data Linked'!AC252</f>
        <v>0.45</v>
      </c>
      <c r="BM49" s="3">
        <f>'Data Linked'!AC274</f>
        <v>0.45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4" t="s">
        <v>29</v>
      </c>
      <c r="BZ49" s="10">
        <f t="shared" si="24"/>
        <v>1</v>
      </c>
      <c r="CA49" s="10">
        <f t="shared" si="25"/>
        <v>0.98799999999999999</v>
      </c>
      <c r="CB49" s="10">
        <f t="shared" si="26"/>
        <v>0.82428571428571418</v>
      </c>
      <c r="CC49" s="10">
        <f t="shared" si="27"/>
        <v>0.48333333333333334</v>
      </c>
      <c r="CD49" s="18">
        <v>0.2</v>
      </c>
      <c r="CE49" s="12">
        <v>1</v>
      </c>
    </row>
    <row r="50" spans="1:95" x14ac:dyDescent="0.2">
      <c r="A50" s="3"/>
      <c r="B50" s="4" t="s">
        <v>29</v>
      </c>
      <c r="C50" s="4"/>
      <c r="D50" s="3">
        <f>'Data Linked'!AC10</f>
        <v>0.8</v>
      </c>
      <c r="E50" s="7">
        <f>'Data Linked'!AC32</f>
        <v>0.8</v>
      </c>
      <c r="F50" s="3">
        <f>'Data Linked'!AC54</f>
        <v>1.6</v>
      </c>
      <c r="G50" s="3">
        <f>'Data Linked'!AC76</f>
        <v>1.2</v>
      </c>
      <c r="H50" s="3"/>
      <c r="I50" s="3"/>
      <c r="J50" s="3">
        <f>'Data Linked'!AC164</f>
        <v>0.6</v>
      </c>
      <c r="K50" s="3"/>
      <c r="L50" s="3">
        <f>'Data Linked'!AC208</f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 t="s">
        <v>309</v>
      </c>
      <c r="BZ50" s="10">
        <f>STDEV(BZ41:BZ49)/SQRT(9)</f>
        <v>2.064670842221503E-2</v>
      </c>
      <c r="CA50" s="10">
        <f t="shared" ref="CA50" si="28">STDEV(CA41:CA49)/SQRT(9)</f>
        <v>4.7541284807474639E-2</v>
      </c>
      <c r="CB50" s="10">
        <f t="shared" ref="CB50" si="29">STDEV(CB41:CB49)/SQRT(9)</f>
        <v>5.6750829214700448E-2</v>
      </c>
      <c r="CC50" s="10">
        <f t="shared" ref="CC50" si="30">STDEV(CC41:CC49)/SQRT(9)</f>
        <v>3.8476905545095211E-2</v>
      </c>
    </row>
    <row r="51" spans="1:95" x14ac:dyDescent="0.2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93</v>
      </c>
      <c r="Y51" s="3"/>
      <c r="Z51" s="48">
        <v>8</v>
      </c>
      <c r="AA51" s="48">
        <v>11</v>
      </c>
      <c r="AB51" s="48">
        <v>19</v>
      </c>
      <c r="AC51" s="48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93</v>
      </c>
      <c r="AQ51" s="3"/>
      <c r="AR51" s="48">
        <v>21</v>
      </c>
      <c r="AS51" s="48">
        <v>22</v>
      </c>
      <c r="AT51" s="48">
        <v>23</v>
      </c>
      <c r="AU51" s="48">
        <v>24</v>
      </c>
      <c r="AV51" s="48">
        <v>25</v>
      </c>
      <c r="AW51" s="48">
        <v>26</v>
      </c>
      <c r="AX51" s="48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93</v>
      </c>
      <c r="BJ51" s="3"/>
      <c r="BK51" s="48">
        <v>16</v>
      </c>
      <c r="BL51" s="48">
        <v>17</v>
      </c>
      <c r="BM51" s="48">
        <v>18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4" t="s">
        <v>93</v>
      </c>
      <c r="BY51" s="3"/>
      <c r="BZ51" s="48" t="s">
        <v>90</v>
      </c>
      <c r="CA51" s="54" t="s">
        <v>86</v>
      </c>
      <c r="CB51" s="48" t="s">
        <v>96</v>
      </c>
      <c r="CC51" s="48" t="s">
        <v>88</v>
      </c>
      <c r="CQ51" t="s">
        <v>101</v>
      </c>
    </row>
    <row r="52" spans="1:95" x14ac:dyDescent="0.2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20</v>
      </c>
      <c r="Z52">
        <f>'Data Linked'!AD90</f>
        <v>2.7313650000000003</v>
      </c>
      <c r="AA52">
        <f>'Data Linked'!AD134</f>
        <v>3.3056520000000003</v>
      </c>
      <c r="AB52">
        <f>'Data Linked'!AD288</f>
        <v>3.1655819999999997</v>
      </c>
      <c r="AC52" s="18">
        <f>'Data Linked'!AD442</f>
        <v>2.8924455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20</v>
      </c>
      <c r="AR52">
        <f>'Data Linked'!AD310</f>
        <v>3.2426205000000001</v>
      </c>
      <c r="AS52">
        <f>'Data Linked'!AD332</f>
        <v>3.4667325</v>
      </c>
      <c r="AT52">
        <f>'Data Linked'!AD354</f>
        <v>2.7033510000000001</v>
      </c>
      <c r="AU52" s="18">
        <f>'Data Linked'!AD376</f>
        <v>1.5547770000000001</v>
      </c>
      <c r="AV52">
        <f>'Data Linked'!AD397</f>
        <v>1.04282115</v>
      </c>
      <c r="AW52">
        <f>'Data Linked'!AD420</f>
        <v>3.5717849999999998</v>
      </c>
      <c r="AX52">
        <f>'Data Linked'!AD464</f>
        <v>2.3321654999999999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20</v>
      </c>
      <c r="BK52" s="3">
        <f>'Data Linked'!AD222</f>
        <v>1.6808399999999999</v>
      </c>
      <c r="BL52">
        <f>'Data Linked'!AD244</f>
        <v>1.9469729999999998</v>
      </c>
      <c r="BM52">
        <f>'Data Linked'!AD266</f>
        <v>2.3251619999999997</v>
      </c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4" t="s">
        <v>20</v>
      </c>
      <c r="BZ52" s="10">
        <f t="shared" ref="BZ52:BZ60" si="31">AVERAGE(C54:M54)</f>
        <v>3.2861978333333339</v>
      </c>
      <c r="CA52" s="10">
        <f t="shared" ref="CA52:CA60" si="32">AVERAGE(Z52:AC52)</f>
        <v>3.023761125</v>
      </c>
      <c r="CB52" s="10">
        <f t="shared" ref="CB52:CB60" si="33">AVERAGE(AR52:AX52)</f>
        <v>2.5591789499999997</v>
      </c>
      <c r="CC52" s="10">
        <f>AVERAGE(BK52:BM52)</f>
        <v>1.9843249999999999</v>
      </c>
      <c r="CD52" s="149">
        <v>0.9</v>
      </c>
      <c r="CE52" s="15">
        <v>3</v>
      </c>
    </row>
    <row r="53" spans="1:95" x14ac:dyDescent="0.2">
      <c r="A53" s="3" t="s">
        <v>93</v>
      </c>
      <c r="B53" s="2" t="s">
        <v>19</v>
      </c>
      <c r="C53" s="2"/>
      <c r="D53" s="53">
        <v>2</v>
      </c>
      <c r="E53" s="85">
        <v>3</v>
      </c>
      <c r="F53" s="54">
        <v>5</v>
      </c>
      <c r="G53" s="54">
        <v>6</v>
      </c>
      <c r="H53" s="54"/>
      <c r="I53" s="54">
        <v>9</v>
      </c>
      <c r="J53" s="54">
        <v>12</v>
      </c>
      <c r="K53" s="54">
        <v>13</v>
      </c>
      <c r="L53" s="48">
        <v>15</v>
      </c>
      <c r="M53" s="48">
        <v>16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22</v>
      </c>
      <c r="Z53" s="18">
        <f>'Data Linked'!AD91</f>
        <v>3.3476729999999999</v>
      </c>
      <c r="AA53" s="18">
        <f>'Data Linked'!AD135</f>
        <v>3.1935960000000003</v>
      </c>
      <c r="AB53" s="18">
        <f>'Data Linked'!AD289</f>
        <v>3.389694</v>
      </c>
      <c r="AC53" s="18">
        <f>'Data Linked'!AD443</f>
        <v>3.4597289999999998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22</v>
      </c>
      <c r="AR53" s="18">
        <f>'Data Linked'!AD311</f>
        <v>3.1655820000000001</v>
      </c>
      <c r="AS53" s="18">
        <f>'Data Linked'!AD333</f>
        <v>2.3601795000000001</v>
      </c>
      <c r="AT53" s="18">
        <f>'Data Linked'!AD355</f>
        <v>1.82091</v>
      </c>
      <c r="AU53" s="18">
        <f>'Data Linked'!AD377</f>
        <v>1.0617306</v>
      </c>
      <c r="AV53" s="18">
        <f>'Data Linked'!AD398</f>
        <v>1.0827411</v>
      </c>
      <c r="AW53" s="18">
        <f>'Data Linked'!AD421</f>
        <v>3.4352167499999999</v>
      </c>
      <c r="AX53" s="18">
        <f>'Data Linked'!AD465</f>
        <v>1.610805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22</v>
      </c>
      <c r="BK53" s="3">
        <f>'Data Linked'!AD223</f>
        <v>1.36918425</v>
      </c>
      <c r="BL53" s="18">
        <f>'Data Linked'!AD245</f>
        <v>2.0170080000000001</v>
      </c>
      <c r="BM53" s="18">
        <f>'Data Linked'!AD267</f>
        <v>1.8349169999999999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4" t="s">
        <v>22</v>
      </c>
      <c r="BZ53" s="10">
        <f t="shared" si="31"/>
        <v>2.2896776000000001</v>
      </c>
      <c r="CA53" s="10">
        <f t="shared" si="32"/>
        <v>3.3476729999999999</v>
      </c>
      <c r="CB53" s="10">
        <f t="shared" si="33"/>
        <v>2.0767378500000002</v>
      </c>
      <c r="CC53" s="10">
        <f t="shared" ref="CC53:CC60" si="34">AVERAGE(BK53:BM53)</f>
        <v>1.7403697499999999</v>
      </c>
      <c r="CD53" s="149">
        <v>0.9</v>
      </c>
      <c r="CE53" s="15">
        <v>3</v>
      </c>
    </row>
    <row r="54" spans="1:95" x14ac:dyDescent="0.2">
      <c r="A54" s="3"/>
      <c r="B54" s="4" t="s">
        <v>20</v>
      </c>
      <c r="C54" s="14"/>
      <c r="D54" s="14">
        <f>'Data Linked'!AD2</f>
        <v>5.2946460000000002</v>
      </c>
      <c r="E54" s="90">
        <f>'Data Linked'!AD24</f>
        <v>4.1180580000000004</v>
      </c>
      <c r="F54" s="14">
        <f>'Data Linked'!AD46</f>
        <v>2.6123054999999997</v>
      </c>
      <c r="G54" s="10">
        <f>'Data Linked'!AD68</f>
        <v>2.5282635000000004</v>
      </c>
      <c r="H54" s="14"/>
      <c r="I54" s="14">
        <f>'Data Linked'!AD112</f>
        <v>5.364681</v>
      </c>
      <c r="J54" s="14">
        <f>'Data Linked'!AD156</f>
        <v>3.5787884999999999</v>
      </c>
      <c r="K54" s="14">
        <f>'Data Linked'!AD178</f>
        <v>1.9189589999999999</v>
      </c>
      <c r="L54" s="14">
        <f>'Data Linked'!AD200</f>
        <v>2.4792390000000002</v>
      </c>
      <c r="M54" s="14">
        <f>'Data Linked'!AD222</f>
        <v>1.6808399999999999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23</v>
      </c>
      <c r="Z54" s="18">
        <f>'Data Linked'!AD92</f>
        <v>2.759379</v>
      </c>
      <c r="AA54" s="18">
        <f>'Data Linked'!AD136</f>
        <v>2.185092</v>
      </c>
      <c r="AB54" s="18">
        <f>'Data Linked'!AD290</f>
        <v>2.549274</v>
      </c>
      <c r="AC54" s="18">
        <f>'Data Linked'!AD444</f>
        <v>3.4037010000000003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23</v>
      </c>
      <c r="AR54" s="18">
        <f>'Data Linked'!AD312</f>
        <v>1.8629310000000001</v>
      </c>
      <c r="AS54" s="18">
        <f>'Data Linked'!AD334</f>
        <v>1.7858924999999999</v>
      </c>
      <c r="AT54" s="18">
        <f>'Data Linked'!AD356</f>
        <v>1.12966455</v>
      </c>
      <c r="AU54" s="18">
        <f>'Data Linked'!AD378</f>
        <v>0.64782375000000003</v>
      </c>
      <c r="AV54" s="18">
        <f>'Data Linked'!AD399</f>
        <v>0.9048522</v>
      </c>
      <c r="AW54" s="18">
        <f>'Data Linked'!AD422</f>
        <v>2.1360674999999998</v>
      </c>
      <c r="AX54" s="18">
        <f>'Data Linked'!AD466</f>
        <v>1.0995495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23</v>
      </c>
      <c r="BK54" s="3">
        <f>'Data Linked'!AD224</f>
        <v>0.96228089999999999</v>
      </c>
      <c r="BL54" s="18">
        <f>'Data Linked'!AD246</f>
        <v>1.6598294999999998</v>
      </c>
      <c r="BM54" s="18">
        <f>'Data Linked'!AD268</f>
        <v>1.154526975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4" t="s">
        <v>23</v>
      </c>
      <c r="BZ54" s="10">
        <f t="shared" si="31"/>
        <v>2.3814234499999993</v>
      </c>
      <c r="CA54" s="10">
        <f t="shared" si="32"/>
        <v>2.7243615000000001</v>
      </c>
      <c r="CB54" s="10">
        <f t="shared" si="33"/>
        <v>1.3666829999999999</v>
      </c>
      <c r="CC54" s="10">
        <f t="shared" si="34"/>
        <v>1.258879125</v>
      </c>
      <c r="CD54" s="149">
        <v>0.9</v>
      </c>
      <c r="CE54" s="15">
        <v>3</v>
      </c>
    </row>
    <row r="55" spans="1:95" x14ac:dyDescent="0.2">
      <c r="A55" s="3"/>
      <c r="B55" s="4" t="s">
        <v>22</v>
      </c>
      <c r="C55" s="14"/>
      <c r="D55" s="14">
        <f>'Data Linked'!AD3</f>
        <v>2.3251619999999997</v>
      </c>
      <c r="E55" s="90">
        <f>'Data Linked'!AD25</f>
        <v>3.2986484999999997</v>
      </c>
      <c r="F55" s="14">
        <f>'Data Linked'!AD47</f>
        <v>2.3321654999999999</v>
      </c>
      <c r="G55" s="10">
        <f>'Data Linked'!AD69</f>
        <v>2.2551269999999999</v>
      </c>
      <c r="H55" s="14"/>
      <c r="I55" s="14">
        <f>'Data Linked'!AD113</f>
        <v>2.7201594</v>
      </c>
      <c r="J55" s="14">
        <f>'Data Linked'!AD157</f>
        <v>3.2076029999999998</v>
      </c>
      <c r="K55" s="14">
        <f>'Data Linked'!AD179</f>
        <v>1.3481737499999999</v>
      </c>
      <c r="L55" s="14">
        <f>'Data Linked'!AD201</f>
        <v>1.750875</v>
      </c>
      <c r="M55" s="14">
        <f>'Data Linked'!AD223</f>
        <v>1.36918425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24</v>
      </c>
      <c r="Z55" s="18">
        <f>'Data Linked'!AD93</f>
        <v>2.9624804999999999</v>
      </c>
      <c r="AA55" s="18">
        <f>'Data Linked'!AD137</f>
        <v>1.9166245</v>
      </c>
      <c r="AB55" s="18">
        <f>'Data Linked'!AD291</f>
        <v>2.4442214999999998</v>
      </c>
      <c r="AC55" s="18">
        <f>'Data Linked'!AD445</f>
        <v>2.3601795000000001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24</v>
      </c>
      <c r="AR55" s="18">
        <f>'Data Linked'!AD313</f>
        <v>1.5795227000000001</v>
      </c>
      <c r="AS55" s="18">
        <f>'Data Linked'!AD335</f>
        <v>1.5267630000000001</v>
      </c>
      <c r="AT55" s="18">
        <f>'Data Linked'!AD357</f>
        <v>0.92539579999999999</v>
      </c>
      <c r="AU55" s="18">
        <f>'Data Linked'!AD379</f>
        <v>0.46643309999999999</v>
      </c>
      <c r="AV55" s="18">
        <f>'Data Linked'!AD400</f>
        <v>0.92702994999999999</v>
      </c>
      <c r="AW55" s="18">
        <f>'Data Linked'!AD423</f>
        <v>1.9002829999999999</v>
      </c>
      <c r="AX55" s="18">
        <f>'Data Linked'!AD467</f>
        <v>0.62984809999999991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24</v>
      </c>
      <c r="BK55" s="3">
        <f>'Data Linked'!AD225</f>
        <v>1.0827411</v>
      </c>
      <c r="BL55" s="18">
        <f>'Data Linked'!AD247</f>
        <v>1.2018006000000001</v>
      </c>
      <c r="BM55" s="18">
        <f>'Data Linked'!AD269</f>
        <v>0.78089025000000001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4" t="s">
        <v>24</v>
      </c>
      <c r="BZ55" s="10">
        <f t="shared" si="31"/>
        <v>1.8549677611111113</v>
      </c>
      <c r="CA55" s="10">
        <f t="shared" si="32"/>
        <v>2.4208765000000003</v>
      </c>
      <c r="CB55" s="10">
        <f t="shared" si="33"/>
        <v>1.1364679499999999</v>
      </c>
      <c r="CC55" s="10">
        <f t="shared" si="34"/>
        <v>1.0218106500000002</v>
      </c>
      <c r="CD55" s="149">
        <v>0.9</v>
      </c>
      <c r="CE55" s="15">
        <v>3</v>
      </c>
    </row>
    <row r="56" spans="1:95" x14ac:dyDescent="0.2">
      <c r="A56" s="3"/>
      <c r="B56" s="4" t="s">
        <v>23</v>
      </c>
      <c r="C56" s="14"/>
      <c r="D56" s="14">
        <f>'Data Linked'!AD4</f>
        <v>2.2551269999999999</v>
      </c>
      <c r="E56" s="90">
        <f>'Data Linked'!AD26</f>
        <v>3.4947465000000002</v>
      </c>
      <c r="F56" s="14">
        <f>'Data Linked'!AD48</f>
        <v>2.5282635</v>
      </c>
      <c r="G56" s="10">
        <f>'Data Linked'!AD70</f>
        <v>2.7103545000000002</v>
      </c>
      <c r="H56" s="14"/>
      <c r="I56" s="14">
        <f>'Data Linked'!AD114</f>
        <v>3.025512</v>
      </c>
      <c r="J56" s="14">
        <f>'Data Linked'!AD158</f>
        <v>3.8309145</v>
      </c>
      <c r="K56" s="14">
        <f>'Data Linked'!AD180</f>
        <v>1.0694344500000001</v>
      </c>
      <c r="L56" s="14">
        <f>'Data Linked'!AD202</f>
        <v>1.5561777000000001</v>
      </c>
      <c r="M56" s="14">
        <f>'Data Linked'!AD224</f>
        <v>0.96228089999999999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25</v>
      </c>
      <c r="Z56" s="18">
        <f>'Data Linked'!AD94</f>
        <v>2.4792389999999997</v>
      </c>
      <c r="AA56" s="18">
        <f>'Data Linked'!AD138</f>
        <v>1.638819</v>
      </c>
      <c r="AB56" s="18">
        <f>'Data Linked'!AD292</f>
        <v>2.4652319999999999</v>
      </c>
      <c r="AC56" s="18">
        <f>'Data Linked'!AD446</f>
        <v>2.4932460000000001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25</v>
      </c>
      <c r="AR56" s="18">
        <f>'Data Linked'!AD314</f>
        <v>2.0170079999999997</v>
      </c>
      <c r="AS56" s="18">
        <f>'Data Linked'!AD336</f>
        <v>1.3138565999999998</v>
      </c>
      <c r="AT56" s="18"/>
      <c r="AU56" s="18">
        <f>'Data Linked'!AD380</f>
        <v>0.51545759999999996</v>
      </c>
      <c r="AV56" s="18">
        <f>'Data Linked'!AD401</f>
        <v>0.63171569999999999</v>
      </c>
      <c r="AW56" s="18">
        <f>'Data Linked'!AD424</f>
        <v>2.7313649999999998</v>
      </c>
      <c r="AX56" s="18">
        <f>'Data Linked'!AD468</f>
        <v>0.53226600000000002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25</v>
      </c>
      <c r="BK56" s="3">
        <f>'Data Linked'!AD226</f>
        <v>0.71365664999999989</v>
      </c>
      <c r="BL56" s="18">
        <f>'Data Linked'!AD248</f>
        <v>1.1821907999999999</v>
      </c>
      <c r="BM56" s="18">
        <f>'Data Linked'!AD270</f>
        <v>0.6415206</v>
      </c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4" t="s">
        <v>25</v>
      </c>
      <c r="BZ56" s="10">
        <f t="shared" si="31"/>
        <v>1.678349866666667</v>
      </c>
      <c r="CA56" s="10">
        <f t="shared" si="32"/>
        <v>2.2691340000000002</v>
      </c>
      <c r="CB56" s="10">
        <f t="shared" si="33"/>
        <v>1.2902781499999998</v>
      </c>
      <c r="CC56" s="10">
        <f t="shared" si="34"/>
        <v>0.84578934999999988</v>
      </c>
      <c r="CD56" s="149">
        <v>0.9</v>
      </c>
      <c r="CE56" s="15">
        <v>3</v>
      </c>
    </row>
    <row r="57" spans="1:95" x14ac:dyDescent="0.2">
      <c r="A57" s="3"/>
      <c r="B57" s="4" t="s">
        <v>24</v>
      </c>
      <c r="C57" s="14"/>
      <c r="D57" s="14">
        <f>'Data Linked'!AD5</f>
        <v>1.2942468</v>
      </c>
      <c r="E57" s="90">
        <f>'Data Linked'!AD27</f>
        <v>2.7173580000000004</v>
      </c>
      <c r="F57" s="14">
        <f>'Data Linked'!AD49</f>
        <v>1.6990491000000001</v>
      </c>
      <c r="G57" s="10">
        <f>'Data Linked'!AD71</f>
        <v>1.9469729999999998</v>
      </c>
      <c r="H57" s="14"/>
      <c r="I57" s="14">
        <f>'Data Linked'!AD115</f>
        <v>2.3671829999999998</v>
      </c>
      <c r="J57" s="14">
        <f>'Data Linked'!AD159</f>
        <v>3.5297640000000001</v>
      </c>
      <c r="K57" s="14">
        <f>'Data Linked'!AD181</f>
        <v>1.1450722500000001</v>
      </c>
      <c r="L57" s="14">
        <f>'Data Linked'!AD203</f>
        <v>0.91232259999999998</v>
      </c>
      <c r="M57" s="14">
        <f>'Data Linked'!AD225</f>
        <v>1.0827411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26</v>
      </c>
      <c r="Z57" s="18">
        <f>'Data Linked'!AD95</f>
        <v>2.3531759999999999</v>
      </c>
      <c r="AA57" s="18">
        <f>'Data Linked'!AD139</f>
        <v>1.5407700000000002</v>
      </c>
      <c r="AB57" s="18">
        <f>'Data Linked'!AD293</f>
        <v>2.7873930000000002</v>
      </c>
      <c r="AC57" s="18">
        <f>'Data Linked'!AD447</f>
        <v>2.6543264999999998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26</v>
      </c>
      <c r="AR57" s="18">
        <f>'Data Linked'!AD315</f>
        <v>1.433266275</v>
      </c>
      <c r="AS57" s="18">
        <f>'Data Linked'!AD337</f>
        <v>0.89854905000000007</v>
      </c>
      <c r="AT57" s="18">
        <f>'Data Linked'!AD359</f>
        <v>0.67373670000000008</v>
      </c>
      <c r="AU57" s="18">
        <f>'Data Linked'!AD381</f>
        <v>0.49864920000000001</v>
      </c>
      <c r="AV57" s="18">
        <f>'Data Linked'!AD402</f>
        <v>0.59109539999999994</v>
      </c>
      <c r="AW57" s="18">
        <f>'Data Linked'!AD425</f>
        <v>1.2802398000000001</v>
      </c>
      <c r="AX57" s="18">
        <f>'Data Linked'!AD469</f>
        <v>0.53296634999999992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26</v>
      </c>
      <c r="BK57" s="3">
        <f>'Data Linked'!AD227</f>
        <v>0.47483729999999996</v>
      </c>
      <c r="BL57" s="18">
        <f>'Data Linked'!AD249</f>
        <v>1.2704348999999999</v>
      </c>
      <c r="BM57" s="18">
        <f>'Data Linked'!AD271</f>
        <v>0.67373670000000008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4" t="s">
        <v>26</v>
      </c>
      <c r="BZ57" s="10">
        <f t="shared" si="31"/>
        <v>1.8127003416666665</v>
      </c>
      <c r="CA57" s="10">
        <f t="shared" si="32"/>
        <v>2.3339163750000003</v>
      </c>
      <c r="CB57" s="10">
        <f t="shared" si="33"/>
        <v>0.844071825</v>
      </c>
      <c r="CC57" s="10">
        <f t="shared" si="34"/>
        <v>0.80633629999999989</v>
      </c>
      <c r="CD57" s="149">
        <v>0.9</v>
      </c>
      <c r="CE57" s="15">
        <v>3</v>
      </c>
    </row>
    <row r="58" spans="1:95" x14ac:dyDescent="0.2">
      <c r="A58" s="3"/>
      <c r="B58" s="4" t="s">
        <v>25</v>
      </c>
      <c r="C58" s="14"/>
      <c r="D58" s="14">
        <f>'Data Linked'!AD6</f>
        <v>1.0575285000000001</v>
      </c>
      <c r="E58" s="90">
        <f>'Data Linked'!AD28</f>
        <v>3.0465225</v>
      </c>
      <c r="F58" s="14">
        <f>'Data Linked'!AD50</f>
        <v>1.7648820000000001</v>
      </c>
      <c r="G58" s="10">
        <f>'Data Linked'!AD72</f>
        <v>1.8069030000000001</v>
      </c>
      <c r="H58" s="14"/>
      <c r="I58" s="14">
        <f>'Data Linked'!AD116</f>
        <v>2.1010499999999999</v>
      </c>
      <c r="J58" s="14">
        <f>'Data Linked'!AD160</f>
        <v>3.2146065000000004</v>
      </c>
      <c r="K58" s="14">
        <f>'Data Linked'!AD182</f>
        <v>0.53856915000000005</v>
      </c>
      <c r="L58" s="14">
        <f>'Data Linked'!AD204</f>
        <v>0.86143049999999999</v>
      </c>
      <c r="M58" s="14">
        <f>'Data Linked'!AD226</f>
        <v>0.71365664999999989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27</v>
      </c>
      <c r="Z58" s="18">
        <f>'Data Linked'!AD96</f>
        <v>3.8344162499999999</v>
      </c>
      <c r="AA58" s="18">
        <f>'Data Linked'!AD140</f>
        <v>1.5757875000000001</v>
      </c>
      <c r="AB58" s="18">
        <f>'Data Linked'!AD294</f>
        <v>2.4722355</v>
      </c>
      <c r="AC58" s="18">
        <f>'Data Linked'!AD448</f>
        <v>2.9414699999999998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27</v>
      </c>
      <c r="AR58" s="18">
        <f>'Data Linked'!AD316</f>
        <v>1.2830412</v>
      </c>
      <c r="AS58" s="18">
        <f>'Data Linked'!AD338</f>
        <v>0.72836400000000001</v>
      </c>
      <c r="AT58" s="18">
        <f>'Data Linked'!AD360</f>
        <v>0.63381675000000004</v>
      </c>
      <c r="AU58" s="18">
        <f>'Data Linked'!AD382</f>
        <v>0.47833904999999999</v>
      </c>
      <c r="AV58" s="18">
        <f>'Data Linked'!AD403</f>
        <v>0.61455712500000004</v>
      </c>
      <c r="AW58" s="18">
        <f>'Data Linked'!AD426</f>
        <v>1.11985965</v>
      </c>
      <c r="AX58" s="18">
        <f>'Data Linked'!AD470</f>
        <v>0.50355164999999991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27</v>
      </c>
      <c r="BK58" s="3">
        <f>'Data Linked'!AD228</f>
        <v>0.47763870000000003</v>
      </c>
      <c r="BL58" s="18">
        <f>'Data Linked'!AD250</f>
        <v>0.97138544999999987</v>
      </c>
      <c r="BM58" s="18">
        <f>'Data Linked'!AD272</f>
        <v>0.62471220000000005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4" t="s">
        <v>27</v>
      </c>
      <c r="BZ58" s="10">
        <f t="shared" si="31"/>
        <v>1.7264016583333337</v>
      </c>
      <c r="CA58" s="10">
        <f t="shared" si="32"/>
        <v>2.7059773125</v>
      </c>
      <c r="CB58" s="10">
        <f t="shared" si="33"/>
        <v>0.76593277500000012</v>
      </c>
      <c r="CC58" s="10">
        <f t="shared" si="34"/>
        <v>0.69124544999999993</v>
      </c>
      <c r="CD58" s="149">
        <v>0.9</v>
      </c>
      <c r="CE58" s="15">
        <v>3</v>
      </c>
    </row>
    <row r="59" spans="1:95" x14ac:dyDescent="0.2">
      <c r="A59" s="3"/>
      <c r="B59" s="4" t="s">
        <v>26</v>
      </c>
      <c r="C59" s="14"/>
      <c r="D59" s="14">
        <f>'Data Linked'!AD7</f>
        <v>0.93111532500000005</v>
      </c>
      <c r="E59" s="90">
        <f>'Data Linked'!AD29</f>
        <v>3.4177080000000002</v>
      </c>
      <c r="F59" s="14">
        <f>'Data Linked'!AD51</f>
        <v>1.4497244999999999</v>
      </c>
      <c r="G59" s="10">
        <f>'Data Linked'!AD73</f>
        <v>2.1360675000000002</v>
      </c>
      <c r="H59" s="14"/>
      <c r="I59" s="14">
        <f>'Data Linked'!AD117</f>
        <v>2.1430709999999999</v>
      </c>
      <c r="J59" s="14">
        <f>'Data Linked'!AD161</f>
        <v>3.7258619999999993</v>
      </c>
      <c r="K59" s="14">
        <f>'Data Linked'!AD183</f>
        <v>1.0043019</v>
      </c>
      <c r="L59" s="14">
        <f>'Data Linked'!AD205</f>
        <v>1.0316155499999999</v>
      </c>
      <c r="M59" s="14">
        <f>'Data Linked'!AD227</f>
        <v>0.47483729999999996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28</v>
      </c>
      <c r="Z59" s="18">
        <f>'Data Linked'!AD97</f>
        <v>3.2566274999999996</v>
      </c>
      <c r="AA59" s="18">
        <f>'Data Linked'!AD141</f>
        <v>2.1570780000000003</v>
      </c>
      <c r="AB59" s="18">
        <f>'Data Linked'!AD295</f>
        <v>3.3126555</v>
      </c>
      <c r="AC59" s="18">
        <f>'Data Linked'!AD449</f>
        <v>3.3686834999999999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28</v>
      </c>
      <c r="AR59" s="18">
        <f>'Data Linked'!AD317</f>
        <v>1.6808399999999999</v>
      </c>
      <c r="AS59" s="18">
        <f>'Data Linked'!AD339</f>
        <v>0.82711335000000008</v>
      </c>
      <c r="AT59" s="18">
        <f>'Data Linked'!AD361</f>
        <v>0.57778874999999996</v>
      </c>
      <c r="AU59" s="18">
        <f>'Data Linked'!AD383</f>
        <v>0.40620299999999998</v>
      </c>
      <c r="AV59" s="18">
        <f>'Data Linked'!AD404</f>
        <v>0.46573274999999997</v>
      </c>
      <c r="AW59" s="18">
        <f>'Data Linked'!AD427</f>
        <v>1.4497244999999999</v>
      </c>
      <c r="AX59" s="18">
        <f>'Data Linked'!AD471</f>
        <v>0.42020999999999997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28</v>
      </c>
      <c r="BK59" s="3"/>
      <c r="BL59" s="18">
        <f>'Data Linked'!AD251</f>
        <v>0.77108534999999989</v>
      </c>
      <c r="BM59" s="18">
        <f>'Data Linked'!AD273</f>
        <v>0.57428699999999999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4" t="s">
        <v>28</v>
      </c>
      <c r="BZ59" s="10">
        <f t="shared" si="31"/>
        <v>2.4716352000000001</v>
      </c>
      <c r="CA59" s="10">
        <f t="shared" si="32"/>
        <v>3.023761125</v>
      </c>
      <c r="CB59" s="10">
        <f t="shared" si="33"/>
        <v>0.83251604999999995</v>
      </c>
      <c r="CC59" s="10">
        <f t="shared" si="34"/>
        <v>0.67268617499999994</v>
      </c>
      <c r="CD59" s="149">
        <v>0.9</v>
      </c>
      <c r="CE59" s="15">
        <v>3</v>
      </c>
    </row>
    <row r="60" spans="1:95" x14ac:dyDescent="0.2">
      <c r="A60" s="3"/>
      <c r="B60" s="4" t="s">
        <v>27</v>
      </c>
      <c r="C60" s="14"/>
      <c r="D60" s="14">
        <f>'Data Linked'!AD8</f>
        <v>0.905202375</v>
      </c>
      <c r="E60" s="90">
        <f>'Data Linked'!AD30</f>
        <v>3.389694</v>
      </c>
      <c r="F60" s="14">
        <f>'Data Linked'!AD52</f>
        <v>1.2088041</v>
      </c>
      <c r="G60" s="10">
        <f>'Data Linked'!AD74</f>
        <v>2.24112</v>
      </c>
      <c r="H60" s="14"/>
      <c r="I60" s="14">
        <f>'Data Linked'!AD118</f>
        <v>1.792896</v>
      </c>
      <c r="J60" s="14">
        <f>'Data Linked'!AD162</f>
        <v>3.8169075000000001</v>
      </c>
      <c r="K60" s="14">
        <f>'Data Linked'!AD184</f>
        <v>0.91325639999999997</v>
      </c>
      <c r="L60" s="14">
        <f>'Data Linked'!AD206</f>
        <v>0.79209584999999993</v>
      </c>
      <c r="M60" s="14">
        <f>'Data Linked'!AD228</f>
        <v>0.47763870000000003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29</v>
      </c>
      <c r="Z60" s="18">
        <f>'Data Linked'!AD98</f>
        <v>3.9359670000000002</v>
      </c>
      <c r="AA60" s="18"/>
      <c r="AB60" s="18">
        <f>'Data Linked'!AD296</f>
        <v>4.06203</v>
      </c>
      <c r="AC60" s="18">
        <f>'Data Linked'!AD450</f>
        <v>3.7818899999999998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29</v>
      </c>
      <c r="AR60" s="18">
        <f>'Data Linked'!AD318</f>
        <v>1.358679</v>
      </c>
      <c r="AS60" s="18">
        <f>'Data Linked'!AD340</f>
        <v>1.0253124</v>
      </c>
      <c r="AT60" s="18">
        <f>'Data Linked'!AD362</f>
        <v>0.75217590000000012</v>
      </c>
      <c r="AU60" s="18">
        <f>'Data Linked'!AD384</f>
        <v>0.41460720000000006</v>
      </c>
      <c r="AV60" s="18">
        <f>'Data Linked'!AD405</f>
        <v>0.462231</v>
      </c>
      <c r="AW60" s="18">
        <f>'Data Linked'!AD428</f>
        <v>1.9189590000000001</v>
      </c>
      <c r="AX60" s="18">
        <f>'Data Linked'!AD472</f>
        <v>0.48604290000000006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29</v>
      </c>
      <c r="BK60" s="3">
        <f>'Data Linked'!AD230</f>
        <v>0.50705339999999999</v>
      </c>
      <c r="BL60" s="18">
        <f>'Data Linked'!AD252</f>
        <v>0.77178570000000002</v>
      </c>
      <c r="BM60" s="18">
        <f>'Data Linked'!AD274</f>
        <v>0.69194579999999994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4" t="s">
        <v>29</v>
      </c>
      <c r="BZ60" s="10">
        <f t="shared" si="31"/>
        <v>2.1317097666666669</v>
      </c>
      <c r="CA60" s="10">
        <f t="shared" si="32"/>
        <v>3.9266289999999997</v>
      </c>
      <c r="CB60" s="10">
        <f t="shared" si="33"/>
        <v>0.91685820000000007</v>
      </c>
      <c r="CC60" s="10">
        <f t="shared" si="34"/>
        <v>0.65692830000000002</v>
      </c>
      <c r="CD60" s="149">
        <v>0.9</v>
      </c>
      <c r="CE60" s="15">
        <v>3</v>
      </c>
    </row>
    <row r="61" spans="1:95" x14ac:dyDescent="0.2">
      <c r="A61" s="3"/>
      <c r="B61" s="4" t="s">
        <v>28</v>
      </c>
      <c r="C61" s="14"/>
      <c r="D61" s="14">
        <f>'Data Linked'!AD9</f>
        <v>1.2319156500000001</v>
      </c>
      <c r="E61" s="90">
        <f>'Data Linked'!AD31</f>
        <v>3.0395189999999999</v>
      </c>
      <c r="F61" s="14">
        <f>'Data Linked'!AD53</f>
        <v>2.0730360000000001</v>
      </c>
      <c r="G61" s="10">
        <f>'Data Linked'!AD75</f>
        <v>2.1255622499999998</v>
      </c>
      <c r="H61" s="14"/>
      <c r="I61" s="14">
        <f>'Data Linked'!AD119</f>
        <v>2.5702845000000001</v>
      </c>
      <c r="J61" s="14"/>
      <c r="K61" s="14">
        <f>'Data Linked'!AD185</f>
        <v>4.6923450000000004</v>
      </c>
      <c r="L61" s="14">
        <f>'Data Linked'!AD207</f>
        <v>1.568784</v>
      </c>
      <c r="M61" s="1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4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 t="s">
        <v>309</v>
      </c>
      <c r="BZ61" s="10">
        <f>STDEV(BZ52:BZ60)/SQRT(9)</f>
        <v>0.16921377056423506</v>
      </c>
      <c r="CA61" s="10">
        <f t="shared" ref="CA61" si="35">STDEV(CA52:CA60)/SQRT(9)</f>
        <v>0.17833527724571918</v>
      </c>
      <c r="CB61" s="10">
        <f t="shared" ref="CB61" si="36">STDEV(CB52:CB60)/SQRT(9)</f>
        <v>0.20675064464081885</v>
      </c>
      <c r="CC61" s="10">
        <f t="shared" ref="CC61" si="37">STDEV(CC52:CC60)/SQRT(9)</f>
        <v>0.16308032521478069</v>
      </c>
    </row>
    <row r="62" spans="1:95" x14ac:dyDescent="0.2">
      <c r="A62" s="3"/>
      <c r="B62" s="4" t="s">
        <v>29</v>
      </c>
      <c r="C62" s="14"/>
      <c r="D62" s="14">
        <f>'Data Linked'!AD10</f>
        <v>1.1975985</v>
      </c>
      <c r="E62" s="90">
        <f>'Data Linked'!AD32</f>
        <v>4.0060019999999996</v>
      </c>
      <c r="F62" s="14">
        <f>'Data Linked'!AD54</f>
        <v>2.0450219999999999</v>
      </c>
      <c r="G62" s="10">
        <f>'Data Linked'!AD76</f>
        <v>2.605302</v>
      </c>
      <c r="H62" s="14"/>
      <c r="I62" s="14">
        <f>'Data Linked'!AD120</f>
        <v>2.7733859999999999</v>
      </c>
      <c r="J62" s="14">
        <f>'Data Linked'!AD164</f>
        <v>4.1880930000000003</v>
      </c>
      <c r="K62" s="14">
        <f>'Data Linked'!AD186</f>
        <v>0</v>
      </c>
      <c r="L62" s="14">
        <f>'Data Linked'!AD208</f>
        <v>1.8629310000000001</v>
      </c>
      <c r="M62" s="14">
        <f>'Data Linked'!AD230</f>
        <v>0.50705339999999999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  <row r="63" spans="1:95" x14ac:dyDescent="0.2">
      <c r="A63" s="3"/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94</v>
      </c>
      <c r="Y63" s="3"/>
      <c r="Z63" s="48">
        <v>8</v>
      </c>
      <c r="AA63" s="48">
        <v>11</v>
      </c>
      <c r="AB63" s="48">
        <v>19</v>
      </c>
      <c r="AC63" s="48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94</v>
      </c>
      <c r="AQ63" s="3"/>
      <c r="AR63" s="48">
        <v>21</v>
      </c>
      <c r="AS63" s="48">
        <v>22</v>
      </c>
      <c r="AT63" s="48">
        <v>23</v>
      </c>
      <c r="AU63" s="48">
        <v>24</v>
      </c>
      <c r="AV63" s="48">
        <v>25</v>
      </c>
      <c r="AW63" s="48">
        <v>26</v>
      </c>
      <c r="AX63" s="48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94</v>
      </c>
      <c r="BJ63" s="3"/>
      <c r="BK63" s="48">
        <v>16</v>
      </c>
      <c r="BL63" s="48">
        <v>17</v>
      </c>
      <c r="BM63" s="48">
        <v>18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4" t="s">
        <v>94</v>
      </c>
      <c r="BY63" s="3"/>
      <c r="BZ63" s="48" t="s">
        <v>90</v>
      </c>
      <c r="CA63" s="54" t="s">
        <v>86</v>
      </c>
      <c r="CB63" s="48" t="s">
        <v>87</v>
      </c>
      <c r="CC63" s="48" t="s">
        <v>88</v>
      </c>
    </row>
    <row r="64" spans="1:95" x14ac:dyDescent="0.2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20</v>
      </c>
      <c r="Z64">
        <f>'Data Linked'!AE90</f>
        <v>3.6080049999999995E-2</v>
      </c>
      <c r="AA64">
        <f>'Data Linked'!AE134</f>
        <v>7.8973500000000002E-2</v>
      </c>
      <c r="AB64">
        <f>'Data Linked'!AE288</f>
        <v>6.3178800000000007E-2</v>
      </c>
      <c r="AC64" s="18">
        <f>'Data Linked'!AE442</f>
        <v>6.4727300000000002E-2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20</v>
      </c>
      <c r="AR64">
        <f>'Data Linked'!AE310</f>
        <v>7.1850399999999995E-2</v>
      </c>
      <c r="AS64">
        <f>'Data Linked'!AE332</f>
        <v>5.6210549999999991E-2</v>
      </c>
      <c r="AT64">
        <f>'Data Linked'!AE354</f>
        <v>7.0456749999999999E-2</v>
      </c>
      <c r="AU64" s="18">
        <f>'Data Linked'!AE376</f>
        <v>4.1809499999999999E-2</v>
      </c>
      <c r="AV64">
        <f>'Data Linked'!AE397</f>
        <v>0.11629235</v>
      </c>
      <c r="AW64">
        <f>'Data Linked'!AE420</f>
        <v>6.0081799999999998E-2</v>
      </c>
      <c r="AX64">
        <f>'Data Linked'!AE464</f>
        <v>6.1010899999999993E-2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20</v>
      </c>
      <c r="BK64" s="3">
        <f>'Data Linked'!AE222</f>
        <v>5.3268399999999994E-2</v>
      </c>
      <c r="BL64">
        <f>'Data Linked'!AE244</f>
        <v>7.8044399999999986E-2</v>
      </c>
      <c r="BM64">
        <f>'Data Linked'!AE266</f>
        <v>6.6120949999999998E-2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4" t="s">
        <v>20</v>
      </c>
      <c r="BZ64" s="9">
        <f t="shared" ref="BZ64:BZ72" si="38">AVERAGE(C66:M66)</f>
        <v>6.0752816666666667E-2</v>
      </c>
      <c r="CA64" s="9">
        <f t="shared" ref="CA64:CA72" si="39">AVERAGE(Z64:AC64)</f>
        <v>6.0739912500000007E-2</v>
      </c>
      <c r="CB64" s="9">
        <f t="shared" ref="CB64:CB72" si="40">AVERAGE(AR64:AX64)</f>
        <v>6.8244607142857142E-2</v>
      </c>
      <c r="CC64" s="9">
        <f>AVERAGE(BK64:BM64)</f>
        <v>6.5811249999999988E-2</v>
      </c>
      <c r="CD64" s="10">
        <v>0.05</v>
      </c>
      <c r="CE64" s="11">
        <v>0.1</v>
      </c>
    </row>
    <row r="65" spans="1:83" x14ac:dyDescent="0.2">
      <c r="A65" s="3" t="s">
        <v>94</v>
      </c>
      <c r="B65" s="2" t="s">
        <v>19</v>
      </c>
      <c r="C65" s="2"/>
      <c r="D65" s="53">
        <v>2</v>
      </c>
      <c r="E65" s="85">
        <v>3</v>
      </c>
      <c r="F65" s="54">
        <v>5</v>
      </c>
      <c r="G65" s="54">
        <v>6</v>
      </c>
      <c r="H65" s="54"/>
      <c r="I65" s="54">
        <v>9</v>
      </c>
      <c r="J65" s="54">
        <v>12</v>
      </c>
      <c r="K65" s="54">
        <v>13</v>
      </c>
      <c r="L65" s="48">
        <v>15</v>
      </c>
      <c r="M65" s="48">
        <v>16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22</v>
      </c>
      <c r="Z65" s="18">
        <f>'Data Linked'!AE91</f>
        <v>3.0350600000000002E-2</v>
      </c>
      <c r="AA65" s="18">
        <f>'Data Linked'!AE135</f>
        <v>7.3244050000000005E-2</v>
      </c>
      <c r="AB65" s="18">
        <f>'Data Linked'!AE289</f>
        <v>5.7294499999999998E-2</v>
      </c>
      <c r="AC65" s="18">
        <f>'Data Linked'!AE443</f>
        <v>5.574599999999999E-2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22</v>
      </c>
      <c r="AR65" s="18">
        <f>'Data Linked'!AE311</f>
        <v>8.2844749999999995E-2</v>
      </c>
      <c r="AS65" s="18">
        <f>'Data Linked'!AE333</f>
        <v>6.921795E-2</v>
      </c>
      <c r="AT65" s="18">
        <f>'Data Linked'!AE355</f>
        <v>6.2404549999999996E-2</v>
      </c>
      <c r="AU65" s="18">
        <f>'Data Linked'!AE377</f>
        <v>4.4596799999999999E-2</v>
      </c>
      <c r="AV65" s="18">
        <f>'Data Linked'!AE398</f>
        <v>0.1099435</v>
      </c>
      <c r="AW65" s="18">
        <f>'Data Linked'!AE421</f>
        <v>9.9878249999999988E-2</v>
      </c>
      <c r="AX65" s="18">
        <f>'Data Linked'!AE465</f>
        <v>5.4197499999999996E-2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22</v>
      </c>
      <c r="BK65" s="3">
        <f>'Data Linked'!AE223</f>
        <v>6.4107899999999995E-2</v>
      </c>
      <c r="BL65" s="18">
        <f>'Data Linked'!AE245</f>
        <v>9.120665E-2</v>
      </c>
      <c r="BM65" s="18">
        <f>'Data Linked'!AE267</f>
        <v>6.1165749999999998E-2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4" t="s">
        <v>22</v>
      </c>
      <c r="BZ65" s="9">
        <f t="shared" si="38"/>
        <v>5.0635950000000006E-2</v>
      </c>
      <c r="CA65" s="9">
        <f t="shared" si="39"/>
        <v>5.41587875E-2</v>
      </c>
      <c r="CB65" s="9">
        <f t="shared" si="40"/>
        <v>7.4726185714285701E-2</v>
      </c>
      <c r="CC65" s="9">
        <f t="shared" ref="CC65:CC72" si="41">AVERAGE(BK65:BM65)</f>
        <v>7.2160099999999991E-2</v>
      </c>
      <c r="CD65" s="10">
        <v>0.05</v>
      </c>
      <c r="CE65" s="11">
        <v>0.1</v>
      </c>
    </row>
    <row r="66" spans="1:83" x14ac:dyDescent="0.2">
      <c r="A66" s="3"/>
      <c r="B66" s="4" t="s">
        <v>20</v>
      </c>
      <c r="C66" s="13"/>
      <c r="D66" s="13">
        <f>'Data Linked'!AE2</f>
        <v>3.7783400000000002E-2</v>
      </c>
      <c r="E66" s="86">
        <f>'Data Linked'!AE24</f>
        <v>7.0301900000000001E-2</v>
      </c>
      <c r="F66" s="13">
        <f>'Data Linked'!AE46</f>
        <v>4.6454999999999996E-2</v>
      </c>
      <c r="G66" s="9">
        <f>'Data Linked'!AE68</f>
        <v>4.2428900000000005E-2</v>
      </c>
      <c r="H66" s="13"/>
      <c r="I66" s="13">
        <f>'Data Linked'!AE112</f>
        <v>3.2828200000000002E-2</v>
      </c>
      <c r="J66" s="13">
        <f>'Data Linked'!AE156</f>
        <v>2.6169649999999999E-2</v>
      </c>
      <c r="K66" s="13">
        <f>'Data Linked'!AE178</f>
        <v>0.18520059999999999</v>
      </c>
      <c r="L66" s="98">
        <f>'Data Linked'!AE200</f>
        <v>5.2339299999999998E-2</v>
      </c>
      <c r="M66" s="13">
        <f>'Data Linked'!AE222</f>
        <v>5.3268399999999994E-2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23</v>
      </c>
      <c r="Z66" s="18">
        <f>'Data Linked'!AE92</f>
        <v>3.6234899999999994E-2</v>
      </c>
      <c r="AA66" s="18">
        <f>'Data Linked'!AE136</f>
        <v>9.2600299999999997E-2</v>
      </c>
      <c r="AB66" s="18">
        <f>'Data Linked'!AE290</f>
        <v>8.79548E-2</v>
      </c>
      <c r="AC66" s="18">
        <f>'Data Linked'!AE444</f>
        <v>7.2779499999999997E-2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23</v>
      </c>
      <c r="AR66" s="18">
        <f>'Data Linked'!AE312</f>
        <v>7.5411950000000005E-2</v>
      </c>
      <c r="AS66" s="18">
        <f>'Data Linked'!AE334</f>
        <v>9.120665E-2</v>
      </c>
      <c r="AT66" s="18">
        <f>'Data Linked'!AE356</f>
        <v>5.7913899999999997E-2</v>
      </c>
      <c r="AU66" s="18">
        <f>'Data Linked'!AE378</f>
        <v>3.1821674999999994E-2</v>
      </c>
      <c r="AV66" s="18">
        <f>'Data Linked'!AE399</f>
        <v>9.2445449999999998E-2</v>
      </c>
      <c r="AW66" s="18">
        <f>'Data Linked'!AE422</f>
        <v>0.10158159999999999</v>
      </c>
      <c r="AX66" s="18">
        <f>'Data Linked'!AE466</f>
        <v>6.6275799999999996E-2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23</v>
      </c>
      <c r="BK66" s="3">
        <f>'Data Linked'!AE224</f>
        <v>4.3048299999999998E-2</v>
      </c>
      <c r="BL66" s="18">
        <f>'Data Linked'!AE246</f>
        <v>7.2005249999999993E-2</v>
      </c>
      <c r="BM66" s="18">
        <f>'Data Linked'!AE268</f>
        <v>6.1320599999999996E-2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4" t="s">
        <v>23</v>
      </c>
      <c r="BZ66" s="9">
        <f t="shared" si="38"/>
        <v>4.8382022222222223E-2</v>
      </c>
      <c r="CA66" s="9">
        <f t="shared" si="39"/>
        <v>7.2392374999999995E-2</v>
      </c>
      <c r="CB66" s="9">
        <f t="shared" si="40"/>
        <v>7.3808146428571433E-2</v>
      </c>
      <c r="CC66" s="9">
        <f t="shared" si="41"/>
        <v>5.8791383333333329E-2</v>
      </c>
      <c r="CD66" s="10">
        <v>0.05</v>
      </c>
      <c r="CE66" s="11">
        <v>0.1</v>
      </c>
    </row>
    <row r="67" spans="1:83" x14ac:dyDescent="0.2">
      <c r="A67" s="3"/>
      <c r="B67" s="4" t="s">
        <v>22</v>
      </c>
      <c r="C67" s="13"/>
      <c r="D67" s="13">
        <f>'Data Linked'!AE3</f>
        <v>2.7563299999999999E-2</v>
      </c>
      <c r="E67" s="86">
        <f>'Data Linked'!AE25</f>
        <v>5.7294499999999998E-2</v>
      </c>
      <c r="F67" s="13">
        <f>'Data Linked'!AE47</f>
        <v>4.8622899999999997E-2</v>
      </c>
      <c r="G67" s="9">
        <f>'Data Linked'!AE69</f>
        <v>6.8443699999999996E-2</v>
      </c>
      <c r="H67" s="13"/>
      <c r="I67" s="13">
        <f>'Data Linked'!AE113</f>
        <v>2.8027849999999997E-2</v>
      </c>
      <c r="J67" s="13">
        <f>'Data Linked'!AE157</f>
        <v>4.8313200000000001E-2</v>
      </c>
      <c r="K67" s="13">
        <f>'Data Linked'!AE179</f>
        <v>6.59661E-2</v>
      </c>
      <c r="L67" s="13">
        <f>'Data Linked'!AE201</f>
        <v>4.7384099999999998E-2</v>
      </c>
      <c r="M67" s="13">
        <f>'Data Linked'!AE223</f>
        <v>6.4107899999999995E-2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24</v>
      </c>
      <c r="Z67" s="18">
        <f>'Data Linked'!AE93</f>
        <v>4.2738600000000002E-2</v>
      </c>
      <c r="AA67" s="18">
        <f>'Data Linked'!AE137</f>
        <v>8.7438633333333349E-2</v>
      </c>
      <c r="AB67" s="18">
        <f>'Data Linked'!AE291</f>
        <v>0.10173645000000001</v>
      </c>
      <c r="AC67" s="18">
        <f>'Data Linked'!AE445</f>
        <v>8.9503300000000008E-2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24</v>
      </c>
      <c r="AR67" s="18">
        <f>'Data Linked'!AE313</f>
        <v>7.9902600000000004E-2</v>
      </c>
      <c r="AS67" s="18">
        <f>'Data Linked'!AE335</f>
        <v>9.0380783333333325E-2</v>
      </c>
      <c r="AT67" s="18">
        <f>'Data Linked'!AE357</f>
        <v>7.7166916666666682E-2</v>
      </c>
      <c r="AU67" s="18">
        <f>'Data Linked'!AE379</f>
        <v>4.869516333333334E-2</v>
      </c>
      <c r="AV67" s="18">
        <f>'Data Linked'!AE400</f>
        <v>9.6316699999999991E-2</v>
      </c>
      <c r="AW67" s="18">
        <f>'Data Linked'!AE423</f>
        <v>0.11221463333333333</v>
      </c>
      <c r="AX67" s="18">
        <f>'Data Linked'!AE467</f>
        <v>5.9359166666666664E-2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24</v>
      </c>
      <c r="BK67" s="3">
        <f>'Data Linked'!AE225</f>
        <v>8.5683666666666658E-2</v>
      </c>
      <c r="BL67" s="18">
        <f>'Data Linked'!AE247</f>
        <v>9.1516349999999996E-2</v>
      </c>
      <c r="BM67" s="18">
        <f>'Data Linked'!AE269</f>
        <v>6.6791966666666661E-2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4" t="s">
        <v>24</v>
      </c>
      <c r="BZ67" s="9">
        <f t="shared" si="38"/>
        <v>7.2045396296296291E-2</v>
      </c>
      <c r="CA67" s="9">
        <f t="shared" si="39"/>
        <v>8.0354245833333338E-2</v>
      </c>
      <c r="CB67" s="9">
        <f t="shared" si="40"/>
        <v>8.0576566190476179E-2</v>
      </c>
      <c r="CC67" s="9">
        <f t="shared" si="41"/>
        <v>8.1330661111111105E-2</v>
      </c>
      <c r="CD67" s="10">
        <v>0.05</v>
      </c>
      <c r="CE67" s="11">
        <v>0.1</v>
      </c>
    </row>
    <row r="68" spans="1:83" x14ac:dyDescent="0.2">
      <c r="A68" s="3"/>
      <c r="B68" s="4" t="s">
        <v>23</v>
      </c>
      <c r="C68" s="13"/>
      <c r="D68" s="13">
        <f>'Data Linked'!AE4</f>
        <v>6.8753399999999992E-2</v>
      </c>
      <c r="E68" s="86">
        <f>'Data Linked'!AE26</f>
        <v>7.0147049999999989E-2</v>
      </c>
      <c r="F68" s="13">
        <f>'Data Linked'!AE48</f>
        <v>2.66342E-2</v>
      </c>
      <c r="G68" s="9">
        <f>'Data Linked'!AE70</f>
        <v>4.3203149999999996E-2</v>
      </c>
      <c r="H68" s="13"/>
      <c r="I68" s="13">
        <f>'Data Linked'!AE114</f>
        <v>4.010615E-2</v>
      </c>
      <c r="J68" s="13">
        <f>'Data Linked'!AE158</f>
        <v>2.6479349999999999E-2</v>
      </c>
      <c r="K68" s="13">
        <f>'Data Linked'!AE180</f>
        <v>7.3708599999999999E-2</v>
      </c>
      <c r="L68" s="13">
        <f>'Data Linked'!AE202</f>
        <v>4.3357999999999994E-2</v>
      </c>
      <c r="M68" s="13">
        <f>'Data Linked'!AE224</f>
        <v>4.3048299999999998E-2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25</v>
      </c>
      <c r="Z68" s="18">
        <f>'Data Linked'!AE94</f>
        <v>5.0635949999999999E-2</v>
      </c>
      <c r="AA68" s="18">
        <f>'Data Linked'!AE138</f>
        <v>9.6936099999999997E-2</v>
      </c>
      <c r="AB68" s="18">
        <f>'Data Linked'!AE292</f>
        <v>0.11226625</v>
      </c>
      <c r="AC68" s="18">
        <f>'Data Linked'!AE446</f>
        <v>0.1056077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25</v>
      </c>
      <c r="AR68" s="18">
        <f>'Data Linked'!AE314</f>
        <v>9.5077899999999993E-2</v>
      </c>
      <c r="AS68" s="18">
        <f>'Data Linked'!AE336</f>
        <v>9.6626400000000001E-2</v>
      </c>
      <c r="AT68" s="18"/>
      <c r="AU68" s="18">
        <f>'Data Linked'!AE380</f>
        <v>5.8378449999999998E-2</v>
      </c>
      <c r="AV68" s="18">
        <f>'Data Linked'!AE401</f>
        <v>7.3244050000000005E-2</v>
      </c>
      <c r="AW68" s="18">
        <f>'Data Linked'!AE424</f>
        <v>0.167238</v>
      </c>
      <c r="AX68" s="18">
        <f>'Data Linked'!AE468</f>
        <v>5.7217074999999999E-2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25</v>
      </c>
      <c r="BK68" s="3">
        <f>'Data Linked'!AE226</f>
        <v>6.8288849999999998E-2</v>
      </c>
      <c r="BL68" s="18">
        <f>'Data Linked'!AE248</f>
        <v>9.1438925000000004E-2</v>
      </c>
      <c r="BM68" s="18">
        <f>'Data Linked'!AE270</f>
        <v>6.8753400000000006E-2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4" t="s">
        <v>25</v>
      </c>
      <c r="BZ68" s="9">
        <f t="shared" si="38"/>
        <v>5.5109394444444439E-2</v>
      </c>
      <c r="CA68" s="9">
        <f t="shared" si="39"/>
        <v>9.1361500000000012E-2</v>
      </c>
      <c r="CB68" s="9">
        <f t="shared" si="40"/>
        <v>9.1296979166666667E-2</v>
      </c>
      <c r="CC68" s="9">
        <f t="shared" si="41"/>
        <v>7.6160391666666674E-2</v>
      </c>
      <c r="CD68" s="10">
        <v>0.05</v>
      </c>
      <c r="CE68" s="11">
        <v>0.1</v>
      </c>
    </row>
    <row r="69" spans="1:83" x14ac:dyDescent="0.2">
      <c r="A69" s="3"/>
      <c r="B69" s="4" t="s">
        <v>24</v>
      </c>
      <c r="C69" s="13"/>
      <c r="D69" s="13">
        <f>'Data Linked'!AE5</f>
        <v>6.1114133333333341E-2</v>
      </c>
      <c r="E69" s="86">
        <f>'Data Linked'!AE27</f>
        <v>8.6096600000000009E-2</v>
      </c>
      <c r="F69" s="13">
        <f>'Data Linked'!AE49</f>
        <v>6.0185033333333325E-2</v>
      </c>
      <c r="G69" s="9">
        <f>'Data Linked'!AE71</f>
        <v>8.4651333333333342E-2</v>
      </c>
      <c r="H69" s="13"/>
      <c r="I69" s="13">
        <f>'Data Linked'!AE115</f>
        <v>3.4067E-2</v>
      </c>
      <c r="J69" s="13">
        <f>'Data Linked'!AE159</f>
        <v>6.7514599999999994E-2</v>
      </c>
      <c r="K69" s="13">
        <f>'Data Linked'!AE181</f>
        <v>0.1034398</v>
      </c>
      <c r="L69" s="13">
        <f>'Data Linked'!AE203</f>
        <v>6.565639999999999E-2</v>
      </c>
      <c r="M69" s="13">
        <f>'Data Linked'!AE225</f>
        <v>8.5683666666666658E-2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26</v>
      </c>
      <c r="Z69" s="18">
        <f>'Data Linked'!AE95</f>
        <v>4.8468049999999992E-2</v>
      </c>
      <c r="AA69" s="18">
        <f>'Data Linked'!AE139</f>
        <v>7.9592899999999994E-2</v>
      </c>
      <c r="AB69" s="18">
        <f>'Data Linked'!AE293</f>
        <v>7.6186199999999996E-2</v>
      </c>
      <c r="AC69" s="18">
        <f>'Data Linked'!AE447</f>
        <v>6.7669450000000006E-2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26</v>
      </c>
      <c r="AR69" s="18">
        <f>'Data Linked'!AE315</f>
        <v>8.5864324999999991E-2</v>
      </c>
      <c r="AS69" s="18">
        <f>'Data Linked'!AE337</f>
        <v>7.5257099999999993E-2</v>
      </c>
      <c r="AT69" s="18">
        <f>'Data Linked'!AE359</f>
        <v>6.4417599999999992E-2</v>
      </c>
      <c r="AU69" s="18">
        <f>'Data Linked'!AE381</f>
        <v>6.4262750000000007E-2</v>
      </c>
      <c r="AV69" s="18">
        <f>'Data Linked'!AE402</f>
        <v>7.0611599999999997E-2</v>
      </c>
      <c r="AW69" s="18">
        <f>'Data Linked'!AE425</f>
        <v>6.627580000000001E-2</v>
      </c>
      <c r="AX69" s="18">
        <f>'Data Linked'!AE469</f>
        <v>6.9837349999999992E-2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26</v>
      </c>
      <c r="BK69" s="3">
        <f>'Data Linked'!AE227</f>
        <v>5.2029599999999995E-2</v>
      </c>
      <c r="BL69" s="18">
        <f>'Data Linked'!AE249</f>
        <v>8.9503299999999994E-2</v>
      </c>
      <c r="BM69" s="18">
        <f>'Data Linked'!AE271</f>
        <v>6.519185000000001E-2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4" t="s">
        <v>26</v>
      </c>
      <c r="BZ69" s="9">
        <f t="shared" si="38"/>
        <v>6.7626436111111118E-2</v>
      </c>
      <c r="CA69" s="9">
        <f t="shared" si="39"/>
        <v>6.7979150000000002E-2</v>
      </c>
      <c r="CB69" s="9">
        <f t="shared" si="40"/>
        <v>7.09323607142857E-2</v>
      </c>
      <c r="CC69" s="9">
        <f t="shared" si="41"/>
        <v>6.8908250000000004E-2</v>
      </c>
      <c r="CD69" s="10">
        <v>0.05</v>
      </c>
      <c r="CE69" s="11">
        <v>0.1</v>
      </c>
    </row>
    <row r="70" spans="1:83" x14ac:dyDescent="0.2">
      <c r="A70" s="3"/>
      <c r="B70" s="4" t="s">
        <v>25</v>
      </c>
      <c r="C70" s="13"/>
      <c r="D70" s="13">
        <f>'Data Linked'!AE6</f>
        <v>6.9992200000000004E-2</v>
      </c>
      <c r="E70" s="86">
        <f>'Data Linked'!AE28</f>
        <v>5.5436299999999994E-2</v>
      </c>
      <c r="F70" s="13">
        <f>'Data Linked'!AE50</f>
        <v>3.4996100000000002E-2</v>
      </c>
      <c r="G70" s="9">
        <f>'Data Linked'!AE72</f>
        <v>3.3447600000000001E-2</v>
      </c>
      <c r="H70" s="13"/>
      <c r="I70" s="13">
        <f>'Data Linked'!AE116</f>
        <v>3.3757299999999997E-2</v>
      </c>
      <c r="J70" s="13">
        <f>'Data Linked'!AE160</f>
        <v>6.2404549999999996E-2</v>
      </c>
      <c r="K70" s="13">
        <f>'Data Linked'!AE182</f>
        <v>8.098654999999999E-2</v>
      </c>
      <c r="L70" s="13">
        <f>'Data Linked'!AE204</f>
        <v>5.6675099999999999E-2</v>
      </c>
      <c r="M70" s="13">
        <f>'Data Linked'!AE226</f>
        <v>6.8288849999999998E-2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27</v>
      </c>
      <c r="Z70" s="18">
        <f>'Data Linked'!AE96</f>
        <v>2.6479349999999999E-2</v>
      </c>
      <c r="AA70" s="18">
        <f>'Data Linked'!AE140</f>
        <v>7.0843875000000001E-2</v>
      </c>
      <c r="AB70" s="18">
        <f>'Data Linked'!AE294</f>
        <v>7.7889550000000002E-2</v>
      </c>
      <c r="AC70" s="18">
        <f>'Data Linked'!AE448</f>
        <v>6.9992200000000004E-2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27</v>
      </c>
      <c r="AR70" s="18">
        <f>'Data Linked'!AE316</f>
        <v>7.4095724999999987E-2</v>
      </c>
      <c r="AS70" s="18">
        <f>'Data Linked'!AE338</f>
        <v>6.5346700000000008E-2</v>
      </c>
      <c r="AT70" s="18">
        <f>'Data Linked'!AE360</f>
        <v>6.7359749999999996E-2</v>
      </c>
      <c r="AU70" s="18">
        <f>'Data Linked'!AE382</f>
        <v>5.5591149999999999E-2</v>
      </c>
      <c r="AV70" s="18">
        <f>'Data Linked'!AE403</f>
        <v>7.4947399999999997E-2</v>
      </c>
      <c r="AW70" s="18">
        <f>'Data Linked'!AE426</f>
        <v>6.7359749999999996E-2</v>
      </c>
      <c r="AX70" s="18">
        <f>'Data Linked'!AE470</f>
        <v>6.0701199999999997E-2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27</v>
      </c>
      <c r="BK70" s="3">
        <f>'Data Linked'!AE228</f>
        <v>7.2160100000000005E-2</v>
      </c>
      <c r="BL70" s="18">
        <f>'Data Linked'!AE250</f>
        <v>5.9772100000000002E-2</v>
      </c>
      <c r="BM70" s="18">
        <f>'Data Linked'!AE272</f>
        <v>6.8598550000000008E-2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4" t="s">
        <v>27</v>
      </c>
      <c r="BZ70" s="9">
        <f t="shared" si="38"/>
        <v>4.4252688888888891E-2</v>
      </c>
      <c r="CA70" s="9">
        <f t="shared" si="39"/>
        <v>6.1301243749999998E-2</v>
      </c>
      <c r="CB70" s="9">
        <f t="shared" si="40"/>
        <v>6.6485953571428572E-2</v>
      </c>
      <c r="CC70" s="9">
        <f t="shared" si="41"/>
        <v>6.6843583333333331E-2</v>
      </c>
      <c r="CD70" s="10">
        <v>0.05</v>
      </c>
      <c r="CE70" s="11">
        <v>0.1</v>
      </c>
    </row>
    <row r="71" spans="1:83" x14ac:dyDescent="0.2">
      <c r="A71" s="3"/>
      <c r="B71" s="4" t="s">
        <v>26</v>
      </c>
      <c r="C71" s="13"/>
      <c r="D71" s="13">
        <f>'Data Linked'!AE7</f>
        <v>5.8920424999999998E-2</v>
      </c>
      <c r="E71" s="86">
        <f>'Data Linked'!AE29</f>
        <v>0.1102532</v>
      </c>
      <c r="F71" s="13">
        <f>'Data Linked'!AE51</f>
        <v>3.4221849999999998E-2</v>
      </c>
      <c r="G71" s="9">
        <f>'Data Linked'!AE73</f>
        <v>4.3822550000000002E-2</v>
      </c>
      <c r="H71" s="13"/>
      <c r="I71" s="13">
        <f>'Data Linked'!AE117</f>
        <v>2.524055E-2</v>
      </c>
      <c r="J71" s="13">
        <f>'Data Linked'!AE161</f>
        <v>9.9568550000000006E-2</v>
      </c>
      <c r="K71" s="13">
        <f>'Data Linked'!AE183</f>
        <v>0.12496395</v>
      </c>
      <c r="L71" s="13">
        <f>'Data Linked'!AE205</f>
        <v>5.9617249999999997E-2</v>
      </c>
      <c r="M71" s="13">
        <f>'Data Linked'!AE227</f>
        <v>5.2029599999999995E-2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28</v>
      </c>
      <c r="Z71" s="18">
        <f>'Data Linked'!AE97</f>
        <v>3.7628550000000004E-2</v>
      </c>
      <c r="AA71" s="18">
        <f>'Data Linked'!AE141</f>
        <v>6.1630299999999999E-2</v>
      </c>
      <c r="AB71" s="18">
        <f>'Data Linked'!AE295</f>
        <v>6.4417599999999992E-2</v>
      </c>
      <c r="AC71" s="18">
        <f>'Data Linked'!AE449</f>
        <v>6.3023949999999995E-2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28</v>
      </c>
      <c r="AR71" s="18">
        <f>'Data Linked'!AE317</f>
        <v>6.3333649999999991E-2</v>
      </c>
      <c r="AS71" s="18">
        <f>'Data Linked'!AE339</f>
        <v>4.722925E-2</v>
      </c>
      <c r="AT71" s="18">
        <f>'Data Linked'!AE361</f>
        <v>4.3435425E-2</v>
      </c>
      <c r="AU71" s="18">
        <f>'Data Linked'!AE383</f>
        <v>3.8247949999999996E-2</v>
      </c>
      <c r="AV71" s="18">
        <f>'Data Linked'!AE404</f>
        <v>4.4751650000000004E-2</v>
      </c>
      <c r="AW71" s="18">
        <f>'Data Linked'!AE427</f>
        <v>5.1565050000000001E-2</v>
      </c>
      <c r="AX71" s="18">
        <f>'Data Linked'!AE471</f>
        <v>3.8557649999999999E-2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28</v>
      </c>
      <c r="BK71" s="3"/>
      <c r="BL71" s="18">
        <f>'Data Linked'!AE251</f>
        <v>5.3423249999999999E-2</v>
      </c>
      <c r="BM71" s="18">
        <f>'Data Linked'!AE273</f>
        <v>4.4751649999999997E-2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4" t="s">
        <v>28</v>
      </c>
      <c r="BZ71" s="9">
        <f t="shared" si="38"/>
        <v>3.8292192857142852E-2</v>
      </c>
      <c r="CA71" s="9">
        <f t="shared" si="39"/>
        <v>5.6675099999999999E-2</v>
      </c>
      <c r="CB71" s="9">
        <f t="shared" si="40"/>
        <v>4.6731517857142857E-2</v>
      </c>
      <c r="CC71" s="9">
        <f t="shared" si="41"/>
        <v>4.9087449999999998E-2</v>
      </c>
      <c r="CD71" s="10">
        <v>0.05</v>
      </c>
      <c r="CE71" s="11">
        <v>0.1</v>
      </c>
    </row>
    <row r="72" spans="1:83" x14ac:dyDescent="0.2">
      <c r="A72" s="3"/>
      <c r="B72" s="4" t="s">
        <v>27</v>
      </c>
      <c r="C72" s="13"/>
      <c r="D72" s="13">
        <f>'Data Linked'!AE8</f>
        <v>7.7115299999999998E-2</v>
      </c>
      <c r="E72" s="86">
        <f>'Data Linked'!AE30</f>
        <v>6.9372799999999998E-2</v>
      </c>
      <c r="F72" s="13">
        <f>'Data Linked'!AE52</f>
        <v>1.48656E-2</v>
      </c>
      <c r="G72" s="9">
        <f>'Data Linked'!AE74</f>
        <v>3.2673350000000004E-2</v>
      </c>
      <c r="H72" s="13"/>
      <c r="I72" s="13">
        <f>'Data Linked'!AE118</f>
        <v>2.802785E-2</v>
      </c>
      <c r="J72" s="13">
        <f>'Data Linked'!AE162</f>
        <v>1.7962599999999999E-2</v>
      </c>
      <c r="K72" s="13">
        <f>'Data Linked'!AE184</f>
        <v>5.1874749999999997E-2</v>
      </c>
      <c r="L72" s="13">
        <f>'Data Linked'!AE206</f>
        <v>3.4221849999999998E-2</v>
      </c>
      <c r="M72" s="13">
        <f>'Data Linked'!AE228</f>
        <v>7.2160100000000005E-2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29</v>
      </c>
      <c r="Z72" s="18">
        <f>'Data Linked'!AE98</f>
        <v>2.1679E-2</v>
      </c>
      <c r="AA72" s="18"/>
      <c r="AB72" s="18">
        <f>'Data Linked'!AE296</f>
        <v>4.3358000000000001E-2</v>
      </c>
      <c r="AC72" s="18">
        <f>'Data Linked'!AE450</f>
        <v>3.1279700000000001E-2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29</v>
      </c>
      <c r="AR72" s="18">
        <f>'Data Linked'!AE318</f>
        <v>5.0481100000000001E-2</v>
      </c>
      <c r="AS72" s="18">
        <f>'Data Linked'!AE340</f>
        <v>4.5216200000000005E-2</v>
      </c>
      <c r="AT72" s="18">
        <f>'Data Linked'!AE362</f>
        <v>5.0790799999999997E-2</v>
      </c>
      <c r="AU72" s="18">
        <f>'Data Linked'!AE384</f>
        <v>3.3912149999999995E-2</v>
      </c>
      <c r="AV72" s="18">
        <f>'Data Linked'!AE405</f>
        <v>4.7074399999999995E-2</v>
      </c>
      <c r="AW72" s="18">
        <f>'Data Linked'!AE428</f>
        <v>4.89326E-2</v>
      </c>
      <c r="AX72" s="18">
        <f>'Data Linked'!AE472</f>
        <v>3.7473699999999999E-2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29</v>
      </c>
      <c r="BK72" s="3">
        <f>'Data Linked'!AE230</f>
        <v>5.32684E-2</v>
      </c>
      <c r="BL72" s="18">
        <f>'Data Linked'!AE252</f>
        <v>5.5126599999999998E-2</v>
      </c>
      <c r="BM72" s="18">
        <f>'Data Linked'!AE274</f>
        <v>4.9861700000000002E-2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4" t="s">
        <v>29</v>
      </c>
      <c r="BZ72" s="9">
        <f t="shared" si="38"/>
        <v>2.8354755555555555E-2</v>
      </c>
      <c r="CA72" s="9">
        <f t="shared" si="39"/>
        <v>3.2105566666666668E-2</v>
      </c>
      <c r="CB72" s="9">
        <f t="shared" si="40"/>
        <v>4.484013571428571E-2</v>
      </c>
      <c r="CC72" s="9">
        <f t="shared" si="41"/>
        <v>5.2752233333333336E-2</v>
      </c>
      <c r="CD72" s="10">
        <v>0.05</v>
      </c>
      <c r="CE72" s="11">
        <v>0.1</v>
      </c>
    </row>
    <row r="73" spans="1:83" x14ac:dyDescent="0.2">
      <c r="B73" s="1" t="s">
        <v>28</v>
      </c>
      <c r="C73" s="13"/>
      <c r="D73" s="13">
        <f>'Data Linked'!AE9</f>
        <v>5.9152699999999996E-2</v>
      </c>
      <c r="E73" s="86">
        <f>'Data Linked'!AE31</f>
        <v>7.7424999999999994E-2</v>
      </c>
      <c r="F73" s="13">
        <f>'Data Linked'!AE53</f>
        <v>1.6104399999999998E-2</v>
      </c>
      <c r="G73" s="9">
        <f>'Data Linked'!AE75</f>
        <v>4.0880399999999997E-2</v>
      </c>
      <c r="H73" s="13"/>
      <c r="I73" s="13">
        <f>'Data Linked'!AE119</f>
        <v>2.3537200000000001E-2</v>
      </c>
      <c r="J73" s="13"/>
      <c r="K73" s="13">
        <f>'Data Linked'!AE185</f>
        <v>2.1679E-2</v>
      </c>
      <c r="L73" s="13">
        <f>'Data Linked'!AE207</f>
        <v>2.9266649999999998E-2</v>
      </c>
      <c r="M73" s="13"/>
      <c r="N73" s="3"/>
      <c r="O73" s="3"/>
      <c r="BK73" s="13"/>
      <c r="BY73" s="4" t="s">
        <v>95</v>
      </c>
      <c r="BZ73" s="9">
        <f>AVERAGE(BZ64:BZ72)</f>
        <v>5.1716850338036455E-2</v>
      </c>
      <c r="CA73" s="9">
        <f>AVERAGE(CA64:CA72)</f>
        <v>6.4118653472222217E-2</v>
      </c>
      <c r="CB73" s="9">
        <f>AVERAGE(CB64:CB72)</f>
        <v>6.8626939166666678E-2</v>
      </c>
      <c r="CC73" s="9">
        <f>AVERAGE(CC64:CC72)</f>
        <v>6.5760589197530861E-2</v>
      </c>
      <c r="CD73" s="10">
        <v>0.05</v>
      </c>
      <c r="CE73" s="11">
        <v>0.1</v>
      </c>
    </row>
    <row r="74" spans="1:83" x14ac:dyDescent="0.2">
      <c r="B74" s="1" t="s">
        <v>29</v>
      </c>
      <c r="C74" s="13"/>
      <c r="D74" s="13">
        <f>'Data Linked'!AE10</f>
        <v>4.4906499999999995E-2</v>
      </c>
      <c r="E74" s="86">
        <f>'Data Linked'!AE32</f>
        <v>3.6854299999999993E-2</v>
      </c>
      <c r="F74" s="13">
        <f>'Data Linked'!AE54</f>
        <v>1.48656E-2</v>
      </c>
      <c r="G74" s="9">
        <f>'Data Linked'!AE76</f>
        <v>2.4775999999999999E-2</v>
      </c>
      <c r="H74" s="13"/>
      <c r="I74" s="13">
        <f>'Data Linked'!AE120</f>
        <v>2.3537199999999998E-2</v>
      </c>
      <c r="J74" s="13">
        <f>'Data Linked'!AE164</f>
        <v>3.6544599999999997E-2</v>
      </c>
      <c r="K74" s="13">
        <f>'Data Linked'!AE186</f>
        <v>0</v>
      </c>
      <c r="L74" s="13">
        <f>'Data Linked'!AE208</f>
        <v>2.0440200000000002E-2</v>
      </c>
      <c r="M74" s="13">
        <f>'Data Linked'!AE230</f>
        <v>5.32684E-2</v>
      </c>
      <c r="N74" s="3"/>
      <c r="O74" s="3"/>
      <c r="BY74" s="3" t="s">
        <v>309</v>
      </c>
      <c r="BZ74" s="9">
        <f>STDEV(BZ65:BZ73)/SQRT(9)</f>
        <v>4.5074229067180579E-3</v>
      </c>
      <c r="CA74" s="9">
        <f t="shared" ref="CA74" si="42">STDEV(CA65:CA73)/SQRT(9)</f>
        <v>5.6214341267371544E-3</v>
      </c>
      <c r="CB74" s="9">
        <f t="shared" ref="CB74" si="43">STDEV(CB65:CB73)/SQRT(9)</f>
        <v>4.9663787044724036E-3</v>
      </c>
      <c r="CC74" s="9">
        <f t="shared" ref="CC74" si="44">STDEV(CC65:CC73)/SQRT(9)</f>
        <v>3.5323855889439399E-3</v>
      </c>
    </row>
    <row r="75" spans="1:83" x14ac:dyDescent="0.2">
      <c r="BW75" s="16"/>
      <c r="BY75" s="48"/>
      <c r="BZ75" s="54"/>
      <c r="CA75" s="48"/>
      <c r="CB75" s="48"/>
    </row>
    <row r="76" spans="1:83" x14ac:dyDescent="0.2">
      <c r="BX76" s="4"/>
      <c r="CD76" s="10"/>
    </row>
    <row r="77" spans="1:83" x14ac:dyDescent="0.2">
      <c r="BX77" s="4"/>
      <c r="CD77" s="10"/>
    </row>
    <row r="78" spans="1:83" x14ac:dyDescent="0.2">
      <c r="BX78" s="4"/>
      <c r="CD78" s="10"/>
    </row>
    <row r="79" spans="1:83" x14ac:dyDescent="0.2">
      <c r="BX79" s="4"/>
      <c r="CD79" s="10"/>
    </row>
    <row r="80" spans="1:83" x14ac:dyDescent="0.2">
      <c r="BX80" s="4"/>
      <c r="CD80" s="10"/>
    </row>
    <row r="81" spans="76:82" x14ac:dyDescent="0.2">
      <c r="BX81" s="4"/>
      <c r="CD81" s="10"/>
    </row>
    <row r="82" spans="76:82" x14ac:dyDescent="0.2">
      <c r="BX82" s="4"/>
      <c r="CD82" s="10"/>
    </row>
    <row r="83" spans="76:82" x14ac:dyDescent="0.2">
      <c r="BX83" s="4"/>
      <c r="CD83" s="10"/>
    </row>
    <row r="84" spans="76:82" x14ac:dyDescent="0.2">
      <c r="BX84" s="4"/>
      <c r="CD84" s="10"/>
    </row>
    <row r="85" spans="76:82" x14ac:dyDescent="0.2">
      <c r="BX85" s="4"/>
      <c r="BY85" s="9"/>
      <c r="BZ85" s="9"/>
      <c r="CA85" s="9"/>
      <c r="CB85" s="9"/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3"/>
  <sheetViews>
    <sheetView zoomScale="85" zoomScaleNormal="85" zoomScalePageLayoutView="85" workbookViewId="0">
      <pane xSplit="2" ySplit="1" topLeftCell="C390" activePane="bottomRight" state="frozen"/>
      <selection pane="topRight" activeCell="C1" sqref="C1"/>
      <selection pane="bottomLeft" activeCell="A2" sqref="A2"/>
      <selection pane="bottomRight" activeCell="B406" sqref="B406:B423"/>
    </sheetView>
  </sheetViews>
  <sheetFormatPr baseColWidth="10" defaultColWidth="9.1640625" defaultRowHeight="16" x14ac:dyDescent="0.2"/>
  <cols>
    <col min="1" max="1" width="11.83203125" style="25" bestFit="1" customWidth="1"/>
    <col min="2" max="2" width="10.5" style="27" bestFit="1" customWidth="1"/>
    <col min="3" max="3" width="14" style="25" customWidth="1"/>
    <col min="4" max="4" width="11" style="43" bestFit="1" customWidth="1"/>
    <col min="5" max="5" width="12.5" style="25" bestFit="1" customWidth="1"/>
    <col min="6" max="6" width="10.5" style="43" bestFit="1" customWidth="1"/>
    <col min="7" max="7" width="12.5" style="25" bestFit="1" customWidth="1"/>
    <col min="8" max="8" width="14.1640625" style="25" customWidth="1"/>
    <col min="9" max="9" width="9.5" style="25" bestFit="1" customWidth="1"/>
    <col min="10" max="10" width="10.1640625" style="25" bestFit="1" customWidth="1"/>
    <col min="11" max="11" width="9.1640625" style="25"/>
    <col min="12" max="12" width="19.33203125" style="25" bestFit="1" customWidth="1"/>
    <col min="13" max="13" width="13.6640625" style="25" bestFit="1" customWidth="1"/>
    <col min="14" max="14" width="12.5" style="25" bestFit="1" customWidth="1"/>
    <col min="15" max="15" width="9.1640625" style="25"/>
    <col min="16" max="16" width="9.6640625" style="25" bestFit="1" customWidth="1"/>
    <col min="17" max="17" width="9.1640625" style="25"/>
    <col min="18" max="19" width="9.5" style="25" bestFit="1" customWidth="1"/>
    <col min="20" max="16384" width="9.1640625" style="25"/>
  </cols>
  <sheetData>
    <row r="1" spans="1:14" x14ac:dyDescent="0.2">
      <c r="A1" s="21"/>
      <c r="B1" s="22" t="s">
        <v>19</v>
      </c>
      <c r="C1" s="23" t="s">
        <v>77</v>
      </c>
      <c r="D1" s="49" t="s">
        <v>78</v>
      </c>
      <c r="E1" s="55" t="s">
        <v>79</v>
      </c>
      <c r="F1" s="51" t="s">
        <v>80</v>
      </c>
      <c r="G1" s="55" t="s">
        <v>81</v>
      </c>
      <c r="L1" s="24" t="s">
        <v>82</v>
      </c>
      <c r="M1" s="23" t="s">
        <v>79</v>
      </c>
      <c r="N1" s="23" t="s">
        <v>81</v>
      </c>
    </row>
    <row r="2" spans="1:14" x14ac:dyDescent="0.2">
      <c r="A2" s="101">
        <v>42073</v>
      </c>
      <c r="B2" s="27">
        <v>2</v>
      </c>
      <c r="C2" s="25" t="s">
        <v>109</v>
      </c>
      <c r="D2" s="34"/>
      <c r="F2" s="36"/>
      <c r="L2" s="103">
        <v>2</v>
      </c>
      <c r="M2" s="23"/>
      <c r="N2" s="23"/>
    </row>
    <row r="3" spans="1:14" x14ac:dyDescent="0.2">
      <c r="A3" s="101">
        <v>42087</v>
      </c>
      <c r="B3" s="27">
        <v>2</v>
      </c>
      <c r="D3" s="34">
        <v>378</v>
      </c>
      <c r="E3" s="25">
        <f t="shared" ref="E3:E19" si="0">(D3*14.007)*(0.001)</f>
        <v>5.2946460000000002</v>
      </c>
      <c r="F3" s="34">
        <v>1.22</v>
      </c>
      <c r="G3" s="25">
        <f t="shared" ref="G3:G19" si="1">(F3*30.97)*(0.001)</f>
        <v>3.7783400000000002E-2</v>
      </c>
      <c r="L3" s="25" t="s">
        <v>20</v>
      </c>
      <c r="M3" s="25">
        <f>AVERAGE(E2:E3)</f>
        <v>5.2946460000000002</v>
      </c>
      <c r="N3" s="25">
        <f>AVERAGE(G2:G3)</f>
        <v>3.7783400000000002E-2</v>
      </c>
    </row>
    <row r="4" spans="1:14" x14ac:dyDescent="0.2">
      <c r="A4" s="101">
        <v>42101</v>
      </c>
      <c r="B4" s="27">
        <v>2</v>
      </c>
      <c r="D4" s="34">
        <v>138</v>
      </c>
      <c r="E4" s="25">
        <f t="shared" si="0"/>
        <v>1.932966</v>
      </c>
      <c r="F4" s="34">
        <v>0.68</v>
      </c>
      <c r="G4" s="25">
        <f t="shared" si="1"/>
        <v>2.1059600000000001E-2</v>
      </c>
      <c r="L4" s="25" t="s">
        <v>22</v>
      </c>
      <c r="M4" s="25">
        <f>AVERAGE(E4:E5)</f>
        <v>2.3251619999999997</v>
      </c>
      <c r="N4" s="25">
        <f>AVERAGE(G4:G5)</f>
        <v>2.7563299999999999E-2</v>
      </c>
    </row>
    <row r="5" spans="1:14" x14ac:dyDescent="0.2">
      <c r="A5" s="101">
        <v>42115</v>
      </c>
      <c r="B5" s="27">
        <v>2</v>
      </c>
      <c r="D5" s="34">
        <v>194</v>
      </c>
      <c r="E5" s="25">
        <f t="shared" si="0"/>
        <v>2.7173579999999999</v>
      </c>
      <c r="F5" s="36">
        <v>1.1000000000000001</v>
      </c>
      <c r="G5" s="25">
        <f t="shared" si="1"/>
        <v>3.4067E-2</v>
      </c>
      <c r="L5" s="25" t="s">
        <v>23</v>
      </c>
      <c r="M5" s="25">
        <f>AVERAGE(E6:E7)</f>
        <v>2.2551269999999999</v>
      </c>
      <c r="N5" s="25">
        <f>AVERAGE(G6:G7)</f>
        <v>6.8753399999999992E-2</v>
      </c>
    </row>
    <row r="6" spans="1:14" x14ac:dyDescent="0.2">
      <c r="A6" s="101">
        <v>42129</v>
      </c>
      <c r="B6" s="27">
        <v>2</v>
      </c>
      <c r="D6" s="34">
        <v>212</v>
      </c>
      <c r="E6" s="25">
        <f t="shared" si="0"/>
        <v>2.969484</v>
      </c>
      <c r="F6" s="34">
        <v>3.32</v>
      </c>
      <c r="G6" s="25">
        <f t="shared" si="1"/>
        <v>0.10282039999999999</v>
      </c>
      <c r="L6" s="25" t="s">
        <v>24</v>
      </c>
      <c r="M6" s="25">
        <f>AVERAGE(E8:E10)</f>
        <v>1.2942468</v>
      </c>
      <c r="N6" s="25">
        <f>AVERAGE(G8:G10)</f>
        <v>6.1114133333333341E-2</v>
      </c>
    </row>
    <row r="7" spans="1:14" x14ac:dyDescent="0.2">
      <c r="A7" s="101">
        <v>42143</v>
      </c>
      <c r="B7" s="27">
        <v>2</v>
      </c>
      <c r="D7" s="34">
        <v>110</v>
      </c>
      <c r="E7" s="25">
        <f t="shared" si="0"/>
        <v>1.54077</v>
      </c>
      <c r="F7" s="36">
        <v>1.1200000000000001</v>
      </c>
      <c r="G7" s="25">
        <f t="shared" si="1"/>
        <v>3.4686399999999999E-2</v>
      </c>
      <c r="L7" s="25" t="s">
        <v>25</v>
      </c>
      <c r="M7" s="25">
        <f>AVERAGE(E11:E12)</f>
        <v>1.0575285000000001</v>
      </c>
      <c r="N7" s="25">
        <f>AVERAGE(G11:G12)</f>
        <v>6.9992200000000004E-2</v>
      </c>
    </row>
    <row r="8" spans="1:14" x14ac:dyDescent="0.2">
      <c r="A8" s="101">
        <v>42157</v>
      </c>
      <c r="B8" s="27">
        <v>2</v>
      </c>
      <c r="D8" s="34">
        <v>86.9</v>
      </c>
      <c r="E8" s="25">
        <f t="shared" si="0"/>
        <v>1.2172083</v>
      </c>
      <c r="F8" s="34">
        <v>1.66</v>
      </c>
      <c r="G8" s="25">
        <f t="shared" si="1"/>
        <v>5.1410199999999996E-2</v>
      </c>
      <c r="L8" s="25" t="s">
        <v>26</v>
      </c>
      <c r="M8" s="25">
        <f>AVERAGE(E13:E14)</f>
        <v>0.93111532500000005</v>
      </c>
      <c r="N8" s="25">
        <f>AVERAGE(G13:G14)</f>
        <v>5.8920424999999998E-2</v>
      </c>
    </row>
    <row r="9" spans="1:14" x14ac:dyDescent="0.2">
      <c r="A9" s="108">
        <v>42171</v>
      </c>
      <c r="B9" s="27">
        <v>2</v>
      </c>
      <c r="D9" s="34">
        <v>82.3</v>
      </c>
      <c r="E9" s="25">
        <f t="shared" si="0"/>
        <v>1.1527761000000001</v>
      </c>
      <c r="F9" s="34">
        <v>1.67</v>
      </c>
      <c r="G9" s="25">
        <f t="shared" si="1"/>
        <v>5.1719899999999999E-2</v>
      </c>
      <c r="L9" s="25" t="s">
        <v>27</v>
      </c>
      <c r="M9" s="25">
        <f>AVERAGE(E15:E16)</f>
        <v>0.905202375</v>
      </c>
      <c r="N9" s="25">
        <f>AVERAGE(G15:G16)</f>
        <v>7.7115299999999998E-2</v>
      </c>
    </row>
    <row r="10" spans="1:14" x14ac:dyDescent="0.2">
      <c r="A10" s="108">
        <v>42185</v>
      </c>
      <c r="B10" s="27">
        <v>2</v>
      </c>
      <c r="D10" s="43">
        <v>108</v>
      </c>
      <c r="E10" s="25">
        <f t="shared" si="0"/>
        <v>1.512756</v>
      </c>
      <c r="F10" s="43">
        <v>2.59</v>
      </c>
      <c r="G10" s="25">
        <f t="shared" si="1"/>
        <v>8.02123E-2</v>
      </c>
      <c r="L10" s="25" t="s">
        <v>83</v>
      </c>
      <c r="M10" s="25">
        <f>AVERAGE(E17:E18)</f>
        <v>1.2319156500000001</v>
      </c>
      <c r="N10" s="25">
        <f>AVERAGE(G17:G18)</f>
        <v>5.9152699999999996E-2</v>
      </c>
    </row>
    <row r="11" spans="1:14" x14ac:dyDescent="0.2">
      <c r="A11" s="108">
        <v>42199</v>
      </c>
      <c r="B11" s="27">
        <v>2</v>
      </c>
      <c r="D11" s="43">
        <v>91.7</v>
      </c>
      <c r="E11" s="25">
        <f t="shared" si="0"/>
        <v>1.2844419</v>
      </c>
      <c r="F11" s="43">
        <v>2.5</v>
      </c>
      <c r="G11" s="25">
        <f t="shared" si="1"/>
        <v>7.7424999999999994E-2</v>
      </c>
      <c r="L11" s="25" t="s">
        <v>29</v>
      </c>
      <c r="M11" s="25">
        <f>AVERAGE(E19)</f>
        <v>1.1975985</v>
      </c>
      <c r="N11" s="25">
        <f>AVERAGE(G19)</f>
        <v>4.4906499999999995E-2</v>
      </c>
    </row>
    <row r="12" spans="1:14" x14ac:dyDescent="0.2">
      <c r="A12" s="108">
        <v>42213</v>
      </c>
      <c r="B12" s="27">
        <v>2</v>
      </c>
      <c r="D12" s="43">
        <v>59.3</v>
      </c>
      <c r="E12" s="25">
        <f t="shared" si="0"/>
        <v>0.83061510000000005</v>
      </c>
      <c r="F12" s="43">
        <v>2.02</v>
      </c>
      <c r="G12" s="25">
        <f t="shared" si="1"/>
        <v>6.2559400000000001E-2</v>
      </c>
    </row>
    <row r="13" spans="1:14" x14ac:dyDescent="0.2">
      <c r="A13" s="108">
        <v>42227</v>
      </c>
      <c r="B13" s="27">
        <v>2</v>
      </c>
      <c r="D13" s="43">
        <v>74.95</v>
      </c>
      <c r="E13" s="25">
        <f t="shared" si="0"/>
        <v>1.0498246500000001</v>
      </c>
      <c r="F13" s="43">
        <v>2.2050000000000001</v>
      </c>
      <c r="G13" s="25">
        <f t="shared" si="1"/>
        <v>6.8288849999999998E-2</v>
      </c>
    </row>
    <row r="14" spans="1:14" x14ac:dyDescent="0.2">
      <c r="A14" s="108">
        <v>42241</v>
      </c>
      <c r="B14" s="27">
        <v>2</v>
      </c>
      <c r="D14" s="43">
        <v>58</v>
      </c>
      <c r="E14" s="25">
        <f t="shared" si="0"/>
        <v>0.81240599999999996</v>
      </c>
      <c r="F14" s="43">
        <v>1.6</v>
      </c>
      <c r="G14" s="25">
        <f t="shared" si="1"/>
        <v>4.9551999999999999E-2</v>
      </c>
    </row>
    <row r="15" spans="1:14" x14ac:dyDescent="0.2">
      <c r="A15" s="118">
        <v>42255</v>
      </c>
      <c r="B15" s="27">
        <v>2</v>
      </c>
      <c r="D15" s="43">
        <v>64.099999999999994</v>
      </c>
      <c r="E15" s="25">
        <f t="shared" si="0"/>
        <v>0.89784869999999994</v>
      </c>
      <c r="F15" s="43">
        <v>2.67</v>
      </c>
      <c r="G15" s="25">
        <f t="shared" si="1"/>
        <v>8.2689899999999997E-2</v>
      </c>
      <c r="H15" s="120"/>
      <c r="I15" s="121"/>
    </row>
    <row r="16" spans="1:14" x14ac:dyDescent="0.2">
      <c r="A16" s="135">
        <v>42269</v>
      </c>
      <c r="B16" s="27">
        <v>2</v>
      </c>
      <c r="D16" s="43">
        <v>65.150000000000006</v>
      </c>
      <c r="E16" s="25">
        <f t="shared" si="0"/>
        <v>0.91255605000000006</v>
      </c>
      <c r="F16" s="43">
        <v>2.31</v>
      </c>
      <c r="G16" s="25">
        <f t="shared" si="1"/>
        <v>7.1540699999999999E-2</v>
      </c>
      <c r="H16" s="120"/>
      <c r="I16" s="121"/>
    </row>
    <row r="17" spans="1:14" x14ac:dyDescent="0.2">
      <c r="A17" s="136">
        <v>42283</v>
      </c>
      <c r="B17" s="27">
        <v>2</v>
      </c>
      <c r="D17" s="43">
        <v>102</v>
      </c>
      <c r="E17" s="25">
        <f t="shared" si="0"/>
        <v>1.428714</v>
      </c>
      <c r="F17" s="43">
        <v>2.39</v>
      </c>
      <c r="G17" s="25">
        <f t="shared" si="1"/>
        <v>7.4018299999999995E-2</v>
      </c>
      <c r="H17" s="120"/>
      <c r="I17" s="120"/>
    </row>
    <row r="18" spans="1:14" x14ac:dyDescent="0.2">
      <c r="A18" s="136">
        <v>42297</v>
      </c>
      <c r="B18" s="27">
        <v>2</v>
      </c>
      <c r="D18" s="43">
        <v>73.900000000000006</v>
      </c>
      <c r="E18" s="25">
        <f t="shared" si="0"/>
        <v>1.0351173000000002</v>
      </c>
      <c r="F18" s="43">
        <v>1.43</v>
      </c>
      <c r="G18" s="25">
        <f t="shared" si="1"/>
        <v>4.4287099999999996E-2</v>
      </c>
    </row>
    <row r="19" spans="1:14" x14ac:dyDescent="0.2">
      <c r="A19" s="136">
        <v>42311</v>
      </c>
      <c r="B19" s="27">
        <v>2</v>
      </c>
      <c r="D19" s="43">
        <v>85.5</v>
      </c>
      <c r="E19" s="25">
        <f t="shared" si="0"/>
        <v>1.1975985</v>
      </c>
      <c r="F19" s="43">
        <v>1.45</v>
      </c>
      <c r="G19" s="25">
        <f t="shared" si="1"/>
        <v>4.4906499999999995E-2</v>
      </c>
    </row>
    <row r="21" spans="1:14" x14ac:dyDescent="0.2">
      <c r="A21" s="101">
        <v>42073</v>
      </c>
      <c r="B21" s="27">
        <v>3</v>
      </c>
      <c r="C21" s="25" t="s">
        <v>109</v>
      </c>
      <c r="D21" s="34"/>
      <c r="F21" s="34"/>
      <c r="L21" s="25">
        <v>3</v>
      </c>
    </row>
    <row r="22" spans="1:14" x14ac:dyDescent="0.2">
      <c r="A22" s="101">
        <v>42087</v>
      </c>
      <c r="B22" s="27">
        <v>3</v>
      </c>
      <c r="D22" s="35">
        <v>294</v>
      </c>
      <c r="E22" s="25">
        <f>(D22*14.007)*(0.001)</f>
        <v>4.1180580000000004</v>
      </c>
      <c r="F22" s="34">
        <v>2.27</v>
      </c>
      <c r="G22" s="25">
        <f t="shared" ref="G22:G38" si="2">(F22*30.97)*(0.001)</f>
        <v>7.0301900000000001E-2</v>
      </c>
      <c r="L22" s="25" t="s">
        <v>20</v>
      </c>
      <c r="M22" s="25">
        <f>AVERAGE(E21:E22)</f>
        <v>4.1180580000000004</v>
      </c>
      <c r="N22" s="25">
        <f>AVERAGE(G21:G22)</f>
        <v>7.0301900000000001E-2</v>
      </c>
    </row>
    <row r="23" spans="1:14" x14ac:dyDescent="0.2">
      <c r="A23" s="101">
        <v>42101</v>
      </c>
      <c r="B23" s="27">
        <v>3</v>
      </c>
      <c r="D23" s="35">
        <v>297</v>
      </c>
      <c r="E23" s="25">
        <f>(D23*14.007)*(0.001)</f>
        <v>4.1600789999999996</v>
      </c>
      <c r="F23" s="34">
        <v>1.41</v>
      </c>
      <c r="G23" s="25">
        <f t="shared" si="2"/>
        <v>4.3667699999999997E-2</v>
      </c>
      <c r="L23" s="25" t="s">
        <v>22</v>
      </c>
      <c r="M23" s="25">
        <f>AVERAGE(E23:E24)</f>
        <v>3.2986484999999997</v>
      </c>
      <c r="N23" s="25">
        <f>AVERAGE(G23:G24)</f>
        <v>5.7294499999999998E-2</v>
      </c>
    </row>
    <row r="24" spans="1:14" x14ac:dyDescent="0.2">
      <c r="A24" s="101">
        <v>42115</v>
      </c>
      <c r="B24" s="27">
        <v>3</v>
      </c>
      <c r="D24" s="34">
        <v>174</v>
      </c>
      <c r="E24" s="25">
        <f>(D24*14.007)*(0.001)</f>
        <v>2.4372180000000001</v>
      </c>
      <c r="F24" s="34">
        <v>2.29</v>
      </c>
      <c r="G24" s="25">
        <f t="shared" si="2"/>
        <v>7.0921300000000007E-2</v>
      </c>
      <c r="L24" s="25" t="s">
        <v>23</v>
      </c>
      <c r="M24" s="25">
        <f>AVERAGE(E25:E26)</f>
        <v>3.4947465000000002</v>
      </c>
      <c r="N24" s="25">
        <f>AVERAGE(G25:G26)</f>
        <v>7.0147049999999989E-2</v>
      </c>
    </row>
    <row r="25" spans="1:14" x14ac:dyDescent="0.2">
      <c r="A25" s="101">
        <v>42129</v>
      </c>
      <c r="B25" s="27">
        <v>3</v>
      </c>
      <c r="D25" s="34">
        <v>258</v>
      </c>
      <c r="E25" s="25">
        <f>(D25*14.007)*(0.001)</f>
        <v>3.6138060000000003</v>
      </c>
      <c r="F25" s="36">
        <v>1.98</v>
      </c>
      <c r="G25" s="25">
        <f t="shared" si="2"/>
        <v>6.1320600000000003E-2</v>
      </c>
      <c r="L25" s="25" t="s">
        <v>24</v>
      </c>
      <c r="M25" s="25">
        <f>AVERAGE(E27:E29)</f>
        <v>2.7173580000000004</v>
      </c>
      <c r="N25" s="25">
        <f>AVERAGE(G27:G29)</f>
        <v>8.6096600000000009E-2</v>
      </c>
    </row>
    <row r="26" spans="1:14" x14ac:dyDescent="0.2">
      <c r="A26" s="101">
        <v>42143</v>
      </c>
      <c r="B26" s="27">
        <v>3</v>
      </c>
      <c r="D26" s="39">
        <v>241</v>
      </c>
      <c r="E26" s="25">
        <f t="shared" ref="E26:E38" si="3">(D26*14.007)*(0.001)</f>
        <v>3.3756870000000001</v>
      </c>
      <c r="F26" s="34">
        <v>2.5499999999999998</v>
      </c>
      <c r="G26" s="25">
        <f t="shared" si="2"/>
        <v>7.8973499999999988E-2</v>
      </c>
      <c r="L26" s="25" t="s">
        <v>25</v>
      </c>
      <c r="M26" s="25">
        <f>AVERAGE(E30:E31)</f>
        <v>3.0465225</v>
      </c>
      <c r="N26" s="25">
        <f>AVERAGE(G30:G31)</f>
        <v>5.5436299999999994E-2</v>
      </c>
    </row>
    <row r="27" spans="1:14" x14ac:dyDescent="0.2">
      <c r="A27" s="101">
        <v>42157</v>
      </c>
      <c r="B27" s="27">
        <v>3</v>
      </c>
      <c r="D27" s="34">
        <v>229</v>
      </c>
      <c r="E27" s="25">
        <f t="shared" si="3"/>
        <v>3.2076030000000002</v>
      </c>
      <c r="F27" s="34">
        <v>2.29</v>
      </c>
      <c r="G27" s="25">
        <f t="shared" si="2"/>
        <v>7.0921300000000007E-2</v>
      </c>
      <c r="L27" s="25" t="s">
        <v>26</v>
      </c>
      <c r="M27" s="25">
        <f>AVERAGE(E32:E33)</f>
        <v>3.4177080000000002</v>
      </c>
      <c r="N27" s="25">
        <f>AVERAGE(G32:G33)</f>
        <v>0.1102532</v>
      </c>
    </row>
    <row r="28" spans="1:14" x14ac:dyDescent="0.2">
      <c r="A28" s="108">
        <v>42171</v>
      </c>
      <c r="B28" s="27">
        <v>3</v>
      </c>
      <c r="D28" s="34">
        <v>184</v>
      </c>
      <c r="E28" s="25">
        <f t="shared" si="3"/>
        <v>2.5772880000000002</v>
      </c>
      <c r="F28" s="34">
        <v>1.66</v>
      </c>
      <c r="G28" s="25">
        <f t="shared" si="2"/>
        <v>5.1410199999999996E-2</v>
      </c>
      <c r="L28" s="25" t="s">
        <v>27</v>
      </c>
      <c r="M28" s="25">
        <f>AVERAGE(E34:E35)</f>
        <v>3.389694</v>
      </c>
      <c r="N28" s="25">
        <f>AVERAGE(G34:G35)</f>
        <v>6.9372799999999998E-2</v>
      </c>
    </row>
    <row r="29" spans="1:14" x14ac:dyDescent="0.2">
      <c r="A29" s="108">
        <v>42185</v>
      </c>
      <c r="B29" s="27">
        <v>3</v>
      </c>
      <c r="D29" s="43">
        <v>169</v>
      </c>
      <c r="E29" s="25">
        <f t="shared" si="3"/>
        <v>2.3671830000000003</v>
      </c>
      <c r="F29" s="43">
        <v>4.3899999999999997</v>
      </c>
      <c r="G29" s="25">
        <f t="shared" si="2"/>
        <v>0.13595829999999998</v>
      </c>
      <c r="L29" s="25" t="s">
        <v>83</v>
      </c>
      <c r="M29" s="25">
        <f>AVERAGE(E36:E37)</f>
        <v>3.0395189999999999</v>
      </c>
      <c r="N29" s="25">
        <f>AVERAGE(G36:G37)</f>
        <v>7.7424999999999994E-2</v>
      </c>
    </row>
    <row r="30" spans="1:14" x14ac:dyDescent="0.2">
      <c r="A30" s="108">
        <v>42199</v>
      </c>
      <c r="B30" s="27">
        <v>3</v>
      </c>
      <c r="D30" s="43">
        <v>211</v>
      </c>
      <c r="E30" s="25">
        <f t="shared" si="3"/>
        <v>2.9554770000000001</v>
      </c>
      <c r="F30" s="43">
        <v>1.79</v>
      </c>
      <c r="G30" s="25">
        <f t="shared" si="2"/>
        <v>5.5436299999999994E-2</v>
      </c>
      <c r="L30" s="25" t="s">
        <v>29</v>
      </c>
      <c r="M30" s="25">
        <f>AVERAGE(E38)</f>
        <v>4.0060019999999996</v>
      </c>
      <c r="N30" s="25">
        <f>AVERAGE(G38)</f>
        <v>3.6854299999999993E-2</v>
      </c>
    </row>
    <row r="31" spans="1:14" x14ac:dyDescent="0.2">
      <c r="A31" s="108">
        <v>42213</v>
      </c>
      <c r="B31" s="27">
        <v>3</v>
      </c>
      <c r="D31" s="43">
        <v>224</v>
      </c>
      <c r="E31" s="25">
        <f t="shared" si="3"/>
        <v>3.1375679999999999</v>
      </c>
      <c r="F31" s="43">
        <v>1.79</v>
      </c>
      <c r="G31" s="25">
        <f t="shared" si="2"/>
        <v>5.5436299999999994E-2</v>
      </c>
    </row>
    <row r="32" spans="1:14" x14ac:dyDescent="0.2">
      <c r="A32" s="108">
        <v>42227</v>
      </c>
      <c r="B32" s="27">
        <v>3</v>
      </c>
      <c r="D32" s="43">
        <v>244</v>
      </c>
      <c r="E32" s="25">
        <f t="shared" si="3"/>
        <v>3.4177080000000002</v>
      </c>
      <c r="F32" s="43">
        <v>3.56</v>
      </c>
      <c r="G32" s="25">
        <f t="shared" si="2"/>
        <v>0.1102532</v>
      </c>
    </row>
    <row r="33" spans="1:14" x14ac:dyDescent="0.2">
      <c r="A33" s="108">
        <v>42241</v>
      </c>
      <c r="B33" s="27">
        <v>3</v>
      </c>
      <c r="C33" s="25" t="s">
        <v>109</v>
      </c>
    </row>
    <row r="34" spans="1:14" x14ac:dyDescent="0.2">
      <c r="A34" s="118">
        <v>42255</v>
      </c>
      <c r="B34" s="27">
        <v>3</v>
      </c>
      <c r="C34" s="25" t="s">
        <v>109</v>
      </c>
    </row>
    <row r="35" spans="1:14" x14ac:dyDescent="0.2">
      <c r="A35" s="135">
        <v>42269</v>
      </c>
      <c r="B35" s="27">
        <v>3</v>
      </c>
      <c r="D35" s="43">
        <v>242</v>
      </c>
      <c r="E35" s="25">
        <f t="shared" si="3"/>
        <v>3.389694</v>
      </c>
      <c r="F35" s="43">
        <v>2.2400000000000002</v>
      </c>
      <c r="G35" s="25">
        <f t="shared" si="2"/>
        <v>6.9372799999999998E-2</v>
      </c>
      <c r="H35" s="122"/>
      <c r="I35" s="122"/>
    </row>
    <row r="36" spans="1:14" x14ac:dyDescent="0.2">
      <c r="A36" s="136">
        <v>42283</v>
      </c>
      <c r="B36" s="27">
        <v>3</v>
      </c>
      <c r="D36" s="43">
        <v>145</v>
      </c>
      <c r="E36" s="25">
        <f t="shared" si="3"/>
        <v>2.031015</v>
      </c>
      <c r="F36" s="43">
        <v>3.71</v>
      </c>
      <c r="G36" s="25">
        <f t="shared" si="2"/>
        <v>0.11489869999999999</v>
      </c>
      <c r="H36" s="120"/>
      <c r="I36" s="120"/>
    </row>
    <row r="37" spans="1:14" x14ac:dyDescent="0.2">
      <c r="A37" s="136">
        <v>42297</v>
      </c>
      <c r="B37" s="27">
        <v>3</v>
      </c>
      <c r="D37" s="43">
        <v>289</v>
      </c>
      <c r="E37" s="25">
        <f t="shared" si="3"/>
        <v>4.0480229999999997</v>
      </c>
      <c r="F37" s="43">
        <v>1.29</v>
      </c>
      <c r="G37" s="25">
        <f t="shared" si="2"/>
        <v>3.9951299999999995E-2</v>
      </c>
    </row>
    <row r="38" spans="1:14" x14ac:dyDescent="0.2">
      <c r="A38" s="136">
        <v>42311</v>
      </c>
      <c r="B38" s="27">
        <v>3</v>
      </c>
      <c r="D38" s="43">
        <v>286</v>
      </c>
      <c r="E38" s="25">
        <f t="shared" si="3"/>
        <v>4.0060019999999996</v>
      </c>
      <c r="F38" s="43">
        <v>1.19</v>
      </c>
      <c r="G38" s="25">
        <f t="shared" si="2"/>
        <v>3.6854299999999993E-2</v>
      </c>
    </row>
    <row r="40" spans="1:14" x14ac:dyDescent="0.2">
      <c r="A40" s="101">
        <v>42073</v>
      </c>
      <c r="B40" s="27">
        <v>5</v>
      </c>
      <c r="D40" s="34">
        <v>168</v>
      </c>
      <c r="E40" s="25">
        <f>(D40*14.007)*(0.001)</f>
        <v>2.3531759999999999</v>
      </c>
      <c r="F40" s="34">
        <v>1.69</v>
      </c>
      <c r="G40" s="25">
        <f>(F40*30.97)*(0.001)</f>
        <v>5.2339299999999998E-2</v>
      </c>
      <c r="L40" s="25">
        <v>5</v>
      </c>
    </row>
    <row r="41" spans="1:14" x14ac:dyDescent="0.2">
      <c r="A41" s="101">
        <v>42087</v>
      </c>
      <c r="B41" s="27">
        <v>5</v>
      </c>
      <c r="D41" s="34">
        <v>205</v>
      </c>
      <c r="E41" s="25">
        <f>(D41*14.007)*(0.001)</f>
        <v>2.871435</v>
      </c>
      <c r="F41" s="36">
        <v>1.31</v>
      </c>
      <c r="G41" s="25">
        <f>(F41*30.97)*(0.001)</f>
        <v>4.0570700000000001E-2</v>
      </c>
      <c r="L41" s="25" t="s">
        <v>20</v>
      </c>
      <c r="M41" s="25">
        <f>AVERAGE(E40:E41)</f>
        <v>2.6123054999999997</v>
      </c>
      <c r="N41" s="25">
        <f>AVERAGE(G40:G41)</f>
        <v>4.6454999999999996E-2</v>
      </c>
    </row>
    <row r="42" spans="1:14" x14ac:dyDescent="0.2">
      <c r="A42" s="101">
        <v>42101</v>
      </c>
      <c r="B42" s="27">
        <v>5</v>
      </c>
      <c r="D42" s="34">
        <v>217</v>
      </c>
      <c r="E42" s="25">
        <f>(D42*14.007)*(0.001)</f>
        <v>3.0395189999999999</v>
      </c>
      <c r="F42" s="34">
        <v>0.86</v>
      </c>
      <c r="G42" s="25">
        <f>(F42*30.97)*(0.001)</f>
        <v>2.66342E-2</v>
      </c>
      <c r="L42" s="25" t="s">
        <v>22</v>
      </c>
      <c r="M42" s="25">
        <f>AVERAGE(E42:E43)</f>
        <v>2.3321654999999999</v>
      </c>
      <c r="N42" s="25">
        <f>AVERAGE(G42:G43)</f>
        <v>4.8622899999999997E-2</v>
      </c>
    </row>
    <row r="43" spans="1:14" x14ac:dyDescent="0.2">
      <c r="A43" s="101">
        <v>42115</v>
      </c>
      <c r="B43" s="27">
        <v>5</v>
      </c>
      <c r="D43" s="34">
        <v>116</v>
      </c>
      <c r="E43" s="25">
        <f>(D43*14.007)*(0.001)</f>
        <v>1.6248119999999999</v>
      </c>
      <c r="F43" s="34">
        <v>2.2799999999999998</v>
      </c>
      <c r="G43" s="25">
        <f>(F43*30.97)*(0.001)</f>
        <v>7.0611599999999997E-2</v>
      </c>
      <c r="L43" s="25" t="s">
        <v>23</v>
      </c>
      <c r="M43" s="25">
        <f>AVERAGE(E44:E45)</f>
        <v>2.5282635</v>
      </c>
      <c r="N43" s="25">
        <f>AVERAGE(G44:G45)</f>
        <v>2.66342E-2</v>
      </c>
    </row>
    <row r="44" spans="1:14" x14ac:dyDescent="0.2">
      <c r="A44" s="101">
        <v>42129</v>
      </c>
      <c r="B44" s="27">
        <v>5</v>
      </c>
      <c r="D44" s="34">
        <v>193</v>
      </c>
      <c r="E44" s="25">
        <f>(D44*14.007)*(0.001)</f>
        <v>2.7033510000000001</v>
      </c>
      <c r="F44" s="36">
        <v>0.74</v>
      </c>
      <c r="G44" s="25">
        <f>(F44*30.97)*(0.001)</f>
        <v>2.2917799999999999E-2</v>
      </c>
      <c r="L44" s="25" t="s">
        <v>24</v>
      </c>
      <c r="M44" s="25">
        <f>AVERAGE(E46:E48)</f>
        <v>1.6990491000000001</v>
      </c>
      <c r="N44" s="25">
        <f>AVERAGE(G46:G48)</f>
        <v>6.0185033333333325E-2</v>
      </c>
    </row>
    <row r="45" spans="1:14" x14ac:dyDescent="0.2">
      <c r="A45" s="101">
        <v>42143</v>
      </c>
      <c r="B45" s="27">
        <v>5</v>
      </c>
      <c r="D45" s="34">
        <v>168</v>
      </c>
      <c r="E45" s="25">
        <f t="shared" ref="E45:E57" si="4">(D45*14.007)*(0.001)</f>
        <v>2.3531759999999999</v>
      </c>
      <c r="F45" s="34">
        <v>0.98</v>
      </c>
      <c r="G45" s="25">
        <f t="shared" ref="G45:G57" si="5">(F45*30.97)*(0.001)</f>
        <v>3.0350600000000002E-2</v>
      </c>
      <c r="L45" s="25" t="s">
        <v>25</v>
      </c>
      <c r="M45" s="25">
        <f>AVERAGE(E49:E50)</f>
        <v>1.7648820000000001</v>
      </c>
      <c r="N45" s="25">
        <f>AVERAGE(G49:G50)</f>
        <v>3.4996100000000002E-2</v>
      </c>
    </row>
    <row r="46" spans="1:14" x14ac:dyDescent="0.2">
      <c r="A46" s="101">
        <v>42157</v>
      </c>
      <c r="B46" s="27">
        <v>5</v>
      </c>
      <c r="D46" s="34">
        <v>126</v>
      </c>
      <c r="E46" s="25">
        <f t="shared" si="4"/>
        <v>1.7648820000000001</v>
      </c>
      <c r="F46" s="34">
        <v>1.27</v>
      </c>
      <c r="G46" s="25">
        <f t="shared" si="5"/>
        <v>3.9331899999999996E-2</v>
      </c>
      <c r="L46" s="25" t="s">
        <v>26</v>
      </c>
      <c r="M46" s="25">
        <f>AVERAGE(E51:E52)</f>
        <v>1.4497244999999999</v>
      </c>
      <c r="N46" s="25">
        <f>AVERAGE(G51:G52)</f>
        <v>3.4221849999999998E-2</v>
      </c>
    </row>
    <row r="47" spans="1:14" x14ac:dyDescent="0.2">
      <c r="A47" s="108">
        <v>42171</v>
      </c>
      <c r="B47" s="27">
        <v>5</v>
      </c>
      <c r="D47" s="34">
        <v>97.9</v>
      </c>
      <c r="E47" s="25">
        <f t="shared" si="4"/>
        <v>1.3712853</v>
      </c>
      <c r="F47" s="34">
        <v>1.1599999999999999</v>
      </c>
      <c r="G47" s="25">
        <f t="shared" si="5"/>
        <v>3.5925199999999997E-2</v>
      </c>
      <c r="L47" s="25" t="s">
        <v>27</v>
      </c>
      <c r="M47" s="25">
        <f>AVERAGE(E53:E54)</f>
        <v>1.2088041</v>
      </c>
      <c r="N47" s="25">
        <f>AVERAGE(G53:G54)</f>
        <v>1.48656E-2</v>
      </c>
    </row>
    <row r="48" spans="1:14" x14ac:dyDescent="0.2">
      <c r="A48" s="108">
        <v>42185</v>
      </c>
      <c r="B48" s="27">
        <v>5</v>
      </c>
      <c r="D48" s="43">
        <v>140</v>
      </c>
      <c r="E48" s="25">
        <f t="shared" si="4"/>
        <v>1.9609800000000002</v>
      </c>
      <c r="F48" s="109">
        <v>3.4</v>
      </c>
      <c r="G48" s="25">
        <f t="shared" si="5"/>
        <v>0.10529799999999999</v>
      </c>
      <c r="L48" s="25" t="s">
        <v>83</v>
      </c>
      <c r="M48" s="25">
        <f>AVERAGE(E55:E56)</f>
        <v>2.0730360000000001</v>
      </c>
      <c r="N48" s="25">
        <f>AVERAGE(G55:G56)</f>
        <v>1.6104399999999998E-2</v>
      </c>
    </row>
    <row r="49" spans="1:14" x14ac:dyDescent="0.2">
      <c r="A49" s="108">
        <v>42199</v>
      </c>
      <c r="B49" s="27">
        <v>5</v>
      </c>
      <c r="D49" s="43">
        <v>126</v>
      </c>
      <c r="E49" s="25">
        <f t="shared" si="4"/>
        <v>1.7648820000000001</v>
      </c>
      <c r="F49" s="43">
        <v>1.1299999999999999</v>
      </c>
      <c r="G49" s="25">
        <f t="shared" si="5"/>
        <v>3.4996100000000002E-2</v>
      </c>
      <c r="L49" s="25" t="s">
        <v>29</v>
      </c>
      <c r="M49" s="25">
        <f>AVERAGE(E57)</f>
        <v>2.0450219999999999</v>
      </c>
      <c r="N49" s="25">
        <f>AVERAGE(G57)</f>
        <v>1.48656E-2</v>
      </c>
    </row>
    <row r="50" spans="1:14" x14ac:dyDescent="0.2">
      <c r="A50" s="108">
        <v>42213</v>
      </c>
      <c r="B50" s="27">
        <v>5</v>
      </c>
      <c r="C50" s="25" t="s">
        <v>109</v>
      </c>
    </row>
    <row r="51" spans="1:14" x14ac:dyDescent="0.2">
      <c r="A51" s="108">
        <v>42227</v>
      </c>
      <c r="B51" s="27">
        <v>5</v>
      </c>
      <c r="D51" s="43">
        <v>101</v>
      </c>
      <c r="E51" s="25">
        <f t="shared" si="4"/>
        <v>1.4147069999999999</v>
      </c>
      <c r="F51" s="43">
        <v>1.33</v>
      </c>
      <c r="G51" s="25">
        <f t="shared" si="5"/>
        <v>4.11901E-2</v>
      </c>
    </row>
    <row r="52" spans="1:14" x14ac:dyDescent="0.2">
      <c r="A52" s="108">
        <v>42241</v>
      </c>
      <c r="B52" s="27">
        <v>5</v>
      </c>
      <c r="D52" s="43">
        <v>106</v>
      </c>
      <c r="E52" s="25">
        <f t="shared" si="4"/>
        <v>1.484742</v>
      </c>
      <c r="F52" s="43">
        <v>0.88</v>
      </c>
      <c r="G52" s="25">
        <f t="shared" si="5"/>
        <v>2.7253599999999999E-2</v>
      </c>
    </row>
    <row r="53" spans="1:14" x14ac:dyDescent="0.2">
      <c r="A53" s="118">
        <v>42255</v>
      </c>
      <c r="B53" s="27">
        <v>5</v>
      </c>
      <c r="D53" s="43">
        <v>103</v>
      </c>
      <c r="E53" s="25">
        <f t="shared" si="4"/>
        <v>1.4427210000000001</v>
      </c>
      <c r="F53" s="43">
        <v>0.86</v>
      </c>
      <c r="G53" s="25">
        <f t="shared" si="5"/>
        <v>2.66342E-2</v>
      </c>
      <c r="H53" s="120"/>
      <c r="I53" s="120"/>
    </row>
    <row r="54" spans="1:14" x14ac:dyDescent="0.2">
      <c r="A54" s="135">
        <v>42269</v>
      </c>
      <c r="B54" s="27">
        <v>5</v>
      </c>
      <c r="D54" s="43">
        <v>69.599999999999994</v>
      </c>
      <c r="E54" s="25">
        <f t="shared" si="4"/>
        <v>0.97488719999999995</v>
      </c>
      <c r="F54" s="138">
        <v>0.1</v>
      </c>
      <c r="G54" s="25">
        <f t="shared" si="5"/>
        <v>3.0969999999999999E-3</v>
      </c>
      <c r="H54" s="120"/>
      <c r="I54" s="120"/>
    </row>
    <row r="55" spans="1:14" x14ac:dyDescent="0.2">
      <c r="A55" s="136">
        <v>42283</v>
      </c>
      <c r="B55" s="27">
        <v>5</v>
      </c>
      <c r="C55" s="25" t="s">
        <v>109</v>
      </c>
    </row>
    <row r="56" spans="1:14" x14ac:dyDescent="0.2">
      <c r="A56" s="136">
        <v>42297</v>
      </c>
      <c r="B56" s="27">
        <v>5</v>
      </c>
      <c r="D56" s="43">
        <v>148</v>
      </c>
      <c r="E56" s="25">
        <f t="shared" si="4"/>
        <v>2.0730360000000001</v>
      </c>
      <c r="F56" s="43">
        <v>0.52</v>
      </c>
      <c r="G56" s="25">
        <f t="shared" si="5"/>
        <v>1.6104399999999998E-2</v>
      </c>
    </row>
    <row r="57" spans="1:14" x14ac:dyDescent="0.2">
      <c r="A57" s="136">
        <v>42311</v>
      </c>
      <c r="B57" s="27">
        <v>5</v>
      </c>
      <c r="D57" s="43">
        <v>146</v>
      </c>
      <c r="E57" s="25">
        <f t="shared" si="4"/>
        <v>2.0450219999999999</v>
      </c>
      <c r="F57" s="43">
        <v>0.48</v>
      </c>
      <c r="G57" s="25">
        <f t="shared" si="5"/>
        <v>1.48656E-2</v>
      </c>
    </row>
    <row r="59" spans="1:14" x14ac:dyDescent="0.2">
      <c r="A59" s="101">
        <v>42073</v>
      </c>
      <c r="B59" s="27">
        <v>6</v>
      </c>
      <c r="D59" s="50">
        <v>157</v>
      </c>
      <c r="E59" s="25">
        <f>(D59*14.007)*(0.001)</f>
        <v>2.1990990000000004</v>
      </c>
      <c r="F59" s="36">
        <v>1.4</v>
      </c>
      <c r="G59" s="25">
        <f>(F59*30.97)*(0.001)</f>
        <v>4.3358000000000001E-2</v>
      </c>
      <c r="L59" s="25">
        <v>6</v>
      </c>
    </row>
    <row r="60" spans="1:14" x14ac:dyDescent="0.2">
      <c r="A60" s="101">
        <v>42087</v>
      </c>
      <c r="B60" s="27">
        <v>6</v>
      </c>
      <c r="D60" s="34">
        <v>204</v>
      </c>
      <c r="E60" s="25">
        <f t="shared" ref="E60:E65" si="6">(D60*14.007)*(0.001)</f>
        <v>2.8574280000000001</v>
      </c>
      <c r="F60" s="34">
        <v>1.34</v>
      </c>
      <c r="G60" s="25">
        <f t="shared" ref="G60:G76" si="7">(F60*30.97)*(0.001)</f>
        <v>4.1499800000000003E-2</v>
      </c>
      <c r="L60" s="25" t="s">
        <v>20</v>
      </c>
      <c r="M60" s="25">
        <f>AVERAGE(E59:E60)</f>
        <v>2.5282635000000004</v>
      </c>
      <c r="N60" s="25">
        <f>AVERAGE(G59:G60)</f>
        <v>4.2428900000000005E-2</v>
      </c>
    </row>
    <row r="61" spans="1:14" x14ac:dyDescent="0.2">
      <c r="A61" s="101">
        <v>42101</v>
      </c>
      <c r="B61" s="27">
        <v>6</v>
      </c>
      <c r="D61" s="34">
        <v>204</v>
      </c>
      <c r="E61" s="25">
        <f t="shared" si="6"/>
        <v>2.8574280000000001</v>
      </c>
      <c r="F61" s="34">
        <v>0.87</v>
      </c>
      <c r="G61" s="25">
        <f t="shared" si="7"/>
        <v>2.69439E-2</v>
      </c>
      <c r="L61" s="25" t="s">
        <v>22</v>
      </c>
      <c r="M61" s="25">
        <f>AVERAGE(E61:E62)</f>
        <v>2.2551269999999999</v>
      </c>
      <c r="N61" s="25">
        <f>AVERAGE(G61:G62)</f>
        <v>6.8443699999999996E-2</v>
      </c>
    </row>
    <row r="62" spans="1:14" x14ac:dyDescent="0.2">
      <c r="A62" s="101">
        <v>42115</v>
      </c>
      <c r="B62" s="27">
        <v>6</v>
      </c>
      <c r="D62" s="50">
        <v>118</v>
      </c>
      <c r="E62" s="25">
        <f t="shared" si="6"/>
        <v>1.6528260000000001</v>
      </c>
      <c r="F62" s="36">
        <v>3.55</v>
      </c>
      <c r="G62" s="25">
        <f t="shared" si="7"/>
        <v>0.10994349999999999</v>
      </c>
      <c r="L62" s="25" t="s">
        <v>23</v>
      </c>
      <c r="M62" s="25">
        <f>AVERAGE(E63:E64)</f>
        <v>2.7103545000000002</v>
      </c>
      <c r="N62" s="25">
        <f>AVERAGE(G63:G64)</f>
        <v>4.3203149999999996E-2</v>
      </c>
    </row>
    <row r="63" spans="1:14" x14ac:dyDescent="0.2">
      <c r="A63" s="101">
        <v>42129</v>
      </c>
      <c r="B63" s="27">
        <v>6</v>
      </c>
      <c r="D63" s="34">
        <v>218</v>
      </c>
      <c r="E63" s="25">
        <f t="shared" si="6"/>
        <v>3.0535259999999997</v>
      </c>
      <c r="F63" s="34">
        <v>1.85</v>
      </c>
      <c r="G63" s="25">
        <f t="shared" si="7"/>
        <v>5.7294499999999998E-2</v>
      </c>
      <c r="L63" s="25" t="s">
        <v>24</v>
      </c>
      <c r="M63" s="25">
        <f>AVERAGE(E65:E67)</f>
        <v>1.9469729999999998</v>
      </c>
      <c r="N63" s="25">
        <f>AVERAGE(G65:G67)</f>
        <v>8.4651333333333342E-2</v>
      </c>
    </row>
    <row r="64" spans="1:14" x14ac:dyDescent="0.2">
      <c r="A64" s="101">
        <v>42143</v>
      </c>
      <c r="B64" s="27">
        <v>6</v>
      </c>
      <c r="D64" s="35">
        <v>169</v>
      </c>
      <c r="E64" s="25">
        <f t="shared" si="6"/>
        <v>2.3671830000000003</v>
      </c>
      <c r="F64" s="34">
        <v>0.94</v>
      </c>
      <c r="G64" s="25">
        <f t="shared" si="7"/>
        <v>2.91118E-2</v>
      </c>
      <c r="L64" s="25" t="s">
        <v>25</v>
      </c>
      <c r="M64" s="25">
        <f>AVERAGE(E68:E69)</f>
        <v>1.8069030000000001</v>
      </c>
      <c r="N64" s="25">
        <f>AVERAGE(G68:G69)</f>
        <v>3.3447600000000001E-2</v>
      </c>
    </row>
    <row r="65" spans="1:19" x14ac:dyDescent="0.2">
      <c r="A65" s="101">
        <v>42157</v>
      </c>
      <c r="B65" s="27">
        <v>6</v>
      </c>
      <c r="D65" s="34">
        <v>150</v>
      </c>
      <c r="E65" s="25">
        <f t="shared" si="6"/>
        <v>2.1010499999999999</v>
      </c>
      <c r="F65" s="36">
        <v>1.5</v>
      </c>
      <c r="G65" s="25">
        <f t="shared" si="7"/>
        <v>4.6454999999999996E-2</v>
      </c>
      <c r="L65" s="25" t="s">
        <v>26</v>
      </c>
      <c r="M65" s="25">
        <f>AVERAGE(E70:E71)</f>
        <v>2.1360675000000002</v>
      </c>
      <c r="N65" s="25">
        <f>AVERAGE(G70:G71)</f>
        <v>4.3822550000000002E-2</v>
      </c>
    </row>
    <row r="66" spans="1:19" x14ac:dyDescent="0.2">
      <c r="A66" s="108">
        <v>42171</v>
      </c>
      <c r="B66" s="27">
        <v>6</v>
      </c>
      <c r="D66" s="34">
        <v>138</v>
      </c>
      <c r="E66" s="25">
        <f t="shared" ref="E66:E76" si="8">(D66*14.007)*(0.001)</f>
        <v>1.932966</v>
      </c>
      <c r="F66" s="34">
        <v>2.83</v>
      </c>
      <c r="G66" s="25">
        <f t="shared" si="7"/>
        <v>8.7645100000000004E-2</v>
      </c>
      <c r="L66" s="25" t="s">
        <v>27</v>
      </c>
      <c r="M66" s="25">
        <f>AVERAGE(E72:E73)</f>
        <v>2.24112</v>
      </c>
      <c r="N66" s="25">
        <f>AVERAGE(G72:G73)</f>
        <v>3.2673350000000004E-2</v>
      </c>
    </row>
    <row r="67" spans="1:19" x14ac:dyDescent="0.2">
      <c r="A67" s="108">
        <v>42185</v>
      </c>
      <c r="B67" s="27">
        <v>6</v>
      </c>
      <c r="C67" s="119"/>
      <c r="D67" s="43">
        <v>129</v>
      </c>
      <c r="E67" s="25">
        <f t="shared" si="8"/>
        <v>1.8069030000000001</v>
      </c>
      <c r="F67" s="43">
        <v>3.87</v>
      </c>
      <c r="G67" s="25">
        <f t="shared" si="7"/>
        <v>0.1198539</v>
      </c>
      <c r="L67" s="25" t="s">
        <v>83</v>
      </c>
      <c r="M67" s="25">
        <f>AVERAGE(E74:E75)</f>
        <v>2.1255622499999998</v>
      </c>
      <c r="N67" s="25">
        <f>AVERAGE(G74:G75)</f>
        <v>4.0880399999999997E-2</v>
      </c>
    </row>
    <row r="68" spans="1:19" x14ac:dyDescent="0.2">
      <c r="A68" s="108">
        <v>42199</v>
      </c>
      <c r="B68" s="27">
        <v>6</v>
      </c>
      <c r="C68" s="120"/>
      <c r="D68" s="43">
        <v>148</v>
      </c>
      <c r="E68" s="25">
        <f t="shared" si="8"/>
        <v>2.0730360000000001</v>
      </c>
      <c r="F68" s="43">
        <v>0.82</v>
      </c>
      <c r="G68" s="25">
        <f t="shared" si="7"/>
        <v>2.5395399999999999E-2</v>
      </c>
      <c r="H68" s="120"/>
      <c r="L68" s="25" t="s">
        <v>29</v>
      </c>
      <c r="M68" s="25">
        <f>AVERAGE(E76)</f>
        <v>2.605302</v>
      </c>
      <c r="N68" s="25">
        <f>AVERAGE(G76)</f>
        <v>2.4775999999999999E-2</v>
      </c>
    </row>
    <row r="69" spans="1:19" x14ac:dyDescent="0.2">
      <c r="A69" s="108">
        <v>42213</v>
      </c>
      <c r="B69" s="27">
        <v>6</v>
      </c>
      <c r="C69" s="120"/>
      <c r="D69" s="43">
        <v>110</v>
      </c>
      <c r="E69" s="25">
        <f t="shared" si="8"/>
        <v>1.54077</v>
      </c>
      <c r="F69" s="43">
        <v>1.34</v>
      </c>
      <c r="G69" s="25">
        <f t="shared" si="7"/>
        <v>4.1499800000000003E-2</v>
      </c>
      <c r="H69" s="121"/>
    </row>
    <row r="70" spans="1:19" x14ac:dyDescent="0.2">
      <c r="A70" s="108">
        <v>42227</v>
      </c>
      <c r="B70" s="27">
        <v>6</v>
      </c>
      <c r="C70" s="120"/>
      <c r="D70" s="43">
        <v>150</v>
      </c>
      <c r="E70" s="25">
        <f t="shared" si="8"/>
        <v>2.1010499999999999</v>
      </c>
      <c r="F70" s="43">
        <v>1.8</v>
      </c>
      <c r="G70" s="25">
        <f t="shared" si="7"/>
        <v>5.5746000000000004E-2</v>
      </c>
      <c r="H70" s="121"/>
    </row>
    <row r="71" spans="1:19" x14ac:dyDescent="0.2">
      <c r="A71" s="108">
        <v>42241</v>
      </c>
      <c r="B71" s="27">
        <v>6</v>
      </c>
      <c r="C71" s="120"/>
      <c r="D71" s="43">
        <v>155</v>
      </c>
      <c r="E71" s="25">
        <f t="shared" si="8"/>
        <v>2.1710850000000002</v>
      </c>
      <c r="F71" s="43">
        <v>1.03</v>
      </c>
      <c r="G71" s="25">
        <f t="shared" si="7"/>
        <v>3.18991E-2</v>
      </c>
      <c r="H71" s="120"/>
    </row>
    <row r="72" spans="1:19" x14ac:dyDescent="0.2">
      <c r="A72" s="118">
        <v>42255</v>
      </c>
      <c r="B72" s="27">
        <v>6</v>
      </c>
      <c r="C72" s="119"/>
      <c r="D72" s="43">
        <v>155</v>
      </c>
      <c r="E72" s="25">
        <f t="shared" si="8"/>
        <v>2.1710850000000002</v>
      </c>
      <c r="F72" s="43">
        <v>0.9</v>
      </c>
      <c r="G72" s="25">
        <f t="shared" si="7"/>
        <v>2.7873000000000002E-2</v>
      </c>
      <c r="H72" s="120"/>
      <c r="I72" s="121"/>
    </row>
    <row r="73" spans="1:19" x14ac:dyDescent="0.2">
      <c r="A73" s="135">
        <v>42269</v>
      </c>
      <c r="B73" s="27">
        <v>6</v>
      </c>
      <c r="D73" s="43">
        <v>165</v>
      </c>
      <c r="E73" s="25">
        <f t="shared" si="8"/>
        <v>2.3111549999999998</v>
      </c>
      <c r="F73" s="43">
        <v>1.21</v>
      </c>
      <c r="G73" s="25">
        <f t="shared" si="7"/>
        <v>3.7473699999999999E-2</v>
      </c>
      <c r="H73" s="120"/>
      <c r="I73" s="120"/>
    </row>
    <row r="74" spans="1:19" x14ac:dyDescent="0.2">
      <c r="A74" s="136">
        <v>42283</v>
      </c>
      <c r="B74" s="27">
        <v>6</v>
      </c>
      <c r="D74" s="43">
        <v>128.5</v>
      </c>
      <c r="E74" s="25">
        <f t="shared" si="8"/>
        <v>1.7998995</v>
      </c>
      <c r="F74" s="43">
        <v>2.02</v>
      </c>
      <c r="G74" s="25">
        <f t="shared" si="7"/>
        <v>6.2559400000000001E-2</v>
      </c>
      <c r="H74" s="120"/>
      <c r="I74" s="120"/>
    </row>
    <row r="75" spans="1:19" x14ac:dyDescent="0.2">
      <c r="A75" s="136">
        <v>42297</v>
      </c>
      <c r="B75" s="27">
        <v>6</v>
      </c>
      <c r="D75" s="43">
        <v>175</v>
      </c>
      <c r="E75" s="25">
        <f t="shared" si="8"/>
        <v>2.451225</v>
      </c>
      <c r="F75" s="43">
        <v>0.62</v>
      </c>
      <c r="G75" s="25">
        <f t="shared" si="7"/>
        <v>1.92014E-2</v>
      </c>
    </row>
    <row r="76" spans="1:19" x14ac:dyDescent="0.2">
      <c r="A76" s="136">
        <v>42311</v>
      </c>
      <c r="B76" s="27">
        <v>6</v>
      </c>
      <c r="D76" s="43">
        <v>186</v>
      </c>
      <c r="E76" s="25">
        <f t="shared" si="8"/>
        <v>2.605302</v>
      </c>
      <c r="F76" s="43">
        <v>0.8</v>
      </c>
      <c r="G76" s="25">
        <f t="shared" si="7"/>
        <v>2.4775999999999999E-2</v>
      </c>
    </row>
    <row r="78" spans="1:19" x14ac:dyDescent="0.2">
      <c r="A78" s="26"/>
      <c r="D78" s="35"/>
      <c r="F78" s="36"/>
    </row>
    <row r="79" spans="1:19" x14ac:dyDescent="0.2">
      <c r="A79" s="30"/>
    </row>
    <row r="80" spans="1:19" x14ac:dyDescent="0.2">
      <c r="A80" s="30"/>
      <c r="P80" s="26"/>
      <c r="Q80" s="32"/>
      <c r="R80" s="31"/>
      <c r="S80" s="29"/>
    </row>
    <row r="81" spans="1:19" x14ac:dyDescent="0.2">
      <c r="A81" s="30"/>
      <c r="P81" s="26"/>
      <c r="Q81" s="32"/>
      <c r="R81" s="31"/>
      <c r="S81" s="29"/>
    </row>
    <row r="82" spans="1:19" x14ac:dyDescent="0.2">
      <c r="A82" s="30"/>
      <c r="P82" s="26"/>
      <c r="Q82" s="32"/>
      <c r="R82" s="28"/>
      <c r="S82" s="28"/>
    </row>
    <row r="83" spans="1:19" x14ac:dyDescent="0.2">
      <c r="A83" s="101">
        <v>42073</v>
      </c>
      <c r="B83" s="27">
        <v>8</v>
      </c>
      <c r="D83" s="43">
        <v>170</v>
      </c>
      <c r="E83" s="25">
        <f t="shared" ref="E83:E150" si="9">(D83*14.007)*(0.001)</f>
        <v>2.3811900000000001</v>
      </c>
      <c r="F83" s="43">
        <v>1.19</v>
      </c>
      <c r="G83" s="25">
        <f t="shared" ref="G83:G175" si="10">(F83*30.97)*(0.001)</f>
        <v>3.6854299999999993E-2</v>
      </c>
      <c r="P83" s="26"/>
      <c r="Q83" s="32"/>
      <c r="R83" s="28"/>
      <c r="S83" s="28"/>
    </row>
    <row r="84" spans="1:19" x14ac:dyDescent="0.2">
      <c r="A84" s="101">
        <v>42087</v>
      </c>
      <c r="B84" s="27">
        <v>8</v>
      </c>
      <c r="C84" s="27"/>
      <c r="D84" s="43">
        <v>220</v>
      </c>
      <c r="E84" s="25">
        <f t="shared" si="9"/>
        <v>3.0815399999999999</v>
      </c>
      <c r="F84" s="43">
        <v>1.1399999999999999</v>
      </c>
      <c r="G84" s="25">
        <f t="shared" si="10"/>
        <v>3.5305799999999998E-2</v>
      </c>
      <c r="L84" s="25">
        <v>8</v>
      </c>
      <c r="P84" s="26"/>
      <c r="Q84" s="32"/>
      <c r="R84" s="28"/>
      <c r="S84" s="28"/>
    </row>
    <row r="85" spans="1:19" x14ac:dyDescent="0.2">
      <c r="A85" s="101">
        <v>42101</v>
      </c>
      <c r="B85" s="27">
        <v>8</v>
      </c>
      <c r="D85" s="43">
        <v>239</v>
      </c>
      <c r="E85" s="25">
        <f t="shared" si="9"/>
        <v>3.3476729999999999</v>
      </c>
      <c r="F85" s="43">
        <v>0.98</v>
      </c>
      <c r="G85" s="25">
        <f t="shared" si="10"/>
        <v>3.0350600000000002E-2</v>
      </c>
      <c r="L85" s="25" t="s">
        <v>20</v>
      </c>
      <c r="M85" s="25">
        <f>AVERAGE(E83:E84)</f>
        <v>2.7313650000000003</v>
      </c>
      <c r="N85" s="25">
        <f>AVERAGE(G83:G84)</f>
        <v>3.6080049999999995E-2</v>
      </c>
      <c r="P85" s="26"/>
      <c r="Q85" s="32"/>
      <c r="R85" s="28"/>
      <c r="S85" s="28"/>
    </row>
    <row r="86" spans="1:19" x14ac:dyDescent="0.2">
      <c r="A86" s="101">
        <v>42115</v>
      </c>
      <c r="B86" s="27">
        <v>8</v>
      </c>
      <c r="D86" s="43">
        <v>135</v>
      </c>
      <c r="L86" s="25" t="s">
        <v>22</v>
      </c>
      <c r="M86" s="25">
        <f>AVERAGE(E85:E86)</f>
        <v>3.3476729999999999</v>
      </c>
      <c r="N86" s="25">
        <f>AVERAGE(G85:G86)</f>
        <v>3.0350600000000002E-2</v>
      </c>
      <c r="P86" s="26"/>
      <c r="Q86" s="32"/>
      <c r="R86" s="31"/>
      <c r="S86" s="28"/>
    </row>
    <row r="87" spans="1:19" x14ac:dyDescent="0.2">
      <c r="A87" s="101">
        <v>42129</v>
      </c>
      <c r="B87" s="27">
        <v>8</v>
      </c>
      <c r="D87" s="43">
        <v>221</v>
      </c>
      <c r="E87" s="25">
        <f t="shared" si="9"/>
        <v>3.0955470000000003</v>
      </c>
      <c r="F87" s="43">
        <v>1.17</v>
      </c>
      <c r="G87" s="25">
        <f t="shared" si="10"/>
        <v>3.6234899999999994E-2</v>
      </c>
      <c r="L87" s="25" t="s">
        <v>23</v>
      </c>
      <c r="M87" s="25">
        <f>AVERAGE(E87:E88)</f>
        <v>2.759379</v>
      </c>
      <c r="N87" s="25">
        <f>AVERAGE(G87:G88)</f>
        <v>3.6234899999999994E-2</v>
      </c>
      <c r="P87" s="26"/>
      <c r="Q87" s="32"/>
      <c r="R87" s="31"/>
      <c r="S87" s="28"/>
    </row>
    <row r="88" spans="1:19" x14ac:dyDescent="0.2">
      <c r="A88" s="101">
        <v>42143</v>
      </c>
      <c r="B88" s="27">
        <v>8</v>
      </c>
      <c r="D88" s="43">
        <v>173</v>
      </c>
      <c r="E88" s="25">
        <f t="shared" si="9"/>
        <v>2.4232109999999998</v>
      </c>
      <c r="L88" s="25" t="s">
        <v>24</v>
      </c>
      <c r="M88" s="25">
        <f>AVERAGE(E89:E91)</f>
        <v>2.9624804999999999</v>
      </c>
      <c r="N88" s="25">
        <f>AVERAGE(G89:G91)</f>
        <v>4.2738600000000002E-2</v>
      </c>
      <c r="P88" s="26"/>
      <c r="Q88" s="32"/>
      <c r="R88" s="28"/>
      <c r="S88" s="28"/>
    </row>
    <row r="89" spans="1:19" x14ac:dyDescent="0.2">
      <c r="A89" s="101">
        <v>42157</v>
      </c>
      <c r="B89" s="27">
        <v>8</v>
      </c>
      <c r="C89" s="27"/>
      <c r="D89" s="43">
        <v>184</v>
      </c>
      <c r="E89" s="25">
        <f t="shared" si="9"/>
        <v>2.5772880000000002</v>
      </c>
      <c r="F89" s="43">
        <v>1.5</v>
      </c>
      <c r="G89" s="25">
        <f t="shared" si="10"/>
        <v>4.6454999999999996E-2</v>
      </c>
      <c r="L89" s="25" t="s">
        <v>25</v>
      </c>
      <c r="M89" s="25">
        <f>AVERAGE(E92:E93)</f>
        <v>2.4792389999999997</v>
      </c>
      <c r="N89" s="25">
        <f>AVERAGE(G92:G93)</f>
        <v>5.0635949999999999E-2</v>
      </c>
      <c r="P89" s="26"/>
      <c r="Q89" s="32"/>
      <c r="R89" s="28"/>
      <c r="S89" s="28"/>
    </row>
    <row r="90" spans="1:19" x14ac:dyDescent="0.2">
      <c r="A90" s="108">
        <v>42171</v>
      </c>
      <c r="B90" s="27">
        <v>8</v>
      </c>
      <c r="C90" s="27"/>
      <c r="D90" s="43">
        <v>239</v>
      </c>
      <c r="E90" s="25">
        <f t="shared" si="9"/>
        <v>3.3476729999999999</v>
      </c>
      <c r="F90" s="43">
        <v>1.26</v>
      </c>
      <c r="G90" s="25">
        <f t="shared" si="10"/>
        <v>3.90222E-2</v>
      </c>
      <c r="L90" s="25" t="s">
        <v>26</v>
      </c>
      <c r="M90" s="25">
        <f>AVERAGE(E94:E95)</f>
        <v>2.3531759999999999</v>
      </c>
      <c r="N90" s="25">
        <f>AVERAGE(G94:G95)</f>
        <v>4.8468049999999992E-2</v>
      </c>
      <c r="P90" s="26"/>
      <c r="Q90" s="32"/>
      <c r="R90" s="28"/>
      <c r="S90" s="28"/>
    </row>
    <row r="91" spans="1:19" x14ac:dyDescent="0.2">
      <c r="A91" s="108">
        <v>42185</v>
      </c>
      <c r="B91" s="27">
        <v>8</v>
      </c>
      <c r="C91" s="25" t="s">
        <v>109</v>
      </c>
      <c r="L91" s="25" t="s">
        <v>27</v>
      </c>
      <c r="M91" s="25">
        <f>AVERAGE(E96:E97)</f>
        <v>3.8344162499999999</v>
      </c>
      <c r="N91" s="25">
        <f>AVERAGE(G96:G97)</f>
        <v>2.6479349999999999E-2</v>
      </c>
      <c r="P91" s="26"/>
      <c r="Q91" s="32"/>
      <c r="R91" s="28"/>
      <c r="S91" s="28"/>
    </row>
    <row r="92" spans="1:19" x14ac:dyDescent="0.2">
      <c r="A92" s="108">
        <v>42199</v>
      </c>
      <c r="B92" s="27">
        <v>8</v>
      </c>
      <c r="C92" s="120"/>
      <c r="D92" s="43">
        <v>174</v>
      </c>
      <c r="E92" s="25">
        <f t="shared" si="9"/>
        <v>2.4372180000000001</v>
      </c>
      <c r="F92" s="43">
        <v>1.23</v>
      </c>
      <c r="G92" s="25">
        <f t="shared" si="10"/>
        <v>3.8093099999999998E-2</v>
      </c>
      <c r="H92" s="121"/>
      <c r="L92" s="25" t="s">
        <v>83</v>
      </c>
      <c r="M92" s="25">
        <f>AVERAGE(E98:E99)</f>
        <v>3.2566274999999996</v>
      </c>
      <c r="N92" s="25">
        <f>AVERAGE(G98:G99)</f>
        <v>3.7628550000000004E-2</v>
      </c>
      <c r="P92" s="26"/>
      <c r="Q92" s="32"/>
      <c r="R92" s="33"/>
      <c r="S92" s="28"/>
    </row>
    <row r="93" spans="1:19" x14ac:dyDescent="0.2">
      <c r="A93" s="108">
        <v>42213</v>
      </c>
      <c r="B93" s="27">
        <v>8</v>
      </c>
      <c r="C93" s="122"/>
      <c r="D93" s="43">
        <v>180</v>
      </c>
      <c r="E93" s="25">
        <f t="shared" si="9"/>
        <v>2.5212599999999998</v>
      </c>
      <c r="F93" s="43">
        <v>2.04</v>
      </c>
      <c r="G93" s="25">
        <f t="shared" si="10"/>
        <v>6.3178799999999993E-2</v>
      </c>
      <c r="H93" s="122"/>
      <c r="L93" s="25" t="s">
        <v>29</v>
      </c>
      <c r="M93" s="25">
        <f>AVERAGE(E100:E100)</f>
        <v>3.9359670000000002</v>
      </c>
      <c r="N93" s="25">
        <f>AVERAGE(G100:G100)</f>
        <v>2.1679E-2</v>
      </c>
    </row>
    <row r="94" spans="1:19" x14ac:dyDescent="0.2">
      <c r="A94" s="108">
        <v>42227</v>
      </c>
      <c r="B94" s="27">
        <v>8</v>
      </c>
      <c r="C94" s="120"/>
      <c r="D94" s="43">
        <v>112</v>
      </c>
      <c r="E94" s="25">
        <f t="shared" si="9"/>
        <v>1.568784</v>
      </c>
      <c r="F94" s="43">
        <v>2.0299999999999998</v>
      </c>
      <c r="G94" s="25">
        <f t="shared" si="10"/>
        <v>6.2869099999999983E-2</v>
      </c>
      <c r="H94" s="120"/>
    </row>
    <row r="95" spans="1:19" x14ac:dyDescent="0.2">
      <c r="A95" s="108">
        <v>42241</v>
      </c>
      <c r="B95" s="27">
        <v>8</v>
      </c>
      <c r="C95" s="120"/>
      <c r="D95" s="43">
        <v>224</v>
      </c>
      <c r="E95" s="25">
        <f>(D95*14.007)*(0.001)</f>
        <v>3.1375679999999999</v>
      </c>
      <c r="F95" s="43">
        <v>1.1000000000000001</v>
      </c>
      <c r="G95" s="25">
        <f t="shared" si="10"/>
        <v>3.4067E-2</v>
      </c>
      <c r="H95" s="121"/>
    </row>
    <row r="96" spans="1:19" x14ac:dyDescent="0.2">
      <c r="A96" s="118">
        <v>42255</v>
      </c>
      <c r="B96" s="27">
        <v>8</v>
      </c>
      <c r="C96" s="27"/>
      <c r="D96" s="43">
        <v>283</v>
      </c>
      <c r="E96" s="25">
        <f t="shared" ref="E96" si="11">(D96*14.007)*(0.001)</f>
        <v>3.963981</v>
      </c>
      <c r="F96" s="43">
        <v>0.93</v>
      </c>
      <c r="G96" s="25">
        <f t="shared" ref="G96" si="12">(F96*30.97)*(0.001)</f>
        <v>2.8802100000000001E-2</v>
      </c>
      <c r="H96" s="120"/>
      <c r="I96" s="120"/>
    </row>
    <row r="97" spans="1:14" x14ac:dyDescent="0.2">
      <c r="A97" s="135">
        <v>42269</v>
      </c>
      <c r="B97" s="27">
        <v>8</v>
      </c>
      <c r="C97" s="27"/>
      <c r="D97" s="43">
        <v>264.5</v>
      </c>
      <c r="E97" s="25">
        <f t="shared" ref="E97:E100" si="13">(D97*14.007)*(0.001)</f>
        <v>3.7048514999999997</v>
      </c>
      <c r="F97" s="43">
        <v>0.78</v>
      </c>
      <c r="G97" s="25">
        <f t="shared" si="10"/>
        <v>2.41566E-2</v>
      </c>
      <c r="H97" s="120"/>
      <c r="I97" s="120"/>
    </row>
    <row r="98" spans="1:14" x14ac:dyDescent="0.2">
      <c r="A98" s="136">
        <v>42283</v>
      </c>
      <c r="B98" s="27">
        <v>8</v>
      </c>
      <c r="D98" s="43">
        <v>173</v>
      </c>
      <c r="E98" s="25">
        <f t="shared" si="13"/>
        <v>2.4232109999999998</v>
      </c>
      <c r="F98" s="43">
        <v>1.71</v>
      </c>
      <c r="G98" s="25">
        <f t="shared" si="10"/>
        <v>5.2958700000000004E-2</v>
      </c>
      <c r="H98" s="120"/>
      <c r="I98" s="120"/>
    </row>
    <row r="99" spans="1:14" x14ac:dyDescent="0.2">
      <c r="A99" s="136">
        <v>42297</v>
      </c>
      <c r="B99" s="27">
        <v>8</v>
      </c>
      <c r="C99" s="27"/>
      <c r="D99" s="43">
        <v>292</v>
      </c>
      <c r="E99" s="25">
        <f t="shared" si="13"/>
        <v>4.0900439999999998</v>
      </c>
      <c r="F99" s="43">
        <v>0.72</v>
      </c>
      <c r="G99" s="25">
        <f t="shared" si="10"/>
        <v>2.2298399999999999E-2</v>
      </c>
    </row>
    <row r="100" spans="1:14" x14ac:dyDescent="0.2">
      <c r="A100" s="136">
        <v>42311</v>
      </c>
      <c r="B100" s="27">
        <v>8</v>
      </c>
      <c r="C100" s="27"/>
      <c r="D100" s="43">
        <v>281</v>
      </c>
      <c r="E100" s="25">
        <f t="shared" si="13"/>
        <v>3.9359670000000002</v>
      </c>
      <c r="F100" s="43">
        <v>0.7</v>
      </c>
      <c r="G100" s="25">
        <f t="shared" si="10"/>
        <v>2.1679E-2</v>
      </c>
    </row>
    <row r="101" spans="1:14" x14ac:dyDescent="0.2">
      <c r="A101" s="30"/>
    </row>
    <row r="102" spans="1:14" x14ac:dyDescent="0.2">
      <c r="A102" s="101">
        <v>42073</v>
      </c>
      <c r="B102" s="27">
        <v>9</v>
      </c>
      <c r="C102" s="25" t="s">
        <v>109</v>
      </c>
      <c r="D102" s="34"/>
      <c r="F102" s="34"/>
    </row>
    <row r="103" spans="1:14" x14ac:dyDescent="0.2">
      <c r="A103" s="101">
        <v>42087</v>
      </c>
      <c r="B103" s="27">
        <v>9</v>
      </c>
      <c r="D103" s="34">
        <v>383</v>
      </c>
      <c r="E103" s="25">
        <f t="shared" si="9"/>
        <v>5.364681</v>
      </c>
      <c r="F103" s="34">
        <v>1.06</v>
      </c>
      <c r="G103" s="25">
        <f t="shared" si="10"/>
        <v>3.2828200000000002E-2</v>
      </c>
      <c r="L103" s="25">
        <v>9</v>
      </c>
    </row>
    <row r="104" spans="1:14" x14ac:dyDescent="0.2">
      <c r="A104" s="101">
        <v>42101</v>
      </c>
      <c r="B104" s="27">
        <v>9</v>
      </c>
      <c r="D104" s="34">
        <v>292</v>
      </c>
      <c r="E104" s="25">
        <f t="shared" si="9"/>
        <v>4.0900439999999998</v>
      </c>
      <c r="F104" s="34">
        <v>0.64</v>
      </c>
      <c r="G104" s="25">
        <f t="shared" si="10"/>
        <v>1.98208E-2</v>
      </c>
      <c r="L104" s="25" t="s">
        <v>20</v>
      </c>
      <c r="M104" s="25">
        <f>AVERAGE(E102:E103)</f>
        <v>5.364681</v>
      </c>
      <c r="N104" s="25">
        <f>AVERAGE(G102:G103)</f>
        <v>3.2828200000000002E-2</v>
      </c>
    </row>
    <row r="105" spans="1:14" x14ac:dyDescent="0.2">
      <c r="A105" s="101">
        <v>42115</v>
      </c>
      <c r="B105" s="27">
        <v>9</v>
      </c>
      <c r="D105" s="34">
        <v>96.4</v>
      </c>
      <c r="E105" s="25">
        <f t="shared" si="9"/>
        <v>1.3502748000000002</v>
      </c>
      <c r="F105" s="34">
        <v>1.17</v>
      </c>
      <c r="G105" s="25">
        <f t="shared" si="10"/>
        <v>3.6234899999999994E-2</v>
      </c>
      <c r="L105" s="25" t="s">
        <v>22</v>
      </c>
      <c r="M105" s="25">
        <f>AVERAGE(E104:E105)</f>
        <v>2.7201594</v>
      </c>
      <c r="N105" s="25">
        <f>AVERAGE(G104:G105)</f>
        <v>2.8027849999999997E-2</v>
      </c>
    </row>
    <row r="106" spans="1:14" x14ac:dyDescent="0.2">
      <c r="A106" s="101">
        <v>42129</v>
      </c>
      <c r="B106" s="27">
        <v>9</v>
      </c>
      <c r="D106" s="35">
        <v>223</v>
      </c>
      <c r="E106" s="25">
        <f t="shared" si="9"/>
        <v>3.123561</v>
      </c>
      <c r="F106" s="34">
        <v>1.29</v>
      </c>
      <c r="G106" s="25">
        <f t="shared" si="10"/>
        <v>3.9951299999999995E-2</v>
      </c>
      <c r="L106" s="25" t="s">
        <v>23</v>
      </c>
      <c r="M106" s="25">
        <f>AVERAGE(E106:E107)</f>
        <v>3.025512</v>
      </c>
      <c r="N106" s="25">
        <f>AVERAGE(G106:G107)</f>
        <v>4.010615E-2</v>
      </c>
    </row>
    <row r="107" spans="1:14" x14ac:dyDescent="0.2">
      <c r="A107" s="101">
        <v>42143</v>
      </c>
      <c r="B107" s="27">
        <v>9</v>
      </c>
      <c r="D107" s="34">
        <v>209</v>
      </c>
      <c r="E107" s="25">
        <f t="shared" si="9"/>
        <v>2.9274629999999999</v>
      </c>
      <c r="F107" s="34">
        <v>1.3</v>
      </c>
      <c r="G107" s="25">
        <f t="shared" si="10"/>
        <v>4.0261000000000005E-2</v>
      </c>
      <c r="L107" s="25" t="s">
        <v>24</v>
      </c>
      <c r="M107" s="25">
        <f>AVERAGE(E108:E110)</f>
        <v>2.3671829999999998</v>
      </c>
      <c r="N107" s="25">
        <f>AVERAGE(G108:G110)</f>
        <v>3.4067E-2</v>
      </c>
    </row>
    <row r="108" spans="1:14" x14ac:dyDescent="0.2">
      <c r="A108" s="101">
        <v>42157</v>
      </c>
      <c r="B108" s="27">
        <v>9</v>
      </c>
      <c r="D108" s="34">
        <v>175</v>
      </c>
      <c r="E108" s="25">
        <f t="shared" si="9"/>
        <v>2.451225</v>
      </c>
      <c r="F108" s="34">
        <v>1.0900000000000001</v>
      </c>
      <c r="G108" s="25">
        <f t="shared" si="10"/>
        <v>3.3757300000000004E-2</v>
      </c>
      <c r="L108" s="25" t="s">
        <v>25</v>
      </c>
      <c r="M108" s="25">
        <f>AVERAGE(E111:E112)</f>
        <v>2.1010499999999999</v>
      </c>
      <c r="N108" s="25">
        <f>AVERAGE(G111:G112)</f>
        <v>3.3757299999999997E-2</v>
      </c>
    </row>
    <row r="109" spans="1:14" x14ac:dyDescent="0.2">
      <c r="A109" s="108">
        <v>42171</v>
      </c>
      <c r="B109" s="27">
        <v>9</v>
      </c>
      <c r="D109" s="34">
        <v>163</v>
      </c>
      <c r="E109" s="25">
        <f t="shared" si="9"/>
        <v>2.2831410000000001</v>
      </c>
      <c r="F109" s="36">
        <v>1.1100000000000001</v>
      </c>
      <c r="G109" s="25">
        <f t="shared" si="10"/>
        <v>3.4376700000000003E-2</v>
      </c>
      <c r="L109" s="25" t="s">
        <v>26</v>
      </c>
      <c r="M109" s="25">
        <f>AVERAGE(E113:E114)</f>
        <v>2.1430709999999999</v>
      </c>
      <c r="N109" s="25">
        <f>AVERAGE(G113:G114)</f>
        <v>2.524055E-2</v>
      </c>
    </row>
    <row r="110" spans="1:14" x14ac:dyDescent="0.2">
      <c r="A110" s="108">
        <v>42185</v>
      </c>
      <c r="B110" s="27">
        <v>9</v>
      </c>
      <c r="C110" s="25" t="s">
        <v>109</v>
      </c>
      <c r="L110" s="25" t="s">
        <v>27</v>
      </c>
      <c r="M110" s="25">
        <f>AVERAGE(E115:E116)</f>
        <v>1.792896</v>
      </c>
      <c r="N110" s="25">
        <f>AVERAGE(G115:G116)</f>
        <v>2.802785E-2</v>
      </c>
    </row>
    <row r="111" spans="1:14" x14ac:dyDescent="0.2">
      <c r="A111" s="108">
        <v>42199</v>
      </c>
      <c r="B111" s="27">
        <v>9</v>
      </c>
      <c r="C111" s="120"/>
      <c r="D111" s="43">
        <v>154</v>
      </c>
      <c r="E111" s="25">
        <f t="shared" si="9"/>
        <v>2.1570779999999998</v>
      </c>
      <c r="F111" s="43">
        <v>1.04</v>
      </c>
      <c r="G111" s="25">
        <f t="shared" si="10"/>
        <v>3.2208799999999996E-2</v>
      </c>
      <c r="H111" s="120"/>
      <c r="L111" s="25" t="s">
        <v>83</v>
      </c>
      <c r="M111" s="25">
        <f>AVERAGE(E117:E118)</f>
        <v>2.5702845000000001</v>
      </c>
      <c r="N111" s="25">
        <f>AVERAGE(G117:G118)</f>
        <v>2.3537200000000001E-2</v>
      </c>
    </row>
    <row r="112" spans="1:14" x14ac:dyDescent="0.2">
      <c r="A112" s="108">
        <v>42213</v>
      </c>
      <c r="B112" s="27">
        <v>9</v>
      </c>
      <c r="C112" s="120"/>
      <c r="D112" s="43">
        <v>146</v>
      </c>
      <c r="E112" s="25">
        <f t="shared" si="9"/>
        <v>2.0450219999999999</v>
      </c>
      <c r="F112" s="43">
        <v>1.1399999999999999</v>
      </c>
      <c r="G112" s="25">
        <f t="shared" si="10"/>
        <v>3.5305799999999998E-2</v>
      </c>
      <c r="H112" s="120"/>
      <c r="L112" s="25" t="s">
        <v>29</v>
      </c>
      <c r="M112" s="25">
        <f>AVERAGE(E119)</f>
        <v>2.7733859999999999</v>
      </c>
      <c r="N112" s="25">
        <f>AVERAGE(G119)</f>
        <v>2.3537199999999998E-2</v>
      </c>
    </row>
    <row r="113" spans="1:18" x14ac:dyDescent="0.2">
      <c r="A113" s="108">
        <v>42227</v>
      </c>
      <c r="B113" s="27">
        <v>9</v>
      </c>
      <c r="C113" s="120"/>
      <c r="D113" s="43">
        <v>153</v>
      </c>
      <c r="E113" s="25">
        <f t="shared" si="9"/>
        <v>2.1430709999999999</v>
      </c>
      <c r="F113" s="109">
        <v>0.8</v>
      </c>
      <c r="G113" s="25">
        <f t="shared" si="10"/>
        <v>2.4775999999999999E-2</v>
      </c>
      <c r="H113" s="121"/>
    </row>
    <row r="114" spans="1:18" x14ac:dyDescent="0.2">
      <c r="A114" s="108">
        <v>42241</v>
      </c>
      <c r="B114" s="27">
        <v>9</v>
      </c>
      <c r="C114" s="120"/>
      <c r="D114" s="43">
        <v>153</v>
      </c>
      <c r="E114" s="25">
        <f t="shared" si="9"/>
        <v>2.1430709999999999</v>
      </c>
      <c r="F114" s="43">
        <v>0.83</v>
      </c>
      <c r="G114" s="25">
        <f t="shared" si="10"/>
        <v>2.5705099999999998E-2</v>
      </c>
      <c r="H114" s="120"/>
    </row>
    <row r="115" spans="1:18" x14ac:dyDescent="0.2">
      <c r="A115" s="118">
        <v>42255</v>
      </c>
      <c r="B115" s="27">
        <v>9</v>
      </c>
      <c r="D115" s="43">
        <v>133</v>
      </c>
      <c r="E115" s="25">
        <f t="shared" si="9"/>
        <v>1.8629310000000001</v>
      </c>
      <c r="F115" s="43">
        <v>1</v>
      </c>
      <c r="G115" s="25">
        <f t="shared" si="10"/>
        <v>3.0970000000000001E-2</v>
      </c>
      <c r="H115" s="120"/>
      <c r="I115" s="121"/>
      <c r="O115" s="26"/>
      <c r="P115" s="32"/>
      <c r="Q115" s="28"/>
      <c r="R115" s="28"/>
    </row>
    <row r="116" spans="1:18" x14ac:dyDescent="0.2">
      <c r="A116" s="135">
        <v>42269</v>
      </c>
      <c r="B116" s="27">
        <v>9</v>
      </c>
      <c r="D116" s="43">
        <v>123</v>
      </c>
      <c r="E116" s="25">
        <f t="shared" si="9"/>
        <v>1.722861</v>
      </c>
      <c r="F116" s="138">
        <v>0.81</v>
      </c>
      <c r="G116" s="25">
        <f t="shared" si="10"/>
        <v>2.5085699999999999E-2</v>
      </c>
      <c r="H116" s="140"/>
      <c r="I116" s="122"/>
      <c r="J116" s="141"/>
      <c r="K116" s="141"/>
      <c r="O116" s="26"/>
      <c r="P116" s="32"/>
      <c r="Q116" s="31"/>
      <c r="R116" s="28"/>
    </row>
    <row r="117" spans="1:18" x14ac:dyDescent="0.2">
      <c r="A117" s="136">
        <v>42283</v>
      </c>
      <c r="B117" s="27">
        <v>9</v>
      </c>
      <c r="D117" s="43">
        <v>153</v>
      </c>
      <c r="E117" s="25">
        <f t="shared" si="9"/>
        <v>2.1430709999999999</v>
      </c>
      <c r="F117" s="138">
        <v>0.98</v>
      </c>
      <c r="G117" s="25">
        <f t="shared" si="10"/>
        <v>3.0350600000000002E-2</v>
      </c>
      <c r="H117" s="120"/>
      <c r="I117" s="121"/>
      <c r="O117" s="26"/>
      <c r="P117" s="32"/>
      <c r="Q117" s="28"/>
      <c r="R117" s="28"/>
    </row>
    <row r="118" spans="1:18" x14ac:dyDescent="0.2">
      <c r="A118" s="136">
        <v>42297</v>
      </c>
      <c r="B118" s="27">
        <v>9</v>
      </c>
      <c r="D118" s="43">
        <v>214</v>
      </c>
      <c r="E118" s="25">
        <f t="shared" si="9"/>
        <v>2.9974980000000002</v>
      </c>
      <c r="F118" s="138">
        <v>0.54</v>
      </c>
      <c r="G118" s="25">
        <f t="shared" si="10"/>
        <v>1.67238E-2</v>
      </c>
      <c r="O118" s="26"/>
      <c r="P118" s="32"/>
      <c r="Q118" s="31"/>
      <c r="R118" s="29"/>
    </row>
    <row r="119" spans="1:18" x14ac:dyDescent="0.2">
      <c r="A119" s="136">
        <v>42311</v>
      </c>
      <c r="B119" s="27">
        <v>9</v>
      </c>
      <c r="D119" s="43">
        <v>198</v>
      </c>
      <c r="E119" s="25">
        <f t="shared" si="9"/>
        <v>2.7733859999999999</v>
      </c>
      <c r="F119" s="43">
        <v>0.76</v>
      </c>
      <c r="G119" s="25">
        <f t="shared" si="10"/>
        <v>2.3537199999999998E-2</v>
      </c>
      <c r="O119" s="26"/>
      <c r="P119" s="32"/>
      <c r="Q119" s="28"/>
      <c r="R119" s="29"/>
    </row>
    <row r="120" spans="1:18" x14ac:dyDescent="0.2">
      <c r="O120" s="26"/>
      <c r="P120" s="32"/>
      <c r="Q120" s="28"/>
      <c r="R120" s="28"/>
    </row>
    <row r="121" spans="1:18" x14ac:dyDescent="0.2">
      <c r="A121" s="101">
        <v>42073</v>
      </c>
      <c r="B121" s="27">
        <v>11</v>
      </c>
      <c r="D121" s="34">
        <v>237</v>
      </c>
      <c r="E121" s="25">
        <f t="shared" si="9"/>
        <v>3.3196590000000001</v>
      </c>
      <c r="F121" s="36">
        <v>1.95</v>
      </c>
      <c r="G121" s="25">
        <f t="shared" si="10"/>
        <v>6.0391499999999994E-2</v>
      </c>
      <c r="O121" s="26"/>
      <c r="P121" s="32"/>
      <c r="Q121" s="28"/>
      <c r="R121" s="29"/>
    </row>
    <row r="122" spans="1:18" x14ac:dyDescent="0.2">
      <c r="A122" s="101">
        <v>42087</v>
      </c>
      <c r="B122" s="27">
        <v>11</v>
      </c>
      <c r="D122" s="34">
        <v>235</v>
      </c>
      <c r="E122" s="25">
        <f t="shared" si="9"/>
        <v>3.2916449999999999</v>
      </c>
      <c r="F122" s="36">
        <v>3.15</v>
      </c>
      <c r="G122" s="25">
        <f t="shared" si="10"/>
        <v>9.7555500000000003E-2</v>
      </c>
      <c r="L122" s="25">
        <v>11</v>
      </c>
      <c r="O122" s="26"/>
      <c r="P122" s="32"/>
      <c r="Q122" s="28"/>
      <c r="R122" s="28"/>
    </row>
    <row r="123" spans="1:18" x14ac:dyDescent="0.2">
      <c r="A123" s="101">
        <v>42101</v>
      </c>
      <c r="B123" s="27">
        <v>11</v>
      </c>
      <c r="D123" s="34">
        <v>256</v>
      </c>
      <c r="E123" s="25">
        <f t="shared" si="9"/>
        <v>3.5857920000000001</v>
      </c>
      <c r="F123" s="34">
        <v>2.59</v>
      </c>
      <c r="G123" s="25">
        <f t="shared" si="10"/>
        <v>8.02123E-2</v>
      </c>
      <c r="L123" s="25" t="s">
        <v>20</v>
      </c>
      <c r="M123" s="25">
        <f>AVERAGE(E121:E122)</f>
        <v>3.3056520000000003</v>
      </c>
      <c r="N123" s="25">
        <f>AVERAGE(G121:G122)</f>
        <v>7.8973500000000002E-2</v>
      </c>
    </row>
    <row r="124" spans="1:18" x14ac:dyDescent="0.2">
      <c r="A124" s="101">
        <v>42115</v>
      </c>
      <c r="B124" s="27">
        <v>11</v>
      </c>
      <c r="D124" s="34">
        <v>200</v>
      </c>
      <c r="E124" s="25">
        <f t="shared" si="9"/>
        <v>2.8014000000000001</v>
      </c>
      <c r="F124" s="34">
        <v>2.14</v>
      </c>
      <c r="G124" s="25">
        <f t="shared" si="10"/>
        <v>6.627580000000001E-2</v>
      </c>
      <c r="L124" s="25" t="s">
        <v>22</v>
      </c>
      <c r="M124" s="25">
        <f>AVERAGE(E123:E124)</f>
        <v>3.1935960000000003</v>
      </c>
      <c r="N124" s="25">
        <f>AVERAGE(G123:G124)</f>
        <v>7.3244050000000005E-2</v>
      </c>
    </row>
    <row r="125" spans="1:18" x14ac:dyDescent="0.2">
      <c r="A125" s="101">
        <v>42129</v>
      </c>
      <c r="B125" s="27">
        <v>11</v>
      </c>
      <c r="D125" s="34">
        <v>162</v>
      </c>
      <c r="E125" s="25">
        <f t="shared" si="9"/>
        <v>2.2691340000000002</v>
      </c>
      <c r="F125" s="34">
        <v>2.97</v>
      </c>
      <c r="G125" s="25">
        <f t="shared" si="10"/>
        <v>9.1980900000000004E-2</v>
      </c>
      <c r="L125" s="25" t="s">
        <v>23</v>
      </c>
      <c r="M125" s="25">
        <f>AVERAGE(E125:E126)</f>
        <v>2.185092</v>
      </c>
      <c r="N125" s="25">
        <f>AVERAGE(G125:G126)</f>
        <v>9.2600299999999997E-2</v>
      </c>
    </row>
    <row r="126" spans="1:18" x14ac:dyDescent="0.2">
      <c r="A126" s="101">
        <v>42143</v>
      </c>
      <c r="B126" s="27">
        <v>11</v>
      </c>
      <c r="D126" s="34">
        <v>150</v>
      </c>
      <c r="E126" s="25">
        <f t="shared" si="9"/>
        <v>2.1010499999999999</v>
      </c>
      <c r="F126" s="36">
        <v>3.01</v>
      </c>
      <c r="G126" s="25">
        <f t="shared" si="10"/>
        <v>9.3219699999999989E-2</v>
      </c>
      <c r="L126" s="25" t="s">
        <v>24</v>
      </c>
      <c r="M126" s="25">
        <f>AVERAGE(E127:E129)</f>
        <v>1.9166245</v>
      </c>
      <c r="N126" s="25">
        <f>AVERAGE(G127:G129)</f>
        <v>8.7438633333333349E-2</v>
      </c>
    </row>
    <row r="127" spans="1:18" x14ac:dyDescent="0.2">
      <c r="A127" s="101">
        <v>42157</v>
      </c>
      <c r="B127" s="27">
        <v>11</v>
      </c>
      <c r="D127" s="34">
        <v>143</v>
      </c>
      <c r="E127" s="25">
        <f t="shared" si="9"/>
        <v>2.0030009999999998</v>
      </c>
      <c r="F127" s="34">
        <v>2.68</v>
      </c>
      <c r="G127" s="25">
        <f t="shared" si="10"/>
        <v>8.2999600000000007E-2</v>
      </c>
      <c r="L127" s="25" t="s">
        <v>25</v>
      </c>
      <c r="M127" s="25">
        <f>AVERAGE(E130:E131)</f>
        <v>1.638819</v>
      </c>
      <c r="N127" s="25">
        <f>AVERAGE(G130:G131)</f>
        <v>9.6936099999999997E-2</v>
      </c>
    </row>
    <row r="128" spans="1:18" x14ac:dyDescent="0.2">
      <c r="A128" s="108">
        <v>42171</v>
      </c>
      <c r="B128" s="27">
        <v>11</v>
      </c>
      <c r="D128" s="34">
        <v>137</v>
      </c>
      <c r="E128" s="25">
        <f t="shared" si="9"/>
        <v>1.9189590000000001</v>
      </c>
      <c r="F128" s="34">
        <v>2.84</v>
      </c>
      <c r="G128" s="25">
        <f t="shared" si="10"/>
        <v>8.79548E-2</v>
      </c>
      <c r="L128" s="25" t="s">
        <v>26</v>
      </c>
      <c r="M128" s="25">
        <f>AVERAGE(E132:E133)</f>
        <v>1.5407700000000002</v>
      </c>
      <c r="N128" s="25">
        <f>AVERAGE(G132:G133)</f>
        <v>7.9592899999999994E-2</v>
      </c>
    </row>
    <row r="129" spans="1:14" x14ac:dyDescent="0.2">
      <c r="A129" s="108">
        <v>42185</v>
      </c>
      <c r="B129" s="27">
        <v>11</v>
      </c>
      <c r="D129" s="43">
        <v>130.5</v>
      </c>
      <c r="E129" s="25">
        <f t="shared" si="9"/>
        <v>1.8279135</v>
      </c>
      <c r="F129" s="43">
        <v>2.95</v>
      </c>
      <c r="G129" s="25">
        <f t="shared" si="10"/>
        <v>9.1361500000000012E-2</v>
      </c>
      <c r="L129" s="25" t="s">
        <v>27</v>
      </c>
      <c r="M129" s="25">
        <f>AVERAGE(E134:E135)</f>
        <v>1.5757875000000001</v>
      </c>
      <c r="N129" s="25">
        <f>AVERAGE(G134:G135)</f>
        <v>7.0843875000000001E-2</v>
      </c>
    </row>
    <row r="130" spans="1:14" x14ac:dyDescent="0.2">
      <c r="A130" s="108">
        <v>42199</v>
      </c>
      <c r="B130" s="27">
        <v>11</v>
      </c>
      <c r="C130" s="25" t="s">
        <v>109</v>
      </c>
      <c r="L130" s="25" t="s">
        <v>83</v>
      </c>
      <c r="M130" s="25">
        <f>AVERAGE(E136:E137)</f>
        <v>2.1570780000000003</v>
      </c>
      <c r="N130" s="25">
        <f>AVERAGE(G136:G137)</f>
        <v>6.1630299999999999E-2</v>
      </c>
    </row>
    <row r="131" spans="1:14" x14ac:dyDescent="0.2">
      <c r="A131" s="108">
        <v>42213</v>
      </c>
      <c r="B131" s="27">
        <v>11</v>
      </c>
      <c r="C131" s="120"/>
      <c r="D131" s="43">
        <v>117</v>
      </c>
      <c r="E131" s="25">
        <f t="shared" si="9"/>
        <v>1.638819</v>
      </c>
      <c r="F131" s="43">
        <v>3.13</v>
      </c>
      <c r="G131" s="25">
        <f t="shared" si="10"/>
        <v>9.6936099999999997E-2</v>
      </c>
      <c r="H131" s="120"/>
      <c r="L131" s="25" t="s">
        <v>29</v>
      </c>
    </row>
    <row r="132" spans="1:14" x14ac:dyDescent="0.2">
      <c r="A132" s="108">
        <v>42227</v>
      </c>
      <c r="B132" s="27">
        <v>11</v>
      </c>
      <c r="C132" s="120"/>
      <c r="D132" s="43">
        <v>107</v>
      </c>
      <c r="E132" s="25">
        <f t="shared" si="9"/>
        <v>1.4987490000000001</v>
      </c>
      <c r="F132" s="43">
        <v>2.42</v>
      </c>
      <c r="G132" s="25">
        <f t="shared" si="10"/>
        <v>7.4947399999999997E-2</v>
      </c>
      <c r="H132" s="120"/>
    </row>
    <row r="133" spans="1:14" x14ac:dyDescent="0.2">
      <c r="A133" s="108">
        <v>42241</v>
      </c>
      <c r="B133" s="27">
        <v>11</v>
      </c>
      <c r="C133" s="120"/>
      <c r="D133" s="43">
        <v>113</v>
      </c>
      <c r="E133" s="25">
        <f t="shared" si="9"/>
        <v>1.5827910000000001</v>
      </c>
      <c r="F133" s="43">
        <v>2.72</v>
      </c>
      <c r="G133" s="25">
        <f t="shared" si="10"/>
        <v>8.4238400000000005E-2</v>
      </c>
      <c r="H133" s="120"/>
    </row>
    <row r="134" spans="1:14" x14ac:dyDescent="0.2">
      <c r="A134" s="118">
        <v>42255</v>
      </c>
      <c r="B134" s="27">
        <v>11</v>
      </c>
      <c r="D134" s="43">
        <v>103</v>
      </c>
      <c r="E134" s="25">
        <f t="shared" si="9"/>
        <v>1.4427210000000001</v>
      </c>
      <c r="F134" s="43">
        <v>2.2650000000000001</v>
      </c>
      <c r="G134" s="25">
        <f t="shared" si="10"/>
        <v>7.0147050000000002E-2</v>
      </c>
      <c r="H134" s="120"/>
      <c r="I134" s="120"/>
    </row>
    <row r="135" spans="1:14" x14ac:dyDescent="0.2">
      <c r="A135" s="135">
        <v>42269</v>
      </c>
      <c r="B135" s="27">
        <v>11</v>
      </c>
      <c r="D135" s="43">
        <v>122</v>
      </c>
      <c r="E135" s="25">
        <f t="shared" si="9"/>
        <v>1.7088540000000001</v>
      </c>
      <c r="F135" s="43">
        <v>2.31</v>
      </c>
      <c r="G135" s="25">
        <f t="shared" si="10"/>
        <v>7.1540699999999999E-2</v>
      </c>
      <c r="H135" s="122"/>
      <c r="I135" s="122"/>
    </row>
    <row r="136" spans="1:14" x14ac:dyDescent="0.2">
      <c r="A136" s="136">
        <v>42283</v>
      </c>
      <c r="B136" s="27">
        <v>11</v>
      </c>
      <c r="D136" s="43">
        <v>157</v>
      </c>
      <c r="E136" s="25">
        <f t="shared" si="9"/>
        <v>2.1990990000000004</v>
      </c>
      <c r="F136" s="43">
        <v>1.85</v>
      </c>
      <c r="G136" s="25">
        <f t="shared" si="10"/>
        <v>5.7294499999999998E-2</v>
      </c>
      <c r="H136" s="120"/>
      <c r="I136" s="120"/>
    </row>
    <row r="137" spans="1:14" x14ac:dyDescent="0.2">
      <c r="A137" s="136">
        <v>42297</v>
      </c>
      <c r="B137" s="27">
        <v>11</v>
      </c>
      <c r="D137" s="43">
        <v>151</v>
      </c>
      <c r="E137" s="25">
        <f t="shared" si="9"/>
        <v>2.1150569999999997</v>
      </c>
      <c r="F137" s="43">
        <v>2.13</v>
      </c>
      <c r="G137" s="25">
        <f t="shared" si="10"/>
        <v>6.59661E-2</v>
      </c>
    </row>
    <row r="138" spans="1:14" x14ac:dyDescent="0.2">
      <c r="A138" s="136">
        <v>42311</v>
      </c>
      <c r="B138" s="27">
        <v>11</v>
      </c>
      <c r="C138" s="25" t="s">
        <v>109</v>
      </c>
    </row>
    <row r="140" spans="1:14" x14ac:dyDescent="0.2">
      <c r="A140" s="101">
        <v>42073</v>
      </c>
      <c r="B140" s="27">
        <v>12</v>
      </c>
      <c r="D140" s="34">
        <v>211</v>
      </c>
      <c r="E140" s="25">
        <f t="shared" si="9"/>
        <v>2.9554770000000001</v>
      </c>
      <c r="F140" s="34">
        <v>0.95</v>
      </c>
      <c r="G140" s="25">
        <f t="shared" si="10"/>
        <v>2.94215E-2</v>
      </c>
    </row>
    <row r="141" spans="1:14" x14ac:dyDescent="0.2">
      <c r="A141" s="101">
        <v>42087</v>
      </c>
      <c r="B141" s="27">
        <v>12</v>
      </c>
      <c r="C141" s="27"/>
      <c r="D141" s="34">
        <v>300</v>
      </c>
      <c r="E141" s="25">
        <f t="shared" si="9"/>
        <v>4.2020999999999997</v>
      </c>
      <c r="F141" s="34">
        <v>0.74</v>
      </c>
      <c r="G141" s="25">
        <f t="shared" si="10"/>
        <v>2.2917799999999999E-2</v>
      </c>
      <c r="L141" s="25">
        <v>12</v>
      </c>
    </row>
    <row r="142" spans="1:14" x14ac:dyDescent="0.2">
      <c r="A142" s="101">
        <v>42101</v>
      </c>
      <c r="B142" s="27">
        <v>12</v>
      </c>
      <c r="D142" s="35">
        <v>278</v>
      </c>
      <c r="E142" s="25">
        <f t="shared" si="9"/>
        <v>3.8939460000000001</v>
      </c>
      <c r="F142" s="36">
        <v>0.62</v>
      </c>
      <c r="G142" s="25">
        <f t="shared" si="10"/>
        <v>1.92014E-2</v>
      </c>
      <c r="L142" s="25" t="s">
        <v>20</v>
      </c>
      <c r="M142" s="25">
        <f>AVERAGE(E140:E141)</f>
        <v>3.5787884999999999</v>
      </c>
      <c r="N142" s="25">
        <f>AVERAGE(G140:G141)</f>
        <v>2.6169649999999999E-2</v>
      </c>
    </row>
    <row r="143" spans="1:14" x14ac:dyDescent="0.2">
      <c r="A143" s="101">
        <v>42115</v>
      </c>
      <c r="B143" s="27">
        <v>12</v>
      </c>
      <c r="C143" s="27"/>
      <c r="D143" s="35">
        <v>180</v>
      </c>
      <c r="E143" s="25">
        <f t="shared" si="9"/>
        <v>2.5212599999999998</v>
      </c>
      <c r="F143" s="36">
        <v>2.5</v>
      </c>
      <c r="G143" s="25">
        <f t="shared" si="10"/>
        <v>7.7424999999999994E-2</v>
      </c>
      <c r="L143" s="25" t="s">
        <v>22</v>
      </c>
      <c r="M143" s="25">
        <f>AVERAGE(E142:E143)</f>
        <v>3.2076029999999998</v>
      </c>
      <c r="N143" s="25">
        <f>AVERAGE(G142:G143)</f>
        <v>4.8313200000000001E-2</v>
      </c>
    </row>
    <row r="144" spans="1:14" x14ac:dyDescent="0.2">
      <c r="A144" s="101">
        <v>42129</v>
      </c>
      <c r="B144" s="27">
        <v>12</v>
      </c>
      <c r="D144" s="35">
        <v>276</v>
      </c>
      <c r="E144" s="25">
        <f t="shared" si="9"/>
        <v>3.8659319999999999</v>
      </c>
      <c r="F144" s="36">
        <v>0.68</v>
      </c>
      <c r="G144" s="25">
        <f t="shared" si="10"/>
        <v>2.1059600000000001E-2</v>
      </c>
      <c r="L144" s="25" t="s">
        <v>23</v>
      </c>
      <c r="M144" s="25">
        <f>AVERAGE(E144:E145)</f>
        <v>3.8309145</v>
      </c>
      <c r="N144" s="25">
        <f>AVERAGE(G144:G145)</f>
        <v>2.6479349999999999E-2</v>
      </c>
    </row>
    <row r="145" spans="1:14" x14ac:dyDescent="0.2">
      <c r="A145" s="101">
        <v>42143</v>
      </c>
      <c r="B145" s="27">
        <v>12</v>
      </c>
      <c r="C145" s="27"/>
      <c r="D145" s="35">
        <v>271</v>
      </c>
      <c r="E145" s="25">
        <f t="shared" si="9"/>
        <v>3.7958970000000001</v>
      </c>
      <c r="F145" s="36">
        <v>1.03</v>
      </c>
      <c r="G145" s="25">
        <f t="shared" si="10"/>
        <v>3.18991E-2</v>
      </c>
      <c r="L145" s="25" t="s">
        <v>24</v>
      </c>
      <c r="M145" s="25">
        <f>AVERAGE(E146:E148)</f>
        <v>3.5297640000000001</v>
      </c>
      <c r="N145" s="45">
        <f>AVERAGE(G146:G148)</f>
        <v>6.7514599999999994E-2</v>
      </c>
    </row>
    <row r="146" spans="1:14" x14ac:dyDescent="0.2">
      <c r="A146" s="101">
        <v>42157</v>
      </c>
      <c r="B146" s="27">
        <v>12</v>
      </c>
      <c r="D146" s="34">
        <v>254</v>
      </c>
      <c r="E146" s="25">
        <f t="shared" si="9"/>
        <v>3.5577779999999999</v>
      </c>
      <c r="F146" s="34">
        <v>1.21</v>
      </c>
      <c r="G146" s="25">
        <f t="shared" si="10"/>
        <v>3.7473699999999999E-2</v>
      </c>
      <c r="L146" s="25" t="s">
        <v>25</v>
      </c>
      <c r="M146" s="25">
        <f>AVERAGE(E149:E150)</f>
        <v>3.2146065000000004</v>
      </c>
      <c r="N146" s="126">
        <f>AVERAGE(G149:G150)</f>
        <v>6.2404549999999996E-2</v>
      </c>
    </row>
    <row r="147" spans="1:14" x14ac:dyDescent="0.2">
      <c r="A147" s="108">
        <v>42171</v>
      </c>
      <c r="B147" s="27">
        <v>12</v>
      </c>
      <c r="D147" s="34">
        <v>251</v>
      </c>
      <c r="E147" s="25">
        <f t="shared" si="9"/>
        <v>3.5157570000000002</v>
      </c>
      <c r="F147" s="34">
        <v>2.76</v>
      </c>
      <c r="G147" s="25">
        <f t="shared" si="10"/>
        <v>8.5477200000000003E-2</v>
      </c>
      <c r="L147" s="25" t="s">
        <v>26</v>
      </c>
      <c r="M147" s="25">
        <f>AVERAGE(E151:E152)</f>
        <v>3.7258619999999993</v>
      </c>
      <c r="N147" s="126">
        <f>AVERAGE(G151:G152)</f>
        <v>9.9568550000000006E-2</v>
      </c>
    </row>
    <row r="148" spans="1:14" x14ac:dyDescent="0.2">
      <c r="A148" s="108">
        <v>42185</v>
      </c>
      <c r="B148" s="27">
        <v>12</v>
      </c>
      <c r="D148" s="34">
        <v>248</v>
      </c>
      <c r="E148" s="25">
        <f>(D147*14.007)*(0.001)</f>
        <v>3.5157570000000002</v>
      </c>
      <c r="F148" s="34">
        <v>2.57</v>
      </c>
      <c r="G148" s="25">
        <f t="shared" si="10"/>
        <v>7.9592899999999994E-2</v>
      </c>
      <c r="L148" s="25" t="s">
        <v>27</v>
      </c>
      <c r="M148" s="25">
        <f>AVERAGE(E153:E154)</f>
        <v>3.8169075000000001</v>
      </c>
      <c r="N148" s="126">
        <f>AVERAGE(G153:G154)</f>
        <v>1.7962599999999999E-2</v>
      </c>
    </row>
    <row r="149" spans="1:14" x14ac:dyDescent="0.2">
      <c r="A149" s="108">
        <v>42199</v>
      </c>
      <c r="B149" s="27">
        <v>12</v>
      </c>
      <c r="C149" s="120"/>
      <c r="D149" s="43">
        <v>305</v>
      </c>
      <c r="E149" s="25">
        <f>(D148*14.007)*(0.001)</f>
        <v>3.4737360000000002</v>
      </c>
      <c r="F149" s="34">
        <v>0.98</v>
      </c>
      <c r="G149" s="25">
        <f t="shared" si="10"/>
        <v>3.0350600000000002E-2</v>
      </c>
      <c r="H149" s="122"/>
      <c r="L149" s="25" t="s">
        <v>83</v>
      </c>
      <c r="N149" s="126"/>
    </row>
    <row r="150" spans="1:14" x14ac:dyDescent="0.2">
      <c r="A150" s="108">
        <v>42213</v>
      </c>
      <c r="B150" s="27">
        <v>12</v>
      </c>
      <c r="C150" s="120"/>
      <c r="D150" s="34">
        <v>211</v>
      </c>
      <c r="E150" s="25">
        <f t="shared" si="9"/>
        <v>2.9554770000000001</v>
      </c>
      <c r="F150" s="34">
        <v>3.05</v>
      </c>
      <c r="G150" s="25">
        <f t="shared" si="10"/>
        <v>9.4458499999999987E-2</v>
      </c>
      <c r="H150" s="120"/>
      <c r="L150" s="25" t="s">
        <v>29</v>
      </c>
      <c r="M150" s="25">
        <f>AVERAGE(E157:E157)</f>
        <v>4.1880930000000003</v>
      </c>
      <c r="N150" s="126">
        <f>AVERAGE(G157:G157)</f>
        <v>3.6544599999999997E-2</v>
      </c>
    </row>
    <row r="151" spans="1:14" x14ac:dyDescent="0.2">
      <c r="A151" s="108">
        <v>42227</v>
      </c>
      <c r="B151" s="27">
        <v>12</v>
      </c>
      <c r="C151" s="120"/>
      <c r="D151" s="43">
        <v>239</v>
      </c>
      <c r="E151" s="25">
        <f t="shared" ref="E151:E157" si="14">(D151*14.007)*(0.001)</f>
        <v>3.3476729999999999</v>
      </c>
      <c r="F151" s="43">
        <v>3.11</v>
      </c>
      <c r="G151" s="25">
        <f t="shared" si="10"/>
        <v>9.6316700000000005E-2</v>
      </c>
      <c r="H151" s="120"/>
      <c r="N151" s="127"/>
    </row>
    <row r="152" spans="1:14" x14ac:dyDescent="0.2">
      <c r="A152" s="108">
        <v>42241</v>
      </c>
      <c r="B152" s="27">
        <v>12</v>
      </c>
      <c r="C152" s="120"/>
      <c r="D152" s="43">
        <v>293</v>
      </c>
      <c r="E152" s="25">
        <f t="shared" si="14"/>
        <v>4.1040509999999992</v>
      </c>
      <c r="F152" s="43">
        <v>3.32</v>
      </c>
      <c r="G152" s="25">
        <f t="shared" si="10"/>
        <v>0.10282039999999999</v>
      </c>
      <c r="H152" s="120"/>
      <c r="N152" s="41"/>
    </row>
    <row r="153" spans="1:14" x14ac:dyDescent="0.2">
      <c r="A153" s="118">
        <v>42255</v>
      </c>
      <c r="B153" s="27">
        <v>12</v>
      </c>
      <c r="D153" s="43">
        <v>269</v>
      </c>
      <c r="E153" s="25">
        <f t="shared" si="14"/>
        <v>3.7678829999999999</v>
      </c>
      <c r="F153" s="43">
        <v>0.59</v>
      </c>
      <c r="G153" s="25">
        <f t="shared" si="10"/>
        <v>1.8272299999999998E-2</v>
      </c>
      <c r="H153" s="120"/>
      <c r="I153" s="122"/>
    </row>
    <row r="154" spans="1:14" x14ac:dyDescent="0.2">
      <c r="A154" s="135">
        <v>42269</v>
      </c>
      <c r="B154" s="27">
        <v>12</v>
      </c>
      <c r="D154" s="43">
        <v>276</v>
      </c>
      <c r="E154" s="25">
        <f t="shared" si="14"/>
        <v>3.8659319999999999</v>
      </c>
      <c r="F154" s="43">
        <v>0.56999999999999995</v>
      </c>
      <c r="G154" s="25">
        <f t="shared" si="10"/>
        <v>1.7652899999999999E-2</v>
      </c>
      <c r="H154" s="120"/>
      <c r="I154" s="120"/>
    </row>
    <row r="155" spans="1:14" x14ac:dyDescent="0.2">
      <c r="A155" s="136">
        <v>42283</v>
      </c>
      <c r="B155" s="27">
        <v>12</v>
      </c>
      <c r="C155" s="25" t="s">
        <v>109</v>
      </c>
    </row>
    <row r="156" spans="1:14" x14ac:dyDescent="0.2">
      <c r="A156" s="136">
        <v>42297</v>
      </c>
      <c r="B156" s="27">
        <v>12</v>
      </c>
      <c r="C156" s="25" t="s">
        <v>109</v>
      </c>
    </row>
    <row r="157" spans="1:14" x14ac:dyDescent="0.2">
      <c r="A157" s="136">
        <v>42311</v>
      </c>
      <c r="B157" s="27">
        <v>12</v>
      </c>
      <c r="D157" s="43">
        <v>299</v>
      </c>
      <c r="E157" s="25">
        <f t="shared" si="14"/>
        <v>4.1880930000000003</v>
      </c>
      <c r="F157" s="43">
        <v>1.18</v>
      </c>
      <c r="G157" s="25">
        <f t="shared" si="10"/>
        <v>3.6544599999999997E-2</v>
      </c>
    </row>
    <row r="159" spans="1:14" x14ac:dyDescent="0.2">
      <c r="A159" s="101">
        <v>42073</v>
      </c>
      <c r="B159" s="27">
        <v>13</v>
      </c>
      <c r="D159" s="34">
        <v>154</v>
      </c>
      <c r="E159" s="25">
        <f t="shared" ref="E159:E249" si="15">(D159*14.007)*(0.001)</f>
        <v>2.1570779999999998</v>
      </c>
      <c r="F159" s="34">
        <v>10.3</v>
      </c>
      <c r="G159" s="25">
        <f t="shared" si="10"/>
        <v>0.31899099999999997</v>
      </c>
    </row>
    <row r="160" spans="1:14" x14ac:dyDescent="0.2">
      <c r="A160" s="101">
        <v>42087</v>
      </c>
      <c r="B160" s="27">
        <v>13</v>
      </c>
      <c r="D160" s="34">
        <v>120</v>
      </c>
      <c r="E160" s="25">
        <f t="shared" si="15"/>
        <v>1.6808399999999999</v>
      </c>
      <c r="F160" s="34">
        <v>1.66</v>
      </c>
      <c r="G160" s="25">
        <f t="shared" si="10"/>
        <v>5.1410199999999996E-2</v>
      </c>
      <c r="L160" s="25">
        <v>13</v>
      </c>
    </row>
    <row r="161" spans="1:14" x14ac:dyDescent="0.2">
      <c r="A161" s="101">
        <v>42101</v>
      </c>
      <c r="B161" s="27">
        <v>13</v>
      </c>
      <c r="D161" s="34">
        <v>106</v>
      </c>
      <c r="E161" s="25">
        <f t="shared" si="15"/>
        <v>1.484742</v>
      </c>
      <c r="F161" s="34">
        <v>1.29</v>
      </c>
      <c r="G161" s="25">
        <f t="shared" si="10"/>
        <v>3.9951299999999995E-2</v>
      </c>
      <c r="L161" s="25" t="s">
        <v>20</v>
      </c>
      <c r="M161" s="25">
        <f>AVERAGE(E159:E160)</f>
        <v>1.9189589999999999</v>
      </c>
      <c r="N161" s="25">
        <f>AVERAGE(G159:G160)</f>
        <v>0.18520059999999999</v>
      </c>
    </row>
    <row r="162" spans="1:14" x14ac:dyDescent="0.2">
      <c r="A162" s="101">
        <v>42115</v>
      </c>
      <c r="B162" s="27">
        <v>13</v>
      </c>
      <c r="C162" s="34"/>
      <c r="D162" s="43">
        <v>86.5</v>
      </c>
      <c r="E162" s="25">
        <f t="shared" si="15"/>
        <v>1.2116054999999999</v>
      </c>
      <c r="F162" s="34">
        <v>2.97</v>
      </c>
      <c r="G162" s="25">
        <f t="shared" si="10"/>
        <v>9.1980900000000004E-2</v>
      </c>
      <c r="L162" s="25" t="s">
        <v>22</v>
      </c>
      <c r="M162" s="25">
        <f>AVERAGE(E161:E162)</f>
        <v>1.3481737499999999</v>
      </c>
      <c r="N162" s="25">
        <f>AVERAGE(G161:G162)</f>
        <v>6.59661E-2</v>
      </c>
    </row>
    <row r="163" spans="1:14" x14ac:dyDescent="0.2">
      <c r="A163" s="101">
        <v>42129</v>
      </c>
      <c r="B163" s="27">
        <v>13</v>
      </c>
      <c r="D163" s="35">
        <v>92.9</v>
      </c>
      <c r="E163" s="25">
        <f t="shared" si="15"/>
        <v>1.3012503000000002</v>
      </c>
      <c r="F163" s="36">
        <v>2.5</v>
      </c>
      <c r="G163" s="25">
        <f t="shared" si="10"/>
        <v>7.7424999999999994E-2</v>
      </c>
      <c r="L163" s="25" t="s">
        <v>23</v>
      </c>
      <c r="M163" s="25">
        <f>AVERAGE(E163:E164)</f>
        <v>1.0694344500000001</v>
      </c>
      <c r="N163" s="25">
        <f>AVERAGE(G163:G164)</f>
        <v>7.3708599999999999E-2</v>
      </c>
    </row>
    <row r="164" spans="1:14" x14ac:dyDescent="0.2">
      <c r="A164" s="101">
        <v>42143</v>
      </c>
      <c r="B164" s="27">
        <v>13</v>
      </c>
      <c r="D164" s="37">
        <v>59.8</v>
      </c>
      <c r="E164" s="25">
        <f t="shared" si="15"/>
        <v>0.83761859999999988</v>
      </c>
      <c r="F164" s="36">
        <v>2.2599999999999998</v>
      </c>
      <c r="G164" s="25">
        <f t="shared" si="10"/>
        <v>6.9992200000000004E-2</v>
      </c>
      <c r="L164" s="25" t="s">
        <v>24</v>
      </c>
      <c r="M164" s="25">
        <f>AVERAGE(E165:E167)</f>
        <v>1.1450722500000001</v>
      </c>
      <c r="N164" s="25">
        <f>AVERAGE(G165:G167)</f>
        <v>0.1034398</v>
      </c>
    </row>
    <row r="165" spans="1:14" x14ac:dyDescent="0.2">
      <c r="A165" s="101">
        <v>42157</v>
      </c>
      <c r="B165" s="27">
        <v>13</v>
      </c>
      <c r="D165" s="34">
        <v>77.400000000000006</v>
      </c>
      <c r="E165" s="25">
        <f t="shared" si="15"/>
        <v>1.0841418</v>
      </c>
      <c r="F165" s="34">
        <v>3.54</v>
      </c>
      <c r="G165" s="25">
        <f t="shared" si="10"/>
        <v>0.10963379999999999</v>
      </c>
      <c r="L165" s="25" t="s">
        <v>25</v>
      </c>
      <c r="M165" s="25">
        <f>AVERAGE(E168:E169)</f>
        <v>0.53856915000000005</v>
      </c>
      <c r="N165" s="25">
        <f>AVERAGE(G168:G169)</f>
        <v>8.098654999999999E-2</v>
      </c>
    </row>
    <row r="166" spans="1:14" x14ac:dyDescent="0.2">
      <c r="A166" s="108">
        <v>42171</v>
      </c>
      <c r="B166" s="27">
        <v>13</v>
      </c>
      <c r="C166" s="25" t="s">
        <v>109</v>
      </c>
      <c r="D166" s="34"/>
      <c r="F166" s="34"/>
      <c r="L166" s="25" t="s">
        <v>26</v>
      </c>
      <c r="M166" s="25">
        <f>AVERAGE(E170:E171)</f>
        <v>1.0043019</v>
      </c>
      <c r="N166" s="25">
        <f>AVERAGE(G170:G171)</f>
        <v>0.12496395</v>
      </c>
    </row>
    <row r="167" spans="1:14" x14ac:dyDescent="0.2">
      <c r="A167" s="108">
        <v>42185</v>
      </c>
      <c r="B167" s="27">
        <v>13</v>
      </c>
      <c r="D167" s="43">
        <v>86.1</v>
      </c>
      <c r="E167" s="25">
        <f t="shared" si="15"/>
        <v>1.2060027</v>
      </c>
      <c r="F167" s="43">
        <v>3.14</v>
      </c>
      <c r="G167" s="25">
        <f t="shared" si="10"/>
        <v>9.7245800000000007E-2</v>
      </c>
      <c r="L167" s="25" t="s">
        <v>27</v>
      </c>
      <c r="M167" s="25">
        <f>AVERAGE(E172:E173)</f>
        <v>0.91325639999999997</v>
      </c>
      <c r="N167" s="25">
        <f>AVERAGE(G172:G173)</f>
        <v>5.1874749999999997E-2</v>
      </c>
    </row>
    <row r="168" spans="1:14" x14ac:dyDescent="0.2">
      <c r="A168" s="108">
        <v>42199</v>
      </c>
      <c r="B168" s="27">
        <v>13</v>
      </c>
      <c r="C168" s="122"/>
      <c r="D168" s="43">
        <v>40.299999999999997</v>
      </c>
      <c r="E168" s="25">
        <f t="shared" si="15"/>
        <v>0.56448209999999999</v>
      </c>
      <c r="F168" s="43">
        <v>3.34</v>
      </c>
      <c r="G168" s="25">
        <f t="shared" si="10"/>
        <v>0.1034398</v>
      </c>
      <c r="H168" s="123"/>
      <c r="L168" s="25" t="s">
        <v>83</v>
      </c>
      <c r="M168" s="25">
        <f>AVERAGE(E174:E175)</f>
        <v>4.6923450000000004</v>
      </c>
      <c r="N168" s="25">
        <f>AVERAGE(G174:G175)</f>
        <v>2.1679E-2</v>
      </c>
    </row>
    <row r="169" spans="1:14" x14ac:dyDescent="0.2">
      <c r="A169" s="108">
        <v>42213</v>
      </c>
      <c r="B169" s="27">
        <v>13</v>
      </c>
      <c r="C169" s="120"/>
      <c r="D169" s="43">
        <v>36.6</v>
      </c>
      <c r="E169" s="25">
        <f t="shared" si="15"/>
        <v>0.51265620000000001</v>
      </c>
      <c r="F169" s="43">
        <v>1.89</v>
      </c>
      <c r="G169" s="25">
        <f t="shared" si="10"/>
        <v>5.8533299999999996E-2</v>
      </c>
      <c r="H169" s="120"/>
      <c r="L169" s="25" t="s">
        <v>29</v>
      </c>
      <c r="M169" s="25" t="e">
        <f>AVERAGE(E176)</f>
        <v>#DIV/0!</v>
      </c>
      <c r="N169" s="25" t="e">
        <f>AVERAGE(G176)</f>
        <v>#DIV/0!</v>
      </c>
    </row>
    <row r="170" spans="1:14" x14ac:dyDescent="0.2">
      <c r="A170" s="108">
        <v>42227</v>
      </c>
      <c r="B170" s="27">
        <v>13</v>
      </c>
      <c r="C170" s="120"/>
      <c r="D170" s="43">
        <v>88.3</v>
      </c>
      <c r="E170" s="25">
        <f t="shared" si="15"/>
        <v>1.2368181</v>
      </c>
      <c r="F170" s="43">
        <v>5.74</v>
      </c>
      <c r="G170" s="25">
        <f t="shared" si="10"/>
        <v>0.1777678</v>
      </c>
      <c r="H170" s="120"/>
    </row>
    <row r="171" spans="1:14" x14ac:dyDescent="0.2">
      <c r="A171" s="108">
        <v>42241</v>
      </c>
      <c r="B171" s="27">
        <v>13</v>
      </c>
      <c r="C171" s="120"/>
      <c r="D171" s="43">
        <v>55.1</v>
      </c>
      <c r="E171" s="25">
        <f t="shared" si="15"/>
        <v>0.77178570000000002</v>
      </c>
      <c r="F171" s="43">
        <v>2.33</v>
      </c>
      <c r="G171" s="25">
        <f t="shared" si="10"/>
        <v>7.2160100000000005E-2</v>
      </c>
      <c r="H171" s="120"/>
    </row>
    <row r="172" spans="1:14" x14ac:dyDescent="0.2">
      <c r="A172" s="118">
        <v>42255</v>
      </c>
      <c r="B172" s="27">
        <v>13</v>
      </c>
      <c r="D172" s="43">
        <v>61.4</v>
      </c>
      <c r="E172" s="25">
        <f t="shared" si="15"/>
        <v>0.86002979999999996</v>
      </c>
      <c r="F172" s="43">
        <v>1.58</v>
      </c>
      <c r="G172" s="25">
        <f t="shared" si="10"/>
        <v>4.89326E-2</v>
      </c>
      <c r="H172" s="122"/>
      <c r="I172" s="123"/>
    </row>
    <row r="173" spans="1:14" x14ac:dyDescent="0.2">
      <c r="A173" s="135">
        <v>42269</v>
      </c>
      <c r="B173" s="27">
        <v>13</v>
      </c>
      <c r="D173" s="43">
        <v>69</v>
      </c>
      <c r="E173" s="25">
        <f t="shared" si="15"/>
        <v>0.96648299999999998</v>
      </c>
      <c r="F173" s="43">
        <v>1.77</v>
      </c>
      <c r="G173" s="25">
        <f t="shared" si="10"/>
        <v>5.4816899999999995E-2</v>
      </c>
      <c r="H173" s="124"/>
      <c r="I173" s="120"/>
    </row>
    <row r="174" spans="1:14" x14ac:dyDescent="0.2">
      <c r="A174" s="136">
        <v>42283</v>
      </c>
      <c r="B174" s="27">
        <v>13</v>
      </c>
      <c r="C174" s="25" t="s">
        <v>109</v>
      </c>
    </row>
    <row r="175" spans="1:14" x14ac:dyDescent="0.2">
      <c r="A175" s="136">
        <v>42297</v>
      </c>
      <c r="B175" s="27">
        <v>13</v>
      </c>
      <c r="D175" s="43">
        <v>335</v>
      </c>
      <c r="E175" s="25">
        <f t="shared" si="15"/>
        <v>4.6923450000000004</v>
      </c>
      <c r="F175" s="43">
        <v>0.7</v>
      </c>
      <c r="G175" s="25">
        <f t="shared" si="10"/>
        <v>2.1679E-2</v>
      </c>
    </row>
    <row r="176" spans="1:14" x14ac:dyDescent="0.2">
      <c r="A176" s="136">
        <v>42311</v>
      </c>
      <c r="B176" s="27">
        <v>13</v>
      </c>
      <c r="C176" s="25" t="s">
        <v>109</v>
      </c>
    </row>
    <row r="178" spans="1:17" x14ac:dyDescent="0.2">
      <c r="A178" s="101">
        <v>42073</v>
      </c>
      <c r="B178" s="27">
        <v>15</v>
      </c>
      <c r="C178" s="25" t="s">
        <v>109</v>
      </c>
      <c r="D178" s="34"/>
      <c r="F178" s="34"/>
    </row>
    <row r="179" spans="1:17" x14ac:dyDescent="0.2">
      <c r="A179" s="101">
        <v>42087</v>
      </c>
      <c r="B179" s="27">
        <v>15</v>
      </c>
      <c r="D179" s="34">
        <v>177</v>
      </c>
      <c r="E179" s="25">
        <f>(D179*14.007)*(0.001)</f>
        <v>2.4792390000000002</v>
      </c>
      <c r="F179" s="36">
        <v>1.69</v>
      </c>
      <c r="G179" s="25">
        <f t="shared" ref="G179:G264" si="16">(F179*30.97)*(0.001)</f>
        <v>5.2339299999999998E-2</v>
      </c>
      <c r="L179" s="25">
        <v>15</v>
      </c>
    </row>
    <row r="180" spans="1:17" x14ac:dyDescent="0.2">
      <c r="A180" s="101">
        <v>42101</v>
      </c>
      <c r="B180" s="27">
        <v>15</v>
      </c>
      <c r="C180" s="25" t="s">
        <v>109</v>
      </c>
      <c r="L180" s="25" t="s">
        <v>20</v>
      </c>
      <c r="M180" s="25">
        <f>AVERAGE(E178:E179)</f>
        <v>2.4792390000000002</v>
      </c>
      <c r="N180" s="25">
        <f>AVERAGE(G178:G179)</f>
        <v>5.2339299999999998E-2</v>
      </c>
    </row>
    <row r="181" spans="1:17" x14ac:dyDescent="0.2">
      <c r="A181" s="101">
        <v>42115</v>
      </c>
      <c r="B181" s="27">
        <v>15</v>
      </c>
      <c r="D181" s="37">
        <v>125</v>
      </c>
      <c r="E181" s="25">
        <f t="shared" si="15"/>
        <v>1.750875</v>
      </c>
      <c r="F181" s="36">
        <v>1.53</v>
      </c>
      <c r="G181" s="25">
        <f t="shared" si="16"/>
        <v>4.7384099999999998E-2</v>
      </c>
      <c r="L181" s="25" t="s">
        <v>22</v>
      </c>
      <c r="M181" s="25">
        <f>AVERAGE(E180:E181)</f>
        <v>1.750875</v>
      </c>
      <c r="N181" s="25">
        <f>AVERAGE(G180:G181)</f>
        <v>4.7384099999999998E-2</v>
      </c>
    </row>
    <row r="182" spans="1:17" x14ac:dyDescent="0.2">
      <c r="A182" s="101">
        <v>42129</v>
      </c>
      <c r="B182" s="27">
        <v>15</v>
      </c>
      <c r="D182" s="34">
        <v>126</v>
      </c>
      <c r="E182" s="25">
        <f t="shared" si="15"/>
        <v>1.7648820000000001</v>
      </c>
      <c r="F182" s="34">
        <v>1.27</v>
      </c>
      <c r="G182" s="25">
        <f t="shared" si="16"/>
        <v>3.9331899999999996E-2</v>
      </c>
      <c r="L182" s="25" t="s">
        <v>23</v>
      </c>
      <c r="M182" s="25">
        <f>AVERAGE(E182:E183)</f>
        <v>1.5561777000000001</v>
      </c>
      <c r="N182" s="25">
        <f>AVERAGE(G182:G183)</f>
        <v>4.3357999999999994E-2</v>
      </c>
    </row>
    <row r="183" spans="1:17" x14ac:dyDescent="0.2">
      <c r="A183" s="101">
        <v>42143</v>
      </c>
      <c r="B183" s="27">
        <v>15</v>
      </c>
      <c r="D183" s="37">
        <v>96.2</v>
      </c>
      <c r="E183" s="25">
        <f t="shared" si="15"/>
        <v>1.3474734000000002</v>
      </c>
      <c r="F183" s="34">
        <v>1.53</v>
      </c>
      <c r="G183" s="25">
        <f t="shared" si="16"/>
        <v>4.7384099999999998E-2</v>
      </c>
      <c r="L183" s="25" t="s">
        <v>24</v>
      </c>
      <c r="M183" s="25">
        <f>AVERAGE(E184:E186)</f>
        <v>0.91232259999999998</v>
      </c>
      <c r="N183" s="25">
        <f>AVERAGE(G184:G186)</f>
        <v>6.565639999999999E-2</v>
      </c>
    </row>
    <row r="184" spans="1:17" x14ac:dyDescent="0.2">
      <c r="A184" s="101">
        <v>42157</v>
      </c>
      <c r="B184" s="27">
        <v>15</v>
      </c>
      <c r="D184" s="34">
        <v>74.900000000000006</v>
      </c>
      <c r="E184" s="25">
        <f t="shared" si="15"/>
        <v>1.0491242999999999</v>
      </c>
      <c r="F184" s="34">
        <v>1.89</v>
      </c>
      <c r="G184" s="25">
        <f t="shared" si="16"/>
        <v>5.8533299999999996E-2</v>
      </c>
      <c r="L184" s="25" t="s">
        <v>25</v>
      </c>
      <c r="M184" s="25">
        <f>AVERAGE(E187:E188)</f>
        <v>0.86143049999999999</v>
      </c>
      <c r="N184" s="25">
        <f>AVERAGE(G187:G188)</f>
        <v>5.6675099999999999E-2</v>
      </c>
    </row>
    <row r="185" spans="1:17" x14ac:dyDescent="0.2">
      <c r="A185" s="108">
        <v>42171</v>
      </c>
      <c r="B185" s="27">
        <v>15</v>
      </c>
      <c r="D185" s="34">
        <v>79.400000000000006</v>
      </c>
      <c r="E185" s="25">
        <f t="shared" si="15"/>
        <v>1.1121558</v>
      </c>
      <c r="F185" s="34">
        <v>1.62</v>
      </c>
      <c r="G185" s="25">
        <f t="shared" si="16"/>
        <v>5.0171399999999998E-2</v>
      </c>
      <c r="L185" s="25" t="s">
        <v>26</v>
      </c>
      <c r="M185" s="25">
        <f>AVERAGE(E189:E190)</f>
        <v>1.0316155499999999</v>
      </c>
      <c r="N185" s="25">
        <f>AVERAGE(G189:G190)</f>
        <v>5.9617249999999997E-2</v>
      </c>
    </row>
    <row r="186" spans="1:17" x14ac:dyDescent="0.2">
      <c r="A186" s="108">
        <v>42185</v>
      </c>
      <c r="B186" s="27">
        <v>15</v>
      </c>
      <c r="D186" s="43">
        <v>41.1</v>
      </c>
      <c r="E186" s="25">
        <f t="shared" si="15"/>
        <v>0.57568769999999991</v>
      </c>
      <c r="F186" s="43">
        <v>2.85</v>
      </c>
      <c r="G186" s="25">
        <f t="shared" si="16"/>
        <v>8.8264499999999996E-2</v>
      </c>
      <c r="L186" s="25" t="s">
        <v>27</v>
      </c>
      <c r="M186" s="25">
        <f>AVERAGE(E191:E192)</f>
        <v>0.79209584999999993</v>
      </c>
      <c r="N186" s="25">
        <f>AVERAGE(G191:G192)</f>
        <v>3.4221849999999998E-2</v>
      </c>
    </row>
    <row r="187" spans="1:17" x14ac:dyDescent="0.2">
      <c r="A187" s="108">
        <v>42199</v>
      </c>
      <c r="B187" s="27">
        <v>15</v>
      </c>
      <c r="C187" s="122"/>
      <c r="D187" s="43">
        <v>61.5</v>
      </c>
      <c r="E187" s="25">
        <f t="shared" si="15"/>
        <v>0.86143049999999999</v>
      </c>
      <c r="F187" s="43">
        <v>1.83</v>
      </c>
      <c r="G187" s="25">
        <f t="shared" si="16"/>
        <v>5.6675099999999999E-2</v>
      </c>
      <c r="H187" s="122"/>
      <c r="L187" s="25" t="s">
        <v>83</v>
      </c>
      <c r="M187" s="25">
        <f>AVERAGE(E193:E194)</f>
        <v>1.568784</v>
      </c>
      <c r="N187" s="25">
        <f>AVERAGE(G193:G194)</f>
        <v>2.9266649999999998E-2</v>
      </c>
      <c r="O187" s="42"/>
      <c r="P187" s="19"/>
      <c r="Q187" s="19"/>
    </row>
    <row r="188" spans="1:17" x14ac:dyDescent="0.2">
      <c r="A188" s="108">
        <v>42213</v>
      </c>
      <c r="B188" s="27">
        <v>15</v>
      </c>
      <c r="C188" s="25" t="s">
        <v>109</v>
      </c>
      <c r="H188" s="120"/>
      <c r="L188" s="25" t="s">
        <v>29</v>
      </c>
      <c r="M188" s="25">
        <f>AVERAGE(E195)</f>
        <v>1.8629310000000001</v>
      </c>
      <c r="N188" s="25">
        <f>AVERAGE(G195)</f>
        <v>2.0440200000000002E-2</v>
      </c>
      <c r="O188" s="42"/>
      <c r="P188" s="19"/>
      <c r="Q188" s="19"/>
    </row>
    <row r="189" spans="1:17" x14ac:dyDescent="0.2">
      <c r="A189" s="108">
        <v>42227</v>
      </c>
      <c r="B189" s="27">
        <v>15</v>
      </c>
      <c r="C189" s="120"/>
      <c r="D189" s="43">
        <v>64.5</v>
      </c>
      <c r="E189" s="25">
        <f t="shared" si="15"/>
        <v>0.90345150000000007</v>
      </c>
      <c r="F189" s="43">
        <v>1.99</v>
      </c>
      <c r="G189" s="25">
        <f t="shared" si="16"/>
        <v>6.1630299999999999E-2</v>
      </c>
      <c r="H189" s="120"/>
      <c r="O189" s="42"/>
      <c r="P189" s="19"/>
      <c r="Q189" s="20"/>
    </row>
    <row r="190" spans="1:17" x14ac:dyDescent="0.2">
      <c r="A190" s="108">
        <v>42241</v>
      </c>
      <c r="B190" s="27">
        <v>15</v>
      </c>
      <c r="C190" s="120"/>
      <c r="D190" s="43">
        <v>82.8</v>
      </c>
      <c r="E190" s="25">
        <f t="shared" si="15"/>
        <v>1.1597795999999998</v>
      </c>
      <c r="F190" s="43">
        <v>1.86</v>
      </c>
      <c r="G190" s="25">
        <f t="shared" si="16"/>
        <v>5.7604200000000001E-2</v>
      </c>
      <c r="O190" s="42"/>
      <c r="P190" s="19"/>
      <c r="Q190" s="20"/>
    </row>
    <row r="191" spans="1:17" x14ac:dyDescent="0.2">
      <c r="A191" s="118">
        <v>42255</v>
      </c>
      <c r="B191" s="27">
        <v>15</v>
      </c>
      <c r="D191" s="43">
        <v>47.9</v>
      </c>
      <c r="E191" s="25">
        <f t="shared" si="15"/>
        <v>0.67093530000000001</v>
      </c>
      <c r="F191" s="99">
        <v>0.87</v>
      </c>
      <c r="G191" s="25">
        <f t="shared" si="16"/>
        <v>2.69439E-2</v>
      </c>
      <c r="H191" s="122"/>
      <c r="I191" s="122"/>
      <c r="O191" s="42"/>
      <c r="P191" s="19"/>
      <c r="Q191" s="19"/>
    </row>
    <row r="192" spans="1:17" x14ac:dyDescent="0.2">
      <c r="A192" s="135">
        <v>42269</v>
      </c>
      <c r="B192" s="27">
        <v>15</v>
      </c>
      <c r="D192" s="43">
        <v>65.2</v>
      </c>
      <c r="E192" s="25">
        <f t="shared" si="15"/>
        <v>0.91325639999999997</v>
      </c>
      <c r="F192" s="99">
        <v>1.34</v>
      </c>
      <c r="G192" s="25">
        <f t="shared" si="16"/>
        <v>4.1499800000000003E-2</v>
      </c>
      <c r="H192" s="120"/>
      <c r="I192" s="121"/>
      <c r="O192" s="42"/>
      <c r="P192" s="19"/>
      <c r="Q192" s="19"/>
    </row>
    <row r="193" spans="1:17" x14ac:dyDescent="0.2">
      <c r="A193" s="136">
        <v>42283</v>
      </c>
      <c r="B193" s="27">
        <v>15</v>
      </c>
      <c r="D193" s="43">
        <v>102</v>
      </c>
      <c r="E193" s="25">
        <f t="shared" si="15"/>
        <v>1.428714</v>
      </c>
      <c r="F193" s="99">
        <v>0.93</v>
      </c>
      <c r="G193" s="25">
        <f t="shared" si="16"/>
        <v>2.8802100000000001E-2</v>
      </c>
      <c r="H193" s="120"/>
      <c r="I193" s="120"/>
      <c r="O193" s="42"/>
      <c r="P193" s="19"/>
      <c r="Q193" s="19"/>
    </row>
    <row r="194" spans="1:17" x14ac:dyDescent="0.2">
      <c r="A194" s="136">
        <v>42297</v>
      </c>
      <c r="B194" s="27">
        <v>15</v>
      </c>
      <c r="D194" s="43">
        <v>122</v>
      </c>
      <c r="E194" s="25">
        <f t="shared" si="15"/>
        <v>1.7088540000000001</v>
      </c>
      <c r="F194" s="99">
        <v>0.96</v>
      </c>
      <c r="G194" s="25">
        <f t="shared" si="16"/>
        <v>2.9731199999999999E-2</v>
      </c>
      <c r="O194" s="42"/>
      <c r="P194" s="19"/>
      <c r="Q194" s="20"/>
    </row>
    <row r="195" spans="1:17" x14ac:dyDescent="0.2">
      <c r="A195" s="136">
        <v>42311</v>
      </c>
      <c r="B195" s="27">
        <v>15</v>
      </c>
      <c r="D195" s="43">
        <v>133</v>
      </c>
      <c r="E195" s="25">
        <f t="shared" si="15"/>
        <v>1.8629310000000001</v>
      </c>
      <c r="F195" s="99">
        <v>0.66</v>
      </c>
      <c r="G195" s="25">
        <f t="shared" si="16"/>
        <v>2.0440200000000002E-2</v>
      </c>
    </row>
    <row r="197" spans="1:17" x14ac:dyDescent="0.2">
      <c r="A197" s="101">
        <v>42073</v>
      </c>
      <c r="B197" s="27">
        <v>16</v>
      </c>
      <c r="D197" s="35">
        <v>113</v>
      </c>
      <c r="E197" s="25">
        <f t="shared" ref="E197:E199" si="17">(D197*14.007)*(0.001)</f>
        <v>1.5827910000000001</v>
      </c>
      <c r="F197" s="34">
        <v>1.68</v>
      </c>
      <c r="G197" s="25">
        <f t="shared" ref="G197:G199" si="18">(F197*30.97)*(0.001)</f>
        <v>5.2029599999999995E-2</v>
      </c>
    </row>
    <row r="198" spans="1:17" x14ac:dyDescent="0.2">
      <c r="A198" s="101">
        <v>42087</v>
      </c>
      <c r="B198" s="27">
        <v>16</v>
      </c>
      <c r="D198" s="34">
        <v>127</v>
      </c>
      <c r="E198" s="25">
        <f>(D198*14.007)*(0.001)</f>
        <v>1.7788889999999999</v>
      </c>
      <c r="F198" s="36">
        <v>1.76</v>
      </c>
      <c r="G198" s="25">
        <f t="shared" si="18"/>
        <v>5.4507199999999999E-2</v>
      </c>
      <c r="L198" s="25">
        <v>16</v>
      </c>
    </row>
    <row r="199" spans="1:17" x14ac:dyDescent="0.2">
      <c r="A199" s="101">
        <v>42101</v>
      </c>
      <c r="B199" s="27">
        <v>16</v>
      </c>
      <c r="D199" s="43">
        <v>91.5</v>
      </c>
      <c r="E199" s="25">
        <f t="shared" si="17"/>
        <v>1.2816405</v>
      </c>
      <c r="F199" s="43">
        <v>1.34</v>
      </c>
      <c r="G199" s="25">
        <f t="shared" si="18"/>
        <v>4.1499800000000003E-2</v>
      </c>
      <c r="L199" s="25" t="s">
        <v>20</v>
      </c>
      <c r="M199" s="25">
        <f>AVERAGE(E197:E198)</f>
        <v>1.6808399999999999</v>
      </c>
      <c r="N199" s="25">
        <f>AVERAGE(G197:G198)</f>
        <v>5.3268399999999994E-2</v>
      </c>
    </row>
    <row r="200" spans="1:17" x14ac:dyDescent="0.2">
      <c r="A200" s="101">
        <v>42115</v>
      </c>
      <c r="B200" s="27">
        <v>16</v>
      </c>
      <c r="D200" s="34">
        <v>104</v>
      </c>
      <c r="E200" s="25">
        <f>(D200*14.007)*(0.001)</f>
        <v>1.456728</v>
      </c>
      <c r="F200" s="36">
        <v>2.8</v>
      </c>
      <c r="G200" s="25">
        <f>(F200*30.97)*(0.001)</f>
        <v>8.6716000000000001E-2</v>
      </c>
      <c r="L200" s="25" t="s">
        <v>22</v>
      </c>
      <c r="M200" s="25">
        <f>AVERAGE(E199:E200)</f>
        <v>1.36918425</v>
      </c>
      <c r="N200" s="25">
        <f>AVERAGE(G199:G200)</f>
        <v>6.4107899999999995E-2</v>
      </c>
    </row>
    <row r="201" spans="1:17" x14ac:dyDescent="0.2">
      <c r="A201" s="101">
        <v>42129</v>
      </c>
      <c r="B201" s="27">
        <v>16</v>
      </c>
      <c r="D201" s="34">
        <v>68.7</v>
      </c>
      <c r="E201" s="25">
        <f>(D201*14.007)*(0.001)</f>
        <v>0.96228089999999999</v>
      </c>
      <c r="F201" s="34">
        <v>1.39</v>
      </c>
      <c r="G201" s="25">
        <f t="shared" ref="G201:G214" si="19">(F201*30.97)*(0.001)</f>
        <v>4.3048299999999998E-2</v>
      </c>
      <c r="L201" s="25" t="s">
        <v>23</v>
      </c>
      <c r="M201" s="25">
        <f>AVERAGE(E201:E202)</f>
        <v>0.96228089999999999</v>
      </c>
      <c r="N201" s="25">
        <f>AVERAGE(G201:G202)</f>
        <v>4.3048299999999998E-2</v>
      </c>
    </row>
    <row r="202" spans="1:17" x14ac:dyDescent="0.2">
      <c r="A202" s="101">
        <v>42143</v>
      </c>
      <c r="B202" s="27">
        <v>16</v>
      </c>
      <c r="C202" s="25" t="s">
        <v>109</v>
      </c>
      <c r="D202" s="34"/>
      <c r="F202" s="34"/>
      <c r="L202" s="25" t="s">
        <v>24</v>
      </c>
      <c r="M202" s="25">
        <f>AVERAGE(E203:E205)</f>
        <v>1.0827411</v>
      </c>
      <c r="N202" s="25">
        <f>AVERAGE(G203:G205)</f>
        <v>8.5683666666666658E-2</v>
      </c>
    </row>
    <row r="203" spans="1:17" x14ac:dyDescent="0.2">
      <c r="A203" s="101">
        <v>42157</v>
      </c>
      <c r="B203" s="27">
        <v>16</v>
      </c>
      <c r="D203" s="34">
        <v>50.9</v>
      </c>
      <c r="E203" s="25">
        <f t="shared" ref="E203:E214" si="20">(D203*14.007)*(0.001)</f>
        <v>0.71295629999999999</v>
      </c>
      <c r="F203" s="34">
        <v>2.0099999999999998</v>
      </c>
      <c r="G203" s="25">
        <f t="shared" si="19"/>
        <v>6.2249699999999991E-2</v>
      </c>
      <c r="L203" s="25" t="s">
        <v>25</v>
      </c>
      <c r="M203" s="25">
        <f>AVERAGE(E206:E207)</f>
        <v>0.71365664999999989</v>
      </c>
      <c r="N203" s="25">
        <f>AVERAGE(G206:G207)</f>
        <v>6.8288849999999998E-2</v>
      </c>
    </row>
    <row r="204" spans="1:17" x14ac:dyDescent="0.2">
      <c r="A204" s="108">
        <v>42171</v>
      </c>
      <c r="B204" s="27">
        <v>16</v>
      </c>
      <c r="D204" s="34">
        <v>74</v>
      </c>
      <c r="E204" s="25">
        <f t="shared" si="20"/>
        <v>1.0365180000000001</v>
      </c>
      <c r="F204" s="34">
        <v>3.21</v>
      </c>
      <c r="G204" s="25">
        <f t="shared" si="19"/>
        <v>9.9413699999999994E-2</v>
      </c>
      <c r="L204" s="25" t="s">
        <v>26</v>
      </c>
      <c r="M204" s="25">
        <f>AVERAGE(E208:E209)</f>
        <v>0.47483729999999996</v>
      </c>
      <c r="N204" s="25">
        <f>AVERAGE(G208:G209)</f>
        <v>5.2029599999999995E-2</v>
      </c>
    </row>
    <row r="205" spans="1:17" x14ac:dyDescent="0.2">
      <c r="A205" s="108">
        <v>42185</v>
      </c>
      <c r="B205" s="27">
        <v>16</v>
      </c>
      <c r="D205" s="43">
        <v>107</v>
      </c>
      <c r="E205" s="25">
        <f t="shared" si="20"/>
        <v>1.4987490000000001</v>
      </c>
      <c r="F205" s="43">
        <v>3.08</v>
      </c>
      <c r="G205" s="25">
        <f t="shared" si="19"/>
        <v>9.5387599999999989E-2</v>
      </c>
      <c r="L205" s="25" t="s">
        <v>27</v>
      </c>
      <c r="M205" s="25">
        <f>AVERAGE(E210:E211)</f>
        <v>0.47763870000000003</v>
      </c>
      <c r="N205" s="25">
        <f>AVERAGE(G210:G211)</f>
        <v>7.2160100000000005E-2</v>
      </c>
    </row>
    <row r="206" spans="1:17" x14ac:dyDescent="0.2">
      <c r="A206" s="108">
        <v>42199</v>
      </c>
      <c r="B206" s="27">
        <v>16</v>
      </c>
      <c r="C206" s="122"/>
      <c r="D206" s="43">
        <v>54.3</v>
      </c>
      <c r="E206" s="25">
        <f t="shared" si="20"/>
        <v>0.76058009999999987</v>
      </c>
      <c r="F206" s="43">
        <v>2.02</v>
      </c>
      <c r="G206" s="25">
        <f t="shared" si="19"/>
        <v>6.2559400000000001E-2</v>
      </c>
      <c r="H206" s="123"/>
      <c r="L206" s="25" t="s">
        <v>28</v>
      </c>
    </row>
    <row r="207" spans="1:17" x14ac:dyDescent="0.2">
      <c r="A207" s="108">
        <v>42213</v>
      </c>
      <c r="B207" s="27">
        <v>16</v>
      </c>
      <c r="C207" s="122"/>
      <c r="D207" s="43">
        <v>47.6</v>
      </c>
      <c r="E207" s="25">
        <f t="shared" si="20"/>
        <v>0.66673320000000003</v>
      </c>
      <c r="F207" s="43">
        <v>2.39</v>
      </c>
      <c r="G207" s="25">
        <f t="shared" si="19"/>
        <v>7.4018299999999995E-2</v>
      </c>
      <c r="H207" s="122"/>
      <c r="L207" s="25" t="s">
        <v>29</v>
      </c>
      <c r="M207" s="25">
        <f>AVERAGE(E214)</f>
        <v>0.50705339999999999</v>
      </c>
      <c r="N207" s="25">
        <f>AVERAGE(G214)</f>
        <v>5.32684E-2</v>
      </c>
    </row>
    <row r="208" spans="1:17" x14ac:dyDescent="0.2">
      <c r="A208" s="108">
        <v>42227</v>
      </c>
      <c r="B208" s="27">
        <v>16</v>
      </c>
      <c r="H208" s="120"/>
    </row>
    <row r="209" spans="1:14" x14ac:dyDescent="0.2">
      <c r="A209" s="108">
        <v>42241</v>
      </c>
      <c r="B209" s="27">
        <v>16</v>
      </c>
      <c r="C209" s="120"/>
      <c r="D209" s="43">
        <v>33.9</v>
      </c>
      <c r="E209" s="25">
        <f t="shared" si="20"/>
        <v>0.47483729999999996</v>
      </c>
      <c r="F209" s="43">
        <v>1.68</v>
      </c>
      <c r="G209" s="25">
        <f t="shared" si="19"/>
        <v>5.2029599999999995E-2</v>
      </c>
    </row>
    <row r="210" spans="1:14" x14ac:dyDescent="0.2">
      <c r="A210" s="118">
        <v>42255</v>
      </c>
      <c r="B210" s="27">
        <v>16</v>
      </c>
      <c r="F210" s="137"/>
      <c r="H210" s="140" t="s">
        <v>303</v>
      </c>
      <c r="I210" s="123"/>
    </row>
    <row r="211" spans="1:14" x14ac:dyDescent="0.2">
      <c r="A211" s="135">
        <v>42269</v>
      </c>
      <c r="B211" s="27">
        <v>16</v>
      </c>
      <c r="D211" s="43">
        <v>34.1</v>
      </c>
      <c r="E211" s="25">
        <f t="shared" si="20"/>
        <v>0.47763870000000003</v>
      </c>
      <c r="F211" s="43">
        <v>2.33</v>
      </c>
      <c r="G211" s="25">
        <f t="shared" si="19"/>
        <v>7.2160100000000005E-2</v>
      </c>
      <c r="H211" s="120"/>
      <c r="I211" s="120"/>
    </row>
    <row r="212" spans="1:14" x14ac:dyDescent="0.2">
      <c r="A212" s="136">
        <v>42283</v>
      </c>
      <c r="B212" s="27">
        <v>16</v>
      </c>
      <c r="C212" s="25" t="s">
        <v>109</v>
      </c>
    </row>
    <row r="213" spans="1:14" x14ac:dyDescent="0.2">
      <c r="A213" s="136">
        <v>42297</v>
      </c>
      <c r="B213" s="27">
        <v>16</v>
      </c>
      <c r="C213" s="25" t="s">
        <v>109</v>
      </c>
    </row>
    <row r="214" spans="1:14" x14ac:dyDescent="0.2">
      <c r="A214" s="136">
        <v>42311</v>
      </c>
      <c r="B214" s="27">
        <v>16</v>
      </c>
      <c r="D214" s="43">
        <v>36.200000000000003</v>
      </c>
      <c r="E214" s="25">
        <f t="shared" si="20"/>
        <v>0.50705339999999999</v>
      </c>
      <c r="F214" s="43">
        <v>1.72</v>
      </c>
      <c r="G214" s="25">
        <f t="shared" si="19"/>
        <v>5.32684E-2</v>
      </c>
    </row>
    <row r="216" spans="1:14" x14ac:dyDescent="0.2">
      <c r="A216" s="101">
        <v>42073</v>
      </c>
      <c r="B216" s="27">
        <v>17</v>
      </c>
      <c r="D216" s="35">
        <v>158</v>
      </c>
      <c r="E216" s="25">
        <f t="shared" si="15"/>
        <v>2.2131059999999998</v>
      </c>
      <c r="F216" s="36">
        <v>2.81</v>
      </c>
      <c r="G216" s="25">
        <f t="shared" si="16"/>
        <v>8.7025699999999998E-2</v>
      </c>
    </row>
    <row r="217" spans="1:14" x14ac:dyDescent="0.2">
      <c r="A217" s="101">
        <v>42087</v>
      </c>
      <c r="B217" s="27">
        <v>17</v>
      </c>
      <c r="D217" s="34">
        <v>120</v>
      </c>
      <c r="E217" s="25">
        <f t="shared" si="15"/>
        <v>1.6808399999999999</v>
      </c>
      <c r="F217" s="36">
        <v>2.23</v>
      </c>
      <c r="G217" s="25">
        <f t="shared" si="16"/>
        <v>6.9063099999999988E-2</v>
      </c>
      <c r="L217" s="25">
        <v>17</v>
      </c>
    </row>
    <row r="218" spans="1:14" x14ac:dyDescent="0.2">
      <c r="A218" s="101">
        <v>42101</v>
      </c>
      <c r="B218" s="27">
        <v>17</v>
      </c>
      <c r="D218" s="34">
        <v>167</v>
      </c>
      <c r="E218" s="25">
        <f t="shared" si="15"/>
        <v>2.3391690000000001</v>
      </c>
      <c r="F218" s="36">
        <v>2.19</v>
      </c>
      <c r="G218" s="25">
        <f t="shared" si="16"/>
        <v>6.782429999999999E-2</v>
      </c>
      <c r="L218" s="25" t="s">
        <v>20</v>
      </c>
      <c r="M218" s="25">
        <f>AVERAGE(E216:E217)</f>
        <v>1.9469729999999998</v>
      </c>
      <c r="N218" s="25">
        <f>AVERAGE(G216:G217)</f>
        <v>7.8044399999999986E-2</v>
      </c>
    </row>
    <row r="219" spans="1:14" x14ac:dyDescent="0.2">
      <c r="A219" s="101">
        <v>42115</v>
      </c>
      <c r="B219" s="27">
        <v>17</v>
      </c>
      <c r="C219" s="34"/>
      <c r="D219" s="43">
        <v>121</v>
      </c>
      <c r="E219" s="25">
        <f t="shared" si="15"/>
        <v>1.694847</v>
      </c>
      <c r="F219" s="34">
        <v>3.7</v>
      </c>
      <c r="G219" s="25">
        <f>(F219*30.97)*(0.001)</f>
        <v>0.114589</v>
      </c>
      <c r="L219" s="25" t="s">
        <v>22</v>
      </c>
      <c r="M219" s="25">
        <f>AVERAGE(E218:E219)</f>
        <v>2.0170080000000001</v>
      </c>
      <c r="N219" s="25">
        <f>AVERAGE(G218:G219)</f>
        <v>9.120665E-2</v>
      </c>
    </row>
    <row r="220" spans="1:14" x14ac:dyDescent="0.2">
      <c r="A220" s="101">
        <v>42129</v>
      </c>
      <c r="B220" s="27">
        <v>17</v>
      </c>
      <c r="D220" s="34">
        <v>106</v>
      </c>
      <c r="E220" s="25">
        <f t="shared" si="15"/>
        <v>1.484742</v>
      </c>
      <c r="F220" s="36">
        <v>2.38</v>
      </c>
      <c r="G220" s="25">
        <f>(F220*30.97)*(0.001)</f>
        <v>7.3708599999999985E-2</v>
      </c>
      <c r="L220" s="25" t="s">
        <v>23</v>
      </c>
      <c r="M220" s="25">
        <f>AVERAGE(E220:E221)</f>
        <v>1.6598294999999998</v>
      </c>
      <c r="N220" s="25">
        <f>AVERAGE(G220:G221)</f>
        <v>7.2005249999999993E-2</v>
      </c>
    </row>
    <row r="221" spans="1:14" x14ac:dyDescent="0.2">
      <c r="A221" s="101">
        <v>42143</v>
      </c>
      <c r="B221" s="27">
        <v>17</v>
      </c>
      <c r="D221" s="34">
        <v>131</v>
      </c>
      <c r="E221" s="25">
        <f t="shared" si="15"/>
        <v>1.8349169999999999</v>
      </c>
      <c r="F221" s="36">
        <v>2.27</v>
      </c>
      <c r="G221" s="25">
        <f t="shared" si="16"/>
        <v>7.0301900000000001E-2</v>
      </c>
      <c r="L221" s="25" t="s">
        <v>24</v>
      </c>
      <c r="M221" s="25">
        <f>AVERAGE(E222:E224)</f>
        <v>1.2018006000000001</v>
      </c>
      <c r="N221" s="25">
        <f>AVERAGE(G222:G224)</f>
        <v>9.1516349999999996E-2</v>
      </c>
    </row>
    <row r="222" spans="1:14" x14ac:dyDescent="0.2">
      <c r="A222" s="101">
        <v>42157</v>
      </c>
      <c r="B222" s="27">
        <v>17</v>
      </c>
      <c r="D222" s="34">
        <v>77.7</v>
      </c>
      <c r="E222" s="25">
        <f t="shared" si="15"/>
        <v>1.0883439000000001</v>
      </c>
      <c r="F222" s="34">
        <v>2.0299999999999998</v>
      </c>
      <c r="G222" s="25">
        <f t="shared" si="16"/>
        <v>6.2869099999999983E-2</v>
      </c>
      <c r="L222" s="25" t="s">
        <v>25</v>
      </c>
      <c r="M222" s="25">
        <f>AVERAGE(E225:E226)</f>
        <v>1.1821907999999999</v>
      </c>
      <c r="N222" s="25">
        <f>AVERAGE(G225:G226)</f>
        <v>9.1438925000000004E-2</v>
      </c>
    </row>
    <row r="223" spans="1:14" x14ac:dyDescent="0.2">
      <c r="A223" s="108">
        <v>42171</v>
      </c>
      <c r="B223" s="27">
        <v>17</v>
      </c>
      <c r="D223" s="34">
        <v>93.9</v>
      </c>
      <c r="E223" s="25">
        <f t="shared" si="15"/>
        <v>1.3152573000000001</v>
      </c>
      <c r="F223" s="34">
        <v>3.88</v>
      </c>
      <c r="G223" s="25">
        <f t="shared" si="16"/>
        <v>0.1201636</v>
      </c>
      <c r="L223" s="25" t="s">
        <v>26</v>
      </c>
      <c r="M223" s="25">
        <f>AVERAGE(E227:E228)</f>
        <v>1.2704348999999999</v>
      </c>
      <c r="N223" s="25">
        <f>AVERAGE(G227:G228)</f>
        <v>8.9503299999999994E-2</v>
      </c>
    </row>
    <row r="224" spans="1:14" x14ac:dyDescent="0.2">
      <c r="A224" s="108">
        <v>42185</v>
      </c>
      <c r="B224" s="27">
        <v>17</v>
      </c>
      <c r="C224" s="25" t="s">
        <v>109</v>
      </c>
      <c r="L224" s="25" t="s">
        <v>27</v>
      </c>
      <c r="M224" s="25">
        <f>AVERAGE(E229:E230)</f>
        <v>0.97138544999999987</v>
      </c>
      <c r="N224" s="25">
        <f>AVERAGE(G229:G230)</f>
        <v>5.9772100000000002E-2</v>
      </c>
    </row>
    <row r="225" spans="1:14" x14ac:dyDescent="0.2">
      <c r="A225" s="108">
        <v>42199</v>
      </c>
      <c r="B225" s="27">
        <v>17</v>
      </c>
      <c r="C225" s="122"/>
      <c r="D225" s="43">
        <v>88.3</v>
      </c>
      <c r="E225" s="25">
        <f t="shared" si="15"/>
        <v>1.2368181</v>
      </c>
      <c r="F225" s="43">
        <v>3.2</v>
      </c>
      <c r="G225" s="25">
        <f t="shared" si="16"/>
        <v>9.9103999999999998E-2</v>
      </c>
      <c r="H225" s="123"/>
      <c r="L225" s="25" t="s">
        <v>83</v>
      </c>
      <c r="M225" s="25">
        <f>AVERAGE(E231:E232)</f>
        <v>0.77108534999999989</v>
      </c>
      <c r="N225" s="25">
        <f>AVERAGE(G231:G232)</f>
        <v>5.3423249999999999E-2</v>
      </c>
    </row>
    <row r="226" spans="1:14" x14ac:dyDescent="0.2">
      <c r="A226" s="108">
        <v>42213</v>
      </c>
      <c r="B226" s="27">
        <v>17</v>
      </c>
      <c r="C226" s="120"/>
      <c r="D226" s="43">
        <v>80.5</v>
      </c>
      <c r="E226" s="25">
        <f t="shared" si="15"/>
        <v>1.1275634999999999</v>
      </c>
      <c r="F226" s="43">
        <v>2.7050000000000001</v>
      </c>
      <c r="G226" s="25">
        <f t="shared" si="16"/>
        <v>8.3773849999999997E-2</v>
      </c>
      <c r="H226" s="120"/>
      <c r="L226" s="25" t="s">
        <v>29</v>
      </c>
      <c r="M226" s="25">
        <f>AVERAGE(E233)</f>
        <v>0.77178570000000002</v>
      </c>
      <c r="N226" s="25">
        <f>AVERAGE(G233)</f>
        <v>5.5126599999999998E-2</v>
      </c>
    </row>
    <row r="227" spans="1:14" x14ac:dyDescent="0.2">
      <c r="A227" s="108">
        <v>42227</v>
      </c>
      <c r="B227" s="27">
        <v>17</v>
      </c>
      <c r="C227" s="25" t="s">
        <v>109</v>
      </c>
      <c r="H227" s="121"/>
    </row>
    <row r="228" spans="1:14" x14ac:dyDescent="0.2">
      <c r="A228" s="108">
        <v>42241</v>
      </c>
      <c r="B228" s="27">
        <v>17</v>
      </c>
      <c r="C228" s="120"/>
      <c r="D228" s="43">
        <v>90.7</v>
      </c>
      <c r="E228" s="25">
        <f t="shared" si="15"/>
        <v>1.2704348999999999</v>
      </c>
      <c r="F228" s="43">
        <v>2.89</v>
      </c>
      <c r="G228" s="25">
        <f t="shared" si="16"/>
        <v>8.9503299999999994E-2</v>
      </c>
    </row>
    <row r="229" spans="1:14" x14ac:dyDescent="0.2">
      <c r="A229" s="118">
        <v>42255</v>
      </c>
      <c r="B229" s="27">
        <v>17</v>
      </c>
      <c r="C229" s="34"/>
      <c r="D229" s="43">
        <v>83.6</v>
      </c>
      <c r="E229" s="25">
        <f t="shared" si="15"/>
        <v>1.1709851999999998</v>
      </c>
      <c r="F229" s="43">
        <v>1.43</v>
      </c>
      <c r="G229" s="25">
        <f t="shared" si="16"/>
        <v>4.4287099999999996E-2</v>
      </c>
      <c r="H229" s="122"/>
      <c r="I229" s="123"/>
    </row>
    <row r="230" spans="1:14" x14ac:dyDescent="0.2">
      <c r="A230" s="135">
        <v>42269</v>
      </c>
      <c r="B230" s="27">
        <v>17</v>
      </c>
      <c r="D230" s="43">
        <v>55.1</v>
      </c>
      <c r="E230" s="25">
        <f t="shared" si="15"/>
        <v>0.77178570000000002</v>
      </c>
      <c r="F230" s="43">
        <v>2.4300000000000002</v>
      </c>
      <c r="G230" s="25">
        <f t="shared" si="16"/>
        <v>7.5257100000000007E-2</v>
      </c>
      <c r="H230" s="120"/>
      <c r="I230" s="120"/>
    </row>
    <row r="231" spans="1:14" x14ac:dyDescent="0.2">
      <c r="A231" s="136">
        <v>42283</v>
      </c>
      <c r="B231" s="27">
        <v>17</v>
      </c>
      <c r="C231" s="34"/>
      <c r="D231" s="43">
        <v>54.3</v>
      </c>
      <c r="E231" s="25">
        <f t="shared" si="15"/>
        <v>0.76058009999999987</v>
      </c>
      <c r="F231" s="43">
        <v>1.92</v>
      </c>
      <c r="G231" s="25">
        <f t="shared" si="16"/>
        <v>5.9462399999999999E-2</v>
      </c>
      <c r="H231" s="120"/>
      <c r="I231" s="120"/>
    </row>
    <row r="232" spans="1:14" x14ac:dyDescent="0.2">
      <c r="A232" s="136">
        <v>42297</v>
      </c>
      <c r="B232" s="27">
        <v>17</v>
      </c>
      <c r="D232" s="43">
        <v>55.8</v>
      </c>
      <c r="E232" s="25">
        <f t="shared" si="15"/>
        <v>0.78159060000000002</v>
      </c>
      <c r="F232" s="43">
        <v>1.53</v>
      </c>
      <c r="G232" s="25">
        <f t="shared" si="16"/>
        <v>4.7384099999999998E-2</v>
      </c>
    </row>
    <row r="233" spans="1:14" x14ac:dyDescent="0.2">
      <c r="A233" s="136">
        <v>42311</v>
      </c>
      <c r="B233" s="27">
        <v>17</v>
      </c>
      <c r="D233" s="43">
        <v>55.1</v>
      </c>
      <c r="E233" s="25">
        <f t="shared" si="15"/>
        <v>0.77178570000000002</v>
      </c>
      <c r="F233" s="43">
        <v>1.78</v>
      </c>
      <c r="G233" s="25">
        <f t="shared" si="16"/>
        <v>5.5126599999999998E-2</v>
      </c>
    </row>
    <row r="235" spans="1:14" x14ac:dyDescent="0.2">
      <c r="A235" s="101">
        <v>42073</v>
      </c>
      <c r="B235" s="27">
        <v>18</v>
      </c>
      <c r="D235" s="34">
        <v>181</v>
      </c>
      <c r="E235" s="25">
        <f t="shared" si="15"/>
        <v>2.5352669999999997</v>
      </c>
      <c r="F235" s="36">
        <v>1.88</v>
      </c>
      <c r="G235" s="25">
        <f t="shared" si="16"/>
        <v>5.82236E-2</v>
      </c>
    </row>
    <row r="236" spans="1:14" x14ac:dyDescent="0.2">
      <c r="A236" s="101">
        <v>42087</v>
      </c>
      <c r="B236" s="27">
        <v>18</v>
      </c>
      <c r="D236" s="34">
        <v>151</v>
      </c>
      <c r="E236" s="25">
        <f t="shared" si="15"/>
        <v>2.1150569999999997</v>
      </c>
      <c r="F236" s="36">
        <v>2.39</v>
      </c>
      <c r="G236" s="25">
        <f t="shared" si="16"/>
        <v>7.4018299999999995E-2</v>
      </c>
      <c r="L236" s="25">
        <v>18</v>
      </c>
    </row>
    <row r="237" spans="1:14" x14ac:dyDescent="0.2">
      <c r="A237" s="101">
        <v>42101</v>
      </c>
      <c r="B237" s="27">
        <v>18</v>
      </c>
      <c r="D237" s="37">
        <v>148</v>
      </c>
      <c r="E237" s="25">
        <f t="shared" si="15"/>
        <v>2.0730360000000001</v>
      </c>
      <c r="F237" s="34">
        <v>2.27</v>
      </c>
      <c r="G237" s="25">
        <f t="shared" si="16"/>
        <v>7.0301900000000001E-2</v>
      </c>
      <c r="L237" s="25" t="s">
        <v>20</v>
      </c>
      <c r="M237" s="25">
        <f>AVERAGE(E235:E236)</f>
        <v>2.3251619999999997</v>
      </c>
      <c r="N237" s="25">
        <f>AVERAGE(G235:G236)</f>
        <v>6.6120949999999998E-2</v>
      </c>
    </row>
    <row r="238" spans="1:14" x14ac:dyDescent="0.2">
      <c r="A238" s="101">
        <v>42115</v>
      </c>
      <c r="B238" s="27">
        <v>18</v>
      </c>
      <c r="D238" s="35">
        <v>114</v>
      </c>
      <c r="E238" s="25">
        <f t="shared" si="15"/>
        <v>1.5967979999999999</v>
      </c>
      <c r="F238" s="34">
        <v>1.68</v>
      </c>
      <c r="G238" s="25">
        <f t="shared" si="16"/>
        <v>5.2029599999999995E-2</v>
      </c>
      <c r="L238" s="25" t="s">
        <v>22</v>
      </c>
      <c r="M238" s="25">
        <f>AVERAGE(E237:E238)</f>
        <v>1.8349169999999999</v>
      </c>
      <c r="N238" s="25">
        <f>AVERAGE(G237:G238)</f>
        <v>6.1165749999999998E-2</v>
      </c>
    </row>
    <row r="239" spans="1:14" x14ac:dyDescent="0.2">
      <c r="A239" s="101">
        <v>42129</v>
      </c>
      <c r="B239" s="27">
        <v>18</v>
      </c>
      <c r="D239" s="34">
        <v>86.9</v>
      </c>
      <c r="E239" s="25">
        <f t="shared" si="15"/>
        <v>1.2172083</v>
      </c>
      <c r="F239" s="36">
        <v>1.81</v>
      </c>
      <c r="G239" s="25">
        <f t="shared" si="16"/>
        <v>5.60557E-2</v>
      </c>
      <c r="L239" s="25" t="s">
        <v>23</v>
      </c>
      <c r="M239" s="25">
        <f>AVERAGE(E239:E240)</f>
        <v>1.154526975</v>
      </c>
      <c r="N239" s="25">
        <f>AVERAGE(G239:G240)</f>
        <v>6.1320599999999996E-2</v>
      </c>
    </row>
    <row r="240" spans="1:14" x14ac:dyDescent="0.2">
      <c r="A240" s="101">
        <v>42143</v>
      </c>
      <c r="B240" s="27">
        <v>18</v>
      </c>
      <c r="D240" s="37">
        <v>77.95</v>
      </c>
      <c r="E240" s="25">
        <f>(D240*14.007)*(0.001)</f>
        <v>1.09184565</v>
      </c>
      <c r="F240" s="34">
        <v>2.15</v>
      </c>
      <c r="G240" s="25">
        <f t="shared" si="16"/>
        <v>6.6585499999999992E-2</v>
      </c>
      <c r="L240" s="25" t="s">
        <v>24</v>
      </c>
      <c r="M240" s="25">
        <f>AVERAGE(E241:E243)</f>
        <v>0.78089025000000001</v>
      </c>
      <c r="N240" s="25">
        <f>AVERAGE(G241:G243)</f>
        <v>6.6791966666666661E-2</v>
      </c>
    </row>
    <row r="241" spans="1:14" x14ac:dyDescent="0.2">
      <c r="A241" s="101">
        <v>42157</v>
      </c>
      <c r="B241" s="27">
        <v>18</v>
      </c>
      <c r="D241" s="34">
        <v>70.45</v>
      </c>
      <c r="E241" s="25">
        <f>(D241*14.007)*(0.001)</f>
        <v>0.98679315000000001</v>
      </c>
      <c r="F241" s="34">
        <v>1.81</v>
      </c>
      <c r="G241" s="25">
        <f t="shared" si="16"/>
        <v>5.60557E-2</v>
      </c>
      <c r="L241" s="25" t="s">
        <v>25</v>
      </c>
      <c r="M241" s="25">
        <f>AVERAGE(E244:E245)</f>
        <v>0.6415206</v>
      </c>
      <c r="N241" s="25">
        <f>AVERAGE(G244:G245)</f>
        <v>6.8753400000000006E-2</v>
      </c>
    </row>
    <row r="242" spans="1:14" x14ac:dyDescent="0.2">
      <c r="A242" s="108">
        <v>42171</v>
      </c>
      <c r="B242" s="27">
        <v>18</v>
      </c>
      <c r="D242" s="34">
        <v>60.7</v>
      </c>
      <c r="E242" s="25">
        <f>(D242*14.007)*(0.001)</f>
        <v>0.85022490000000006</v>
      </c>
      <c r="F242" s="34">
        <v>2.38</v>
      </c>
      <c r="G242" s="25">
        <f>(F242*30.97)*(0.001)</f>
        <v>7.3708599999999985E-2</v>
      </c>
      <c r="L242" s="25" t="s">
        <v>26</v>
      </c>
      <c r="M242" s="25">
        <f>AVERAGE(E246:E247)</f>
        <v>0.67373670000000008</v>
      </c>
      <c r="N242" s="25">
        <f>AVERAGE(G246:G247)</f>
        <v>6.519185000000001E-2</v>
      </c>
    </row>
    <row r="243" spans="1:14" x14ac:dyDescent="0.2">
      <c r="A243" s="108">
        <v>42185</v>
      </c>
      <c r="B243" s="27">
        <v>18</v>
      </c>
      <c r="D243" s="43">
        <v>36.1</v>
      </c>
      <c r="E243" s="25">
        <f t="shared" si="15"/>
        <v>0.50565269999999995</v>
      </c>
      <c r="F243" s="43">
        <v>2.2799999999999998</v>
      </c>
      <c r="G243" s="25">
        <f t="shared" si="16"/>
        <v>7.0611599999999997E-2</v>
      </c>
      <c r="L243" s="25" t="s">
        <v>27</v>
      </c>
      <c r="M243" s="25">
        <f>AVERAGE(E248:E249)</f>
        <v>0.62471220000000005</v>
      </c>
      <c r="N243" s="25">
        <f>AVERAGE(G248:G249)</f>
        <v>6.8598550000000008E-2</v>
      </c>
    </row>
    <row r="244" spans="1:14" x14ac:dyDescent="0.2">
      <c r="A244" s="108">
        <v>42199</v>
      </c>
      <c r="B244" s="27">
        <v>18</v>
      </c>
      <c r="C244" s="25" t="s">
        <v>109</v>
      </c>
      <c r="L244" s="25" t="s">
        <v>83</v>
      </c>
      <c r="M244" s="25">
        <f>AVERAGE(E250:E251)</f>
        <v>0.57428699999999999</v>
      </c>
      <c r="N244" s="25">
        <f>AVERAGE(G250:G251)</f>
        <v>4.4751649999999997E-2</v>
      </c>
    </row>
    <row r="245" spans="1:14" x14ac:dyDescent="0.2">
      <c r="A245" s="108">
        <v>42213</v>
      </c>
      <c r="B245" s="27">
        <v>18</v>
      </c>
      <c r="C245" s="120"/>
      <c r="D245" s="43">
        <v>45.8</v>
      </c>
      <c r="E245" s="25">
        <f t="shared" si="15"/>
        <v>0.6415206</v>
      </c>
      <c r="F245" s="43">
        <v>2.2200000000000002</v>
      </c>
      <c r="G245" s="25">
        <f t="shared" si="16"/>
        <v>6.8753400000000006E-2</v>
      </c>
      <c r="H245" s="120"/>
      <c r="L245" s="25" t="s">
        <v>29</v>
      </c>
      <c r="M245" s="25">
        <f>AVERAGE(E252)</f>
        <v>0.69194579999999994</v>
      </c>
      <c r="N245" s="25">
        <f>AVERAGE(G252)</f>
        <v>4.9861700000000002E-2</v>
      </c>
    </row>
    <row r="246" spans="1:14" x14ac:dyDescent="0.2">
      <c r="A246" s="108">
        <v>42227</v>
      </c>
      <c r="B246" s="27">
        <v>18</v>
      </c>
      <c r="C246" s="120"/>
      <c r="D246" s="43">
        <v>48.1</v>
      </c>
      <c r="E246" s="25">
        <f t="shared" si="15"/>
        <v>0.67373670000000008</v>
      </c>
      <c r="F246" s="43">
        <v>2.105</v>
      </c>
      <c r="G246" s="25">
        <f t="shared" si="16"/>
        <v>6.519185000000001E-2</v>
      </c>
      <c r="H246" s="121"/>
    </row>
    <row r="247" spans="1:14" x14ac:dyDescent="0.2">
      <c r="A247" s="108">
        <v>42241</v>
      </c>
      <c r="B247" s="27">
        <v>18</v>
      </c>
      <c r="C247" s="25" t="s">
        <v>109</v>
      </c>
    </row>
    <row r="248" spans="1:14" x14ac:dyDescent="0.2">
      <c r="A248" s="118">
        <v>42255</v>
      </c>
      <c r="B248" s="27">
        <v>18</v>
      </c>
      <c r="D248" s="43">
        <v>44.2</v>
      </c>
      <c r="E248" s="25">
        <f t="shared" si="15"/>
        <v>0.61910940000000003</v>
      </c>
      <c r="F248" s="43">
        <v>2.33</v>
      </c>
      <c r="G248" s="25">
        <f t="shared" si="16"/>
        <v>7.2160100000000005E-2</v>
      </c>
      <c r="H248" s="122"/>
      <c r="I248" s="121"/>
    </row>
    <row r="249" spans="1:14" x14ac:dyDescent="0.2">
      <c r="A249" s="135">
        <v>42269</v>
      </c>
      <c r="B249" s="27">
        <v>18</v>
      </c>
      <c r="D249" s="43">
        <v>45</v>
      </c>
      <c r="E249" s="25">
        <f t="shared" si="15"/>
        <v>0.63031499999999996</v>
      </c>
      <c r="F249" s="43">
        <v>2.1</v>
      </c>
      <c r="G249" s="25">
        <f t="shared" si="16"/>
        <v>6.5037000000000011E-2</v>
      </c>
      <c r="H249" s="124"/>
      <c r="I249" s="121"/>
    </row>
    <row r="250" spans="1:14" x14ac:dyDescent="0.2">
      <c r="A250" s="136">
        <v>42283</v>
      </c>
      <c r="B250" s="27">
        <v>18</v>
      </c>
      <c r="D250" s="43">
        <v>46.4</v>
      </c>
      <c r="E250" s="25">
        <f t="shared" ref="E250:E252" si="21">(D250*14.007)*(0.001)</f>
        <v>0.64992479999999997</v>
      </c>
      <c r="F250" s="43">
        <v>1.72</v>
      </c>
      <c r="G250" s="25">
        <f t="shared" si="16"/>
        <v>5.32684E-2</v>
      </c>
      <c r="H250" s="120"/>
      <c r="I250" s="121"/>
    </row>
    <row r="251" spans="1:14" x14ac:dyDescent="0.2">
      <c r="A251" s="136">
        <v>42297</v>
      </c>
      <c r="B251" s="27">
        <v>18</v>
      </c>
      <c r="D251" s="43">
        <v>35.6</v>
      </c>
      <c r="E251" s="25">
        <f t="shared" si="21"/>
        <v>0.49864920000000001</v>
      </c>
      <c r="F251" s="43">
        <v>1.17</v>
      </c>
      <c r="G251" s="25">
        <f t="shared" si="16"/>
        <v>3.6234899999999994E-2</v>
      </c>
    </row>
    <row r="252" spans="1:14" x14ac:dyDescent="0.2">
      <c r="A252" s="136">
        <v>42311</v>
      </c>
      <c r="B252" s="27">
        <v>18</v>
      </c>
      <c r="D252" s="43">
        <v>49.4</v>
      </c>
      <c r="E252" s="25">
        <f t="shared" si="21"/>
        <v>0.69194579999999994</v>
      </c>
      <c r="F252" s="43">
        <v>1.61</v>
      </c>
      <c r="G252" s="25">
        <f t="shared" si="16"/>
        <v>4.9861700000000002E-2</v>
      </c>
    </row>
    <row r="254" spans="1:14" x14ac:dyDescent="0.2">
      <c r="A254" s="101">
        <v>42073</v>
      </c>
      <c r="B254" s="27">
        <v>19</v>
      </c>
      <c r="D254" s="50">
        <v>214</v>
      </c>
      <c r="E254" s="25">
        <f t="shared" ref="E254:E347" si="22">(D254*14.007)*(0.001)</f>
        <v>2.9974980000000002</v>
      </c>
      <c r="F254" s="36">
        <v>1.9</v>
      </c>
      <c r="G254" s="25">
        <f t="shared" si="16"/>
        <v>5.8842999999999999E-2</v>
      </c>
    </row>
    <row r="255" spans="1:14" x14ac:dyDescent="0.2">
      <c r="A255" s="101">
        <v>42087</v>
      </c>
      <c r="B255" s="27">
        <v>19</v>
      </c>
      <c r="C255" s="27"/>
      <c r="D255" s="50">
        <v>238</v>
      </c>
      <c r="E255" s="25">
        <f t="shared" si="22"/>
        <v>3.3336659999999996</v>
      </c>
      <c r="F255" s="36">
        <v>2.1800000000000002</v>
      </c>
      <c r="G255" s="25">
        <f t="shared" si="16"/>
        <v>6.7514600000000008E-2</v>
      </c>
      <c r="L255" s="25">
        <v>19</v>
      </c>
    </row>
    <row r="256" spans="1:14" x14ac:dyDescent="0.2">
      <c r="A256" s="101">
        <v>42101</v>
      </c>
      <c r="B256" s="27">
        <v>19</v>
      </c>
      <c r="D256" s="34">
        <v>281</v>
      </c>
      <c r="E256" s="25">
        <f t="shared" si="22"/>
        <v>3.9359670000000002</v>
      </c>
      <c r="F256" s="36">
        <v>1.88</v>
      </c>
      <c r="G256" s="25">
        <f t="shared" si="16"/>
        <v>5.82236E-2</v>
      </c>
      <c r="L256" s="25" t="s">
        <v>20</v>
      </c>
      <c r="M256" s="44">
        <f>AVERAGE(E254:E255)</f>
        <v>3.1655819999999997</v>
      </c>
      <c r="N256" s="44">
        <f>AVERAGE(G254:G255)</f>
        <v>6.3178800000000007E-2</v>
      </c>
    </row>
    <row r="257" spans="1:14" x14ac:dyDescent="0.2">
      <c r="A257" s="101">
        <v>42115</v>
      </c>
      <c r="B257" s="27">
        <v>19</v>
      </c>
      <c r="C257" s="27"/>
      <c r="D257" s="34">
        <v>203</v>
      </c>
      <c r="E257" s="25">
        <f t="shared" si="22"/>
        <v>2.8434209999999998</v>
      </c>
      <c r="F257" s="36">
        <v>1.82</v>
      </c>
      <c r="G257" s="25">
        <f t="shared" si="16"/>
        <v>5.6365400000000003E-2</v>
      </c>
      <c r="L257" s="25" t="s">
        <v>22</v>
      </c>
      <c r="M257" s="45">
        <f>AVERAGE(E256:E257)</f>
        <v>3.389694</v>
      </c>
      <c r="N257" s="46">
        <f>AVERAGE(G256:G257)</f>
        <v>5.7294499999999998E-2</v>
      </c>
    </row>
    <row r="258" spans="1:14" x14ac:dyDescent="0.2">
      <c r="A258" s="101">
        <v>42129</v>
      </c>
      <c r="B258" s="27">
        <v>19</v>
      </c>
      <c r="D258" s="43">
        <v>190</v>
      </c>
      <c r="E258" s="25">
        <f t="shared" si="22"/>
        <v>2.66133</v>
      </c>
      <c r="F258" s="43">
        <v>2.89</v>
      </c>
      <c r="G258" s="25">
        <f t="shared" si="16"/>
        <v>8.9503299999999994E-2</v>
      </c>
      <c r="L258" s="25" t="s">
        <v>23</v>
      </c>
      <c r="M258" s="45">
        <f>AVERAGE(E258:E259)</f>
        <v>2.549274</v>
      </c>
      <c r="N258" s="46">
        <f>AVERAGE(G258:G259)</f>
        <v>8.79548E-2</v>
      </c>
    </row>
    <row r="259" spans="1:14" x14ac:dyDescent="0.2">
      <c r="A259" s="101">
        <v>42143</v>
      </c>
      <c r="B259" s="27">
        <v>19</v>
      </c>
      <c r="C259" s="27"/>
      <c r="D259" s="43">
        <v>174</v>
      </c>
      <c r="E259" s="25">
        <f t="shared" si="22"/>
        <v>2.4372180000000001</v>
      </c>
      <c r="F259" s="43">
        <v>2.79</v>
      </c>
      <c r="G259" s="25">
        <f t="shared" si="16"/>
        <v>8.6406300000000005E-2</v>
      </c>
      <c r="L259" s="25" t="s">
        <v>24</v>
      </c>
      <c r="M259" s="45">
        <f>AVERAGE(E260:E262)</f>
        <v>2.4442214999999998</v>
      </c>
      <c r="N259" s="46">
        <f>AVERAGE(G260:G262)</f>
        <v>0.10173645000000001</v>
      </c>
    </row>
    <row r="260" spans="1:14" x14ac:dyDescent="0.2">
      <c r="A260" s="101">
        <v>42157</v>
      </c>
      <c r="B260" s="27">
        <v>19</v>
      </c>
      <c r="D260" s="35">
        <v>188</v>
      </c>
      <c r="E260" s="25">
        <f t="shared" si="22"/>
        <v>2.6333159999999998</v>
      </c>
      <c r="F260" s="36">
        <v>3.39</v>
      </c>
      <c r="G260" s="25">
        <f t="shared" si="16"/>
        <v>0.10498829999999999</v>
      </c>
      <c r="L260" s="25" t="s">
        <v>25</v>
      </c>
      <c r="M260" s="45">
        <f>AVERAGE(E263:E264)</f>
        <v>2.4652319999999999</v>
      </c>
      <c r="N260" s="46">
        <f>AVERAGE(G263:G264)</f>
        <v>0.11226625</v>
      </c>
    </row>
    <row r="261" spans="1:14" x14ac:dyDescent="0.2">
      <c r="A261" s="108">
        <v>42171</v>
      </c>
      <c r="B261" s="27">
        <v>19</v>
      </c>
      <c r="D261" s="34">
        <v>161</v>
      </c>
      <c r="E261" s="25">
        <f t="shared" si="22"/>
        <v>2.2551269999999999</v>
      </c>
      <c r="F261" s="36">
        <v>3.18</v>
      </c>
      <c r="G261" s="25">
        <f t="shared" si="16"/>
        <v>9.8484600000000005E-2</v>
      </c>
      <c r="L261" s="25" t="s">
        <v>26</v>
      </c>
      <c r="M261" s="45">
        <f>AVERAGE(E265:E266)</f>
        <v>2.7873930000000002</v>
      </c>
      <c r="N261" s="46">
        <f>AVERAGE(G265:G266)</f>
        <v>7.6186199999999996E-2</v>
      </c>
    </row>
    <row r="262" spans="1:14" x14ac:dyDescent="0.2">
      <c r="A262" s="108">
        <v>42185</v>
      </c>
      <c r="B262" s="27">
        <v>19</v>
      </c>
      <c r="C262" s="25" t="s">
        <v>109</v>
      </c>
      <c r="D262" s="34"/>
      <c r="F262" s="34"/>
      <c r="L262" s="25" t="s">
        <v>27</v>
      </c>
      <c r="M262" s="45">
        <f>AVERAGE(E267:E268)</f>
        <v>2.4722355</v>
      </c>
      <c r="N262" s="46">
        <f>AVERAGE(G267:G268)</f>
        <v>7.7889550000000002E-2</v>
      </c>
    </row>
    <row r="263" spans="1:14" x14ac:dyDescent="0.2">
      <c r="A263" s="108">
        <v>42199</v>
      </c>
      <c r="B263" s="27">
        <v>19</v>
      </c>
      <c r="C263" s="122"/>
      <c r="D263" s="34">
        <v>172</v>
      </c>
      <c r="E263" s="25">
        <f t="shared" si="22"/>
        <v>2.4092039999999999</v>
      </c>
      <c r="F263" s="34">
        <v>3.47</v>
      </c>
      <c r="G263" s="25">
        <f t="shared" si="16"/>
        <v>0.1074659</v>
      </c>
      <c r="H263" s="121"/>
      <c r="L263" s="25" t="s">
        <v>83</v>
      </c>
      <c r="M263" s="45">
        <f>AVERAGE(E269:E270)</f>
        <v>3.3126555</v>
      </c>
      <c r="N263" s="47">
        <f>AVERAGE(G269:G270)</f>
        <v>6.4417599999999992E-2</v>
      </c>
    </row>
    <row r="264" spans="1:14" x14ac:dyDescent="0.2">
      <c r="A264" s="108">
        <v>42213</v>
      </c>
      <c r="B264" s="27">
        <v>19</v>
      </c>
      <c r="C264" s="120"/>
      <c r="D264" s="34">
        <v>180</v>
      </c>
      <c r="E264" s="25">
        <f t="shared" si="22"/>
        <v>2.5212599999999998</v>
      </c>
      <c r="F264" s="34">
        <v>3.78</v>
      </c>
      <c r="G264" s="25">
        <f t="shared" si="16"/>
        <v>0.11706659999999999</v>
      </c>
      <c r="H264" s="121"/>
      <c r="L264" s="25" t="s">
        <v>29</v>
      </c>
      <c r="M264" s="44">
        <f>AVERAGE(E271:E271)</f>
        <v>4.06203</v>
      </c>
      <c r="N264" s="44">
        <f>AVERAGE(G271:G271)</f>
        <v>4.3358000000000001E-2</v>
      </c>
    </row>
    <row r="265" spans="1:14" x14ac:dyDescent="0.2">
      <c r="A265" s="108">
        <v>42227</v>
      </c>
      <c r="B265" s="27">
        <v>19</v>
      </c>
      <c r="C265" s="120"/>
      <c r="D265" s="43">
        <v>199</v>
      </c>
      <c r="E265" s="25">
        <f t="shared" si="22"/>
        <v>2.7873930000000002</v>
      </c>
      <c r="F265" s="43">
        <v>2.46</v>
      </c>
      <c r="G265" s="25">
        <f t="shared" ref="G265:G271" si="23">(F265*30.97)*(0.001)</f>
        <v>7.6186199999999996E-2</v>
      </c>
      <c r="H265" s="120"/>
    </row>
    <row r="266" spans="1:14" x14ac:dyDescent="0.2">
      <c r="A266" s="108">
        <v>42241</v>
      </c>
      <c r="B266" s="27">
        <v>19</v>
      </c>
      <c r="C266" s="25" t="s">
        <v>109</v>
      </c>
    </row>
    <row r="267" spans="1:14" x14ac:dyDescent="0.2">
      <c r="A267" s="118">
        <v>42255</v>
      </c>
      <c r="B267" s="27">
        <v>19</v>
      </c>
      <c r="D267" s="43">
        <v>167</v>
      </c>
      <c r="E267" s="25">
        <f t="shared" ref="E267:E270" si="24">(D267*14.007)*(0.001)</f>
        <v>2.3391690000000001</v>
      </c>
      <c r="F267" s="43">
        <v>2.88</v>
      </c>
      <c r="G267" s="25">
        <f t="shared" si="23"/>
        <v>8.9193599999999998E-2</v>
      </c>
      <c r="H267" s="120"/>
      <c r="I267" s="121"/>
    </row>
    <row r="268" spans="1:14" x14ac:dyDescent="0.2">
      <c r="A268" s="135">
        <v>42269</v>
      </c>
      <c r="B268" s="27">
        <v>19</v>
      </c>
      <c r="D268" s="43">
        <v>186</v>
      </c>
      <c r="E268" s="25">
        <f t="shared" si="24"/>
        <v>2.605302</v>
      </c>
      <c r="F268" s="43">
        <v>2.15</v>
      </c>
      <c r="G268" s="25">
        <f t="shared" si="23"/>
        <v>6.6585499999999992E-2</v>
      </c>
      <c r="H268" s="120"/>
      <c r="I268" s="120"/>
    </row>
    <row r="269" spans="1:14" x14ac:dyDescent="0.2">
      <c r="A269" s="136">
        <v>42283</v>
      </c>
      <c r="B269" s="27">
        <v>19</v>
      </c>
      <c r="D269" s="43">
        <v>217</v>
      </c>
      <c r="E269" s="25">
        <f t="shared" si="24"/>
        <v>3.0395189999999999</v>
      </c>
      <c r="F269" s="43">
        <v>2.3199999999999998</v>
      </c>
      <c r="G269" s="25">
        <f t="shared" si="23"/>
        <v>7.1850399999999995E-2</v>
      </c>
      <c r="H269" s="139"/>
      <c r="I269" s="120"/>
    </row>
    <row r="270" spans="1:14" x14ac:dyDescent="0.2">
      <c r="A270" s="136">
        <v>42297</v>
      </c>
      <c r="B270" s="27">
        <v>19</v>
      </c>
      <c r="D270" s="43">
        <v>256</v>
      </c>
      <c r="E270" s="25">
        <f t="shared" si="24"/>
        <v>3.5857920000000001</v>
      </c>
      <c r="F270" s="43">
        <v>1.84</v>
      </c>
      <c r="G270" s="25">
        <f t="shared" si="23"/>
        <v>5.6984800000000002E-2</v>
      </c>
    </row>
    <row r="271" spans="1:14" x14ac:dyDescent="0.2">
      <c r="A271" s="136">
        <v>42311</v>
      </c>
      <c r="B271" s="27">
        <v>19</v>
      </c>
      <c r="D271" s="43">
        <v>290</v>
      </c>
      <c r="E271" s="25">
        <f t="shared" ref="E271" si="25">(D271*14.007)*(0.001)</f>
        <v>4.06203</v>
      </c>
      <c r="F271" s="43">
        <v>1.4</v>
      </c>
      <c r="G271" s="25">
        <f t="shared" si="23"/>
        <v>4.3358000000000001E-2</v>
      </c>
    </row>
    <row r="272" spans="1:14" x14ac:dyDescent="0.2">
      <c r="A272" s="30"/>
    </row>
    <row r="273" spans="1:14" x14ac:dyDescent="0.2">
      <c r="A273" s="101">
        <v>42073</v>
      </c>
      <c r="B273" s="27">
        <v>21</v>
      </c>
      <c r="D273" s="34">
        <v>250</v>
      </c>
      <c r="E273" s="25">
        <f t="shared" si="22"/>
        <v>3.5017499999999999</v>
      </c>
      <c r="F273" s="34">
        <v>2.09</v>
      </c>
      <c r="G273" s="25">
        <f t="shared" ref="G273:G355" si="26">(F273*30.97)*(0.001)</f>
        <v>6.4727300000000002E-2</v>
      </c>
    </row>
    <row r="274" spans="1:14" x14ac:dyDescent="0.2">
      <c r="A274" s="101">
        <v>42087</v>
      </c>
      <c r="B274" s="27">
        <v>21</v>
      </c>
      <c r="D274" s="35">
        <v>213</v>
      </c>
      <c r="E274" s="25">
        <f t="shared" si="22"/>
        <v>2.9834909999999999</v>
      </c>
      <c r="F274" s="36">
        <v>2.5499999999999998</v>
      </c>
      <c r="G274" s="25">
        <f t="shared" si="26"/>
        <v>7.8973499999999988E-2</v>
      </c>
      <c r="L274" s="25">
        <v>21</v>
      </c>
    </row>
    <row r="275" spans="1:14" x14ac:dyDescent="0.2">
      <c r="A275" s="101">
        <v>42101</v>
      </c>
      <c r="B275" s="27">
        <v>21</v>
      </c>
      <c r="D275" s="34">
        <v>216</v>
      </c>
      <c r="E275" s="25">
        <f t="shared" si="22"/>
        <v>3.025512</v>
      </c>
      <c r="F275" s="34">
        <v>2.2599999999999998</v>
      </c>
      <c r="G275" s="25">
        <f t="shared" si="26"/>
        <v>6.9992200000000004E-2</v>
      </c>
      <c r="L275" s="25" t="s">
        <v>20</v>
      </c>
      <c r="M275" s="25">
        <f>AVERAGE(E273:E274)</f>
        <v>3.2426205000000001</v>
      </c>
      <c r="N275" s="25">
        <f>AVERAGE(G273:G274)</f>
        <v>7.1850399999999995E-2</v>
      </c>
    </row>
    <row r="276" spans="1:14" x14ac:dyDescent="0.2">
      <c r="A276" s="101">
        <v>42115</v>
      </c>
      <c r="B276" s="27">
        <v>21</v>
      </c>
      <c r="D276" s="34">
        <v>236</v>
      </c>
      <c r="E276" s="25">
        <f t="shared" si="22"/>
        <v>3.3056520000000003</v>
      </c>
      <c r="F276" s="36">
        <v>3.09</v>
      </c>
      <c r="G276" s="25">
        <f t="shared" si="26"/>
        <v>9.5697299999999999E-2</v>
      </c>
      <c r="L276" s="25" t="s">
        <v>22</v>
      </c>
      <c r="M276" s="25">
        <f>AVERAGE(E275:E276)</f>
        <v>3.1655820000000001</v>
      </c>
      <c r="N276" s="25">
        <f>AVERAGE(G275:G276)</f>
        <v>8.2844749999999995E-2</v>
      </c>
    </row>
    <row r="277" spans="1:14" x14ac:dyDescent="0.2">
      <c r="A277" s="101">
        <v>42129</v>
      </c>
      <c r="B277" s="27">
        <v>21</v>
      </c>
      <c r="D277" s="34">
        <v>127</v>
      </c>
      <c r="E277" s="25">
        <f t="shared" si="22"/>
        <v>1.7788889999999999</v>
      </c>
      <c r="F277" s="36">
        <v>2.2200000000000002</v>
      </c>
      <c r="G277" s="25">
        <f t="shared" si="26"/>
        <v>6.8753400000000006E-2</v>
      </c>
      <c r="L277" s="25" t="s">
        <v>23</v>
      </c>
      <c r="M277" s="25">
        <f>AVERAGE(E277:E278)</f>
        <v>1.8629310000000001</v>
      </c>
      <c r="N277" s="25">
        <f>AVERAGE(G277:G278)</f>
        <v>7.5411950000000005E-2</v>
      </c>
    </row>
    <row r="278" spans="1:14" x14ac:dyDescent="0.2">
      <c r="A278" s="101">
        <v>42143</v>
      </c>
      <c r="B278" s="27">
        <v>21</v>
      </c>
      <c r="D278" s="34">
        <v>139</v>
      </c>
      <c r="E278" s="25">
        <f t="shared" si="22"/>
        <v>1.9469730000000001</v>
      </c>
      <c r="F278" s="36">
        <v>2.65</v>
      </c>
      <c r="G278" s="25">
        <f t="shared" si="26"/>
        <v>8.2070499999999991E-2</v>
      </c>
      <c r="L278" s="25" t="s">
        <v>24</v>
      </c>
      <c r="M278" s="25">
        <f>AVERAGE(E279:E281)</f>
        <v>1.5795227000000001</v>
      </c>
      <c r="N278" s="25">
        <f>AVERAGE(G279:G281)</f>
        <v>7.9902600000000004E-2</v>
      </c>
    </row>
    <row r="279" spans="1:14" x14ac:dyDescent="0.2">
      <c r="A279" s="101">
        <v>42157</v>
      </c>
      <c r="B279" s="27">
        <v>21</v>
      </c>
      <c r="D279" s="34">
        <v>129</v>
      </c>
      <c r="E279" s="25">
        <f t="shared" si="22"/>
        <v>1.8069030000000001</v>
      </c>
      <c r="F279" s="34">
        <v>2.42</v>
      </c>
      <c r="G279" s="25">
        <f t="shared" si="26"/>
        <v>7.4947399999999997E-2</v>
      </c>
      <c r="L279" s="25" t="s">
        <v>25</v>
      </c>
      <c r="M279" s="25">
        <f>AVERAGE(E282:E283)</f>
        <v>2.0170079999999997</v>
      </c>
      <c r="N279" s="25">
        <f>AVERAGE(G282:G283)</f>
        <v>9.5077899999999993E-2</v>
      </c>
    </row>
    <row r="280" spans="1:14" x14ac:dyDescent="0.2">
      <c r="A280" s="108">
        <v>42171</v>
      </c>
      <c r="B280" s="27">
        <v>21</v>
      </c>
      <c r="D280" s="37">
        <v>111</v>
      </c>
      <c r="E280" s="25">
        <f t="shared" si="22"/>
        <v>1.5547770000000001</v>
      </c>
      <c r="F280" s="34">
        <v>2.2000000000000002</v>
      </c>
      <c r="G280" s="25">
        <f t="shared" si="26"/>
        <v>6.8134E-2</v>
      </c>
      <c r="L280" s="25" t="s">
        <v>26</v>
      </c>
      <c r="M280" s="25">
        <f>AVERAGE(E284:E285)</f>
        <v>1.433266275</v>
      </c>
      <c r="N280" s="25">
        <f>AVERAGE(G284:G285)</f>
        <v>8.5864324999999991E-2</v>
      </c>
    </row>
    <row r="281" spans="1:14" x14ac:dyDescent="0.2">
      <c r="A281" s="108">
        <v>42185</v>
      </c>
      <c r="B281" s="27">
        <v>21</v>
      </c>
      <c r="D281" s="43">
        <v>98.3</v>
      </c>
      <c r="E281" s="25">
        <f t="shared" ref="E281:E290" si="27">(D281*14.007)*(0.001)</f>
        <v>1.3768880999999999</v>
      </c>
      <c r="F281" s="43">
        <v>3.12</v>
      </c>
      <c r="G281" s="25">
        <f t="shared" si="26"/>
        <v>9.6626400000000001E-2</v>
      </c>
      <c r="L281" s="25" t="s">
        <v>27</v>
      </c>
      <c r="M281" s="25">
        <f>AVERAGE(E286:E287)</f>
        <v>1.2830412</v>
      </c>
      <c r="N281" s="25">
        <f>AVERAGE(G286:G287)</f>
        <v>7.4095724999999987E-2</v>
      </c>
    </row>
    <row r="282" spans="1:14" x14ac:dyDescent="0.2">
      <c r="A282" s="108">
        <v>42199</v>
      </c>
      <c r="B282" s="27">
        <v>21</v>
      </c>
      <c r="C282" s="120"/>
      <c r="D282" s="43">
        <v>120</v>
      </c>
      <c r="E282" s="25">
        <f t="shared" si="27"/>
        <v>1.6808399999999999</v>
      </c>
      <c r="F282" s="43">
        <v>3.18</v>
      </c>
      <c r="G282" s="25">
        <f t="shared" si="26"/>
        <v>9.8484600000000005E-2</v>
      </c>
      <c r="H282" s="121"/>
      <c r="L282" s="25" t="s">
        <v>83</v>
      </c>
      <c r="M282" s="25">
        <f>AVERAGE(E288:E289)</f>
        <v>1.6808399999999999</v>
      </c>
      <c r="N282" s="25">
        <f>AVERAGE(G288:G289)</f>
        <v>6.3333649999999991E-2</v>
      </c>
    </row>
    <row r="283" spans="1:14" x14ac:dyDescent="0.2">
      <c r="A283" s="108">
        <v>42213</v>
      </c>
      <c r="B283" s="27">
        <v>21</v>
      </c>
      <c r="C283" s="120"/>
      <c r="D283" s="43">
        <v>168</v>
      </c>
      <c r="E283" s="25">
        <f t="shared" si="27"/>
        <v>2.3531759999999999</v>
      </c>
      <c r="F283" s="43">
        <v>2.96</v>
      </c>
      <c r="G283" s="25">
        <f t="shared" si="26"/>
        <v>9.1671199999999994E-2</v>
      </c>
      <c r="H283" s="120"/>
      <c r="L283" s="25" t="s">
        <v>29</v>
      </c>
      <c r="M283" s="25">
        <f>AVERAGE(E290)</f>
        <v>1.358679</v>
      </c>
      <c r="N283" s="25">
        <f>AVERAGE(G290)</f>
        <v>5.0481100000000001E-2</v>
      </c>
    </row>
    <row r="284" spans="1:14" x14ac:dyDescent="0.2">
      <c r="A284" s="108">
        <v>42227</v>
      </c>
      <c r="B284" s="27">
        <v>21</v>
      </c>
      <c r="C284" s="120"/>
      <c r="D284" s="43">
        <v>112</v>
      </c>
      <c r="E284" s="25">
        <f t="shared" si="27"/>
        <v>1.568784</v>
      </c>
      <c r="F284" s="43">
        <v>2.84</v>
      </c>
      <c r="G284" s="25">
        <f t="shared" si="26"/>
        <v>8.79548E-2</v>
      </c>
      <c r="H284" s="120"/>
    </row>
    <row r="285" spans="1:14" x14ac:dyDescent="0.2">
      <c r="A285" s="108">
        <v>42241</v>
      </c>
      <c r="B285" s="27">
        <v>21</v>
      </c>
      <c r="C285" s="120"/>
      <c r="D285" s="43">
        <v>92.65</v>
      </c>
      <c r="E285" s="25">
        <f t="shared" si="27"/>
        <v>1.2977485500000001</v>
      </c>
      <c r="F285" s="43">
        <v>2.7050000000000001</v>
      </c>
      <c r="G285" s="25">
        <f t="shared" si="26"/>
        <v>8.3773849999999997E-2</v>
      </c>
      <c r="H285" s="121"/>
    </row>
    <row r="286" spans="1:14" x14ac:dyDescent="0.2">
      <c r="A286" s="118">
        <v>42255</v>
      </c>
      <c r="B286" s="27">
        <v>21</v>
      </c>
      <c r="D286" s="43">
        <v>104</v>
      </c>
      <c r="E286" s="25">
        <f t="shared" si="27"/>
        <v>1.456728</v>
      </c>
      <c r="F286" s="43">
        <v>2.38</v>
      </c>
      <c r="G286" s="25">
        <f t="shared" si="26"/>
        <v>7.3708599999999985E-2</v>
      </c>
      <c r="H286" s="120"/>
      <c r="I286" s="120"/>
    </row>
    <row r="287" spans="1:14" x14ac:dyDescent="0.2">
      <c r="A287" s="135">
        <v>42269</v>
      </c>
      <c r="B287" s="27">
        <v>21</v>
      </c>
      <c r="D287" s="43">
        <v>79.2</v>
      </c>
      <c r="E287" s="25">
        <f t="shared" si="27"/>
        <v>1.1093544</v>
      </c>
      <c r="F287" s="43">
        <v>2.4049999999999998</v>
      </c>
      <c r="G287" s="25">
        <f t="shared" si="26"/>
        <v>7.4482849999999989E-2</v>
      </c>
      <c r="H287" s="120"/>
      <c r="I287" s="120"/>
    </row>
    <row r="288" spans="1:14" x14ac:dyDescent="0.2">
      <c r="A288" s="136">
        <v>42283</v>
      </c>
      <c r="B288" s="27">
        <v>21</v>
      </c>
      <c r="D288" s="43">
        <v>119</v>
      </c>
      <c r="E288" s="25">
        <f t="shared" si="27"/>
        <v>1.6668329999999998</v>
      </c>
      <c r="F288" s="43">
        <v>2.11</v>
      </c>
      <c r="G288" s="25">
        <f t="shared" si="26"/>
        <v>6.5346699999999994E-2</v>
      </c>
      <c r="H288" s="120"/>
      <c r="I288" s="120"/>
    </row>
    <row r="289" spans="1:14" x14ac:dyDescent="0.2">
      <c r="A289" s="136">
        <v>42297</v>
      </c>
      <c r="B289" s="27">
        <v>21</v>
      </c>
      <c r="D289" s="43">
        <v>121</v>
      </c>
      <c r="E289" s="25">
        <f t="shared" si="27"/>
        <v>1.694847</v>
      </c>
      <c r="F289" s="43">
        <v>1.98</v>
      </c>
      <c r="G289" s="25">
        <f t="shared" si="26"/>
        <v>6.1320600000000003E-2</v>
      </c>
    </row>
    <row r="290" spans="1:14" x14ac:dyDescent="0.2">
      <c r="A290" s="136">
        <v>42311</v>
      </c>
      <c r="B290" s="27">
        <v>21</v>
      </c>
      <c r="D290" s="43">
        <v>97</v>
      </c>
      <c r="E290" s="25">
        <f t="shared" si="27"/>
        <v>1.358679</v>
      </c>
      <c r="F290" s="43">
        <v>1.63</v>
      </c>
      <c r="G290" s="25">
        <f t="shared" si="26"/>
        <v>5.0481100000000001E-2</v>
      </c>
    </row>
    <row r="292" spans="1:14" x14ac:dyDescent="0.2">
      <c r="A292" s="101">
        <v>42073</v>
      </c>
      <c r="B292" s="27">
        <v>22</v>
      </c>
      <c r="D292" s="38">
        <v>229</v>
      </c>
      <c r="E292" s="25">
        <f t="shared" si="22"/>
        <v>3.2076030000000002</v>
      </c>
      <c r="F292" s="34">
        <v>2.0699999999999998</v>
      </c>
      <c r="G292" s="25">
        <f t="shared" si="26"/>
        <v>6.4107899999999982E-2</v>
      </c>
    </row>
    <row r="293" spans="1:14" x14ac:dyDescent="0.2">
      <c r="A293" s="101">
        <v>42087</v>
      </c>
      <c r="B293" s="27">
        <v>22</v>
      </c>
      <c r="D293" s="39">
        <v>266</v>
      </c>
      <c r="E293" s="25">
        <f t="shared" si="22"/>
        <v>3.7258620000000002</v>
      </c>
      <c r="F293" s="36">
        <v>1.56</v>
      </c>
      <c r="G293" s="25">
        <f t="shared" si="26"/>
        <v>4.8313200000000001E-2</v>
      </c>
      <c r="L293" s="25">
        <v>22</v>
      </c>
    </row>
    <row r="294" spans="1:14" x14ac:dyDescent="0.2">
      <c r="A294" s="101">
        <v>42101</v>
      </c>
      <c r="B294" s="27">
        <v>22</v>
      </c>
      <c r="D294" s="34">
        <v>188</v>
      </c>
      <c r="E294" s="25">
        <f t="shared" si="22"/>
        <v>2.6333159999999998</v>
      </c>
      <c r="F294" s="36">
        <v>2.34</v>
      </c>
      <c r="G294" s="25">
        <f t="shared" si="26"/>
        <v>7.2469799999999987E-2</v>
      </c>
      <c r="L294" s="25" t="s">
        <v>20</v>
      </c>
      <c r="M294" s="25">
        <f>AVERAGE(E292:E293)</f>
        <v>3.4667325</v>
      </c>
      <c r="N294" s="25">
        <f>AVERAGE(G292:G293)</f>
        <v>5.6210549999999991E-2</v>
      </c>
    </row>
    <row r="295" spans="1:14" x14ac:dyDescent="0.2">
      <c r="A295" s="101">
        <v>42115</v>
      </c>
      <c r="B295" s="27">
        <v>22</v>
      </c>
      <c r="D295" s="40">
        <v>149</v>
      </c>
      <c r="E295" s="25">
        <f t="shared" si="22"/>
        <v>2.087043</v>
      </c>
      <c r="F295" s="36">
        <v>2.13</v>
      </c>
      <c r="G295" s="25">
        <f t="shared" si="26"/>
        <v>6.59661E-2</v>
      </c>
      <c r="L295" s="25" t="s">
        <v>22</v>
      </c>
      <c r="M295" s="25">
        <f>AVERAGE(E294:E295)</f>
        <v>2.3601795000000001</v>
      </c>
      <c r="N295" s="25">
        <f>AVERAGE(G294:G295)</f>
        <v>6.921795E-2</v>
      </c>
    </row>
    <row r="296" spans="1:14" x14ac:dyDescent="0.2">
      <c r="A296" s="101">
        <v>42129</v>
      </c>
      <c r="B296" s="27">
        <v>22</v>
      </c>
      <c r="D296" s="34">
        <v>120</v>
      </c>
      <c r="E296" s="25">
        <f t="shared" si="22"/>
        <v>1.6808399999999999</v>
      </c>
      <c r="F296" s="36">
        <v>2.0099999999999998</v>
      </c>
      <c r="G296" s="25">
        <f t="shared" si="26"/>
        <v>6.2249699999999991E-2</v>
      </c>
      <c r="L296" s="25" t="s">
        <v>23</v>
      </c>
      <c r="M296" s="25">
        <f>AVERAGE(E296:E297)</f>
        <v>1.7858924999999999</v>
      </c>
      <c r="N296" s="25">
        <f>AVERAGE(G296:G297)</f>
        <v>9.120665E-2</v>
      </c>
    </row>
    <row r="297" spans="1:14" x14ac:dyDescent="0.2">
      <c r="A297" s="101">
        <v>42143</v>
      </c>
      <c r="B297" s="27">
        <v>22</v>
      </c>
      <c r="D297" s="34">
        <v>135</v>
      </c>
      <c r="E297" s="25">
        <f t="shared" si="22"/>
        <v>1.8909449999999999</v>
      </c>
      <c r="F297" s="34">
        <v>3.88</v>
      </c>
      <c r="G297" s="25">
        <f t="shared" si="26"/>
        <v>0.1201636</v>
      </c>
      <c r="L297" s="25" t="s">
        <v>24</v>
      </c>
      <c r="M297" s="25">
        <f>AVERAGE(E298:E300)</f>
        <v>1.5267630000000001</v>
      </c>
      <c r="N297" s="25">
        <f>AVERAGE(G298:G300)</f>
        <v>9.0380783333333325E-2</v>
      </c>
    </row>
    <row r="298" spans="1:14" x14ac:dyDescent="0.2">
      <c r="A298" s="101">
        <v>42157</v>
      </c>
      <c r="B298" s="27">
        <v>22</v>
      </c>
      <c r="D298" s="34">
        <v>119</v>
      </c>
      <c r="E298" s="25">
        <f t="shared" si="22"/>
        <v>1.6668329999999998</v>
      </c>
      <c r="F298" s="34">
        <v>2.54</v>
      </c>
      <c r="G298" s="25">
        <f t="shared" si="26"/>
        <v>7.8663799999999992E-2</v>
      </c>
      <c r="L298" s="25" t="s">
        <v>25</v>
      </c>
      <c r="M298" s="25">
        <f>AVERAGE(E301:E302)</f>
        <v>1.3138565999999998</v>
      </c>
      <c r="N298" s="25">
        <f>AVERAGE(G301:G302)</f>
        <v>9.6626400000000001E-2</v>
      </c>
    </row>
    <row r="299" spans="1:14" x14ac:dyDescent="0.2">
      <c r="A299" s="108">
        <v>42171</v>
      </c>
      <c r="B299" s="27">
        <v>22</v>
      </c>
      <c r="D299" s="34">
        <v>105</v>
      </c>
      <c r="E299" s="25">
        <f t="shared" si="22"/>
        <v>1.4707349999999999</v>
      </c>
      <c r="F299" s="34">
        <v>2.7949999999999999</v>
      </c>
      <c r="G299" s="25">
        <f t="shared" si="26"/>
        <v>8.6561150000000003E-2</v>
      </c>
      <c r="L299" s="25" t="s">
        <v>26</v>
      </c>
      <c r="M299" s="25">
        <f>AVERAGE(E303:E304)</f>
        <v>0.89854905000000007</v>
      </c>
      <c r="N299" s="25">
        <f>AVERAGE(G303:G304)</f>
        <v>7.5257099999999993E-2</v>
      </c>
    </row>
    <row r="300" spans="1:14" x14ac:dyDescent="0.2">
      <c r="A300" s="108">
        <v>42185</v>
      </c>
      <c r="B300" s="27">
        <v>22</v>
      </c>
      <c r="D300" s="43">
        <v>103</v>
      </c>
      <c r="E300" s="25">
        <f t="shared" si="22"/>
        <v>1.4427210000000001</v>
      </c>
      <c r="F300" s="43">
        <v>3.42</v>
      </c>
      <c r="G300" s="25">
        <f t="shared" si="26"/>
        <v>0.10591740000000001</v>
      </c>
      <c r="L300" s="25" t="s">
        <v>27</v>
      </c>
      <c r="M300" s="25">
        <f>AVERAGE(E305:E306)</f>
        <v>0.72836400000000001</v>
      </c>
      <c r="N300" s="25">
        <f>AVERAGE(G305:G306)</f>
        <v>6.5346700000000008E-2</v>
      </c>
    </row>
    <row r="301" spans="1:14" x14ac:dyDescent="0.2">
      <c r="A301" s="108">
        <v>42199</v>
      </c>
      <c r="B301" s="27">
        <v>22</v>
      </c>
      <c r="C301" s="120"/>
      <c r="D301" s="43">
        <v>93.8</v>
      </c>
      <c r="E301" s="25">
        <f t="shared" si="22"/>
        <v>1.3138565999999998</v>
      </c>
      <c r="F301" s="43">
        <v>3.12</v>
      </c>
      <c r="G301" s="25">
        <f t="shared" si="26"/>
        <v>9.6626400000000001E-2</v>
      </c>
      <c r="H301" s="120"/>
      <c r="L301" s="25" t="s">
        <v>83</v>
      </c>
      <c r="M301" s="25">
        <f>AVERAGE(E307:E308)</f>
        <v>0.82711335000000008</v>
      </c>
      <c r="N301" s="25">
        <f>AVERAGE(G307:G308)</f>
        <v>4.722925E-2</v>
      </c>
    </row>
    <row r="302" spans="1:14" x14ac:dyDescent="0.2">
      <c r="A302" s="108">
        <v>42213</v>
      </c>
      <c r="B302" s="27">
        <v>22</v>
      </c>
      <c r="C302" s="25" t="s">
        <v>109</v>
      </c>
      <c r="L302" s="25" t="s">
        <v>29</v>
      </c>
      <c r="M302" s="25">
        <f>AVERAGE(E309)</f>
        <v>1.0253124</v>
      </c>
      <c r="N302" s="25">
        <f>AVERAGE(G309)</f>
        <v>4.5216200000000005E-2</v>
      </c>
    </row>
    <row r="303" spans="1:14" x14ac:dyDescent="0.2">
      <c r="A303" s="108">
        <v>42227</v>
      </c>
      <c r="B303" s="27">
        <v>22</v>
      </c>
      <c r="C303" s="120"/>
      <c r="D303" s="43">
        <v>78.5</v>
      </c>
      <c r="E303" s="25">
        <f t="shared" si="22"/>
        <v>1.0995495000000002</v>
      </c>
      <c r="F303" s="43">
        <v>2.58</v>
      </c>
      <c r="G303" s="25">
        <f t="shared" si="26"/>
        <v>7.990259999999999E-2</v>
      </c>
      <c r="H303" s="120"/>
    </row>
    <row r="304" spans="1:14" x14ac:dyDescent="0.2">
      <c r="A304" s="108">
        <v>42241</v>
      </c>
      <c r="B304" s="27">
        <v>22</v>
      </c>
      <c r="C304" s="120"/>
      <c r="D304" s="43">
        <v>49.8</v>
      </c>
      <c r="E304" s="25">
        <f t="shared" si="22"/>
        <v>0.69754859999999996</v>
      </c>
      <c r="F304" s="43">
        <v>2.2799999999999998</v>
      </c>
      <c r="G304" s="25">
        <f t="shared" si="26"/>
        <v>7.0611599999999997E-2</v>
      </c>
      <c r="H304" s="120"/>
    </row>
    <row r="305" spans="1:15" x14ac:dyDescent="0.2">
      <c r="A305" s="118">
        <v>42255</v>
      </c>
      <c r="B305" s="27">
        <v>22</v>
      </c>
      <c r="D305" s="43">
        <v>56.3</v>
      </c>
      <c r="E305" s="25">
        <f t="shared" si="22"/>
        <v>0.78859409999999996</v>
      </c>
      <c r="F305" s="43">
        <v>2.25</v>
      </c>
      <c r="G305" s="25">
        <f t="shared" si="26"/>
        <v>6.9682500000000008E-2</v>
      </c>
      <c r="H305" s="120"/>
      <c r="I305" s="120"/>
    </row>
    <row r="306" spans="1:15" x14ac:dyDescent="0.2">
      <c r="A306" s="135">
        <v>42269</v>
      </c>
      <c r="B306" s="27">
        <v>22</v>
      </c>
      <c r="D306" s="43">
        <v>47.7</v>
      </c>
      <c r="E306" s="25">
        <f t="shared" si="22"/>
        <v>0.66813390000000006</v>
      </c>
      <c r="F306" s="43">
        <v>1.97</v>
      </c>
      <c r="G306" s="25">
        <f t="shared" si="26"/>
        <v>6.10109E-2</v>
      </c>
      <c r="H306" s="124"/>
      <c r="I306" s="120"/>
    </row>
    <row r="307" spans="1:15" x14ac:dyDescent="0.2">
      <c r="A307" s="136">
        <v>42283</v>
      </c>
      <c r="B307" s="27">
        <v>22</v>
      </c>
      <c r="D307" s="43">
        <v>70.400000000000006</v>
      </c>
      <c r="E307" s="25">
        <f t="shared" si="22"/>
        <v>0.98609279999999999</v>
      </c>
      <c r="F307" s="43">
        <v>1.77</v>
      </c>
      <c r="G307" s="25">
        <f t="shared" si="26"/>
        <v>5.4816899999999995E-2</v>
      </c>
      <c r="H307" s="120"/>
      <c r="I307" s="120"/>
    </row>
    <row r="308" spans="1:15" x14ac:dyDescent="0.2">
      <c r="A308" s="136">
        <v>42297</v>
      </c>
      <c r="B308" s="27">
        <v>22</v>
      </c>
      <c r="D308" s="43">
        <v>47.7</v>
      </c>
      <c r="E308" s="25">
        <f t="shared" si="22"/>
        <v>0.66813390000000006</v>
      </c>
      <c r="F308" s="43">
        <v>1.28</v>
      </c>
      <c r="G308" s="25">
        <f t="shared" si="26"/>
        <v>3.9641599999999999E-2</v>
      </c>
    </row>
    <row r="309" spans="1:15" x14ac:dyDescent="0.2">
      <c r="A309" s="136">
        <v>42311</v>
      </c>
      <c r="B309" s="27">
        <v>22</v>
      </c>
      <c r="D309" s="43">
        <v>73.2</v>
      </c>
      <c r="E309" s="25">
        <f t="shared" si="22"/>
        <v>1.0253124</v>
      </c>
      <c r="F309" s="43">
        <v>1.46</v>
      </c>
      <c r="G309" s="25">
        <f t="shared" si="26"/>
        <v>4.5216200000000005E-2</v>
      </c>
    </row>
    <row r="311" spans="1:15" x14ac:dyDescent="0.2">
      <c r="A311" s="101">
        <v>42073</v>
      </c>
      <c r="B311" s="27">
        <v>23</v>
      </c>
      <c r="D311" s="35">
        <v>178</v>
      </c>
      <c r="E311" s="25">
        <f t="shared" si="22"/>
        <v>2.4932460000000001</v>
      </c>
      <c r="F311" s="34">
        <v>1.9</v>
      </c>
      <c r="G311" s="25">
        <f t="shared" si="26"/>
        <v>5.8842999999999999E-2</v>
      </c>
      <c r="L311" s="25">
        <v>23</v>
      </c>
    </row>
    <row r="312" spans="1:15" x14ac:dyDescent="0.2">
      <c r="A312" s="101">
        <v>42087</v>
      </c>
      <c r="B312" s="27">
        <v>23</v>
      </c>
      <c r="D312" s="34">
        <v>208</v>
      </c>
      <c r="E312" s="25">
        <f t="shared" si="22"/>
        <v>2.913456</v>
      </c>
      <c r="F312" s="34">
        <v>2.65</v>
      </c>
      <c r="G312" s="25">
        <f t="shared" si="26"/>
        <v>8.2070499999999991E-2</v>
      </c>
      <c r="L312" s="25" t="s">
        <v>20</v>
      </c>
      <c r="M312" s="25">
        <f>AVERAGE(E311:E312)</f>
        <v>2.7033510000000001</v>
      </c>
      <c r="N312" s="25">
        <f>AVERAGE(G311:G312)</f>
        <v>7.0456749999999999E-2</v>
      </c>
    </row>
    <row r="313" spans="1:15" x14ac:dyDescent="0.2">
      <c r="A313" s="101">
        <v>42101</v>
      </c>
      <c r="B313" s="27">
        <v>23</v>
      </c>
      <c r="D313" s="34">
        <v>148</v>
      </c>
      <c r="E313" s="25">
        <f t="shared" si="22"/>
        <v>2.0730360000000001</v>
      </c>
      <c r="F313" s="36">
        <v>2.4</v>
      </c>
      <c r="G313" s="25">
        <f t="shared" si="26"/>
        <v>7.4327999999999991E-2</v>
      </c>
      <c r="L313" s="25" t="s">
        <v>22</v>
      </c>
      <c r="M313" s="25">
        <f>AVERAGE(E313:E314)</f>
        <v>1.82091</v>
      </c>
      <c r="N313" s="25">
        <f>AVERAGE(G313:G314)</f>
        <v>6.2404549999999996E-2</v>
      </c>
    </row>
    <row r="314" spans="1:15" x14ac:dyDescent="0.2">
      <c r="A314" s="101">
        <v>42115</v>
      </c>
      <c r="B314" s="27">
        <v>23</v>
      </c>
      <c r="D314" s="34">
        <v>112</v>
      </c>
      <c r="E314" s="25">
        <f t="shared" si="22"/>
        <v>1.568784</v>
      </c>
      <c r="F314" s="34">
        <v>1.63</v>
      </c>
      <c r="G314" s="25">
        <f t="shared" si="26"/>
        <v>5.0481100000000001E-2</v>
      </c>
      <c r="L314" s="25" t="s">
        <v>23</v>
      </c>
      <c r="M314" s="25">
        <f>AVERAGE(E315:E316)</f>
        <v>1.12966455</v>
      </c>
      <c r="N314" s="25">
        <f>AVERAGE(G315:G316)</f>
        <v>5.7913899999999997E-2</v>
      </c>
      <c r="O314" s="20"/>
    </row>
    <row r="315" spans="1:15" x14ac:dyDescent="0.2">
      <c r="A315" s="101">
        <v>42129</v>
      </c>
      <c r="B315" s="27">
        <v>23</v>
      </c>
      <c r="D315" s="35">
        <v>83.1</v>
      </c>
      <c r="E315" s="25">
        <f t="shared" si="22"/>
        <v>1.1639816999999999</v>
      </c>
      <c r="F315" s="36">
        <v>1.53</v>
      </c>
      <c r="G315" s="25">
        <f t="shared" si="26"/>
        <v>4.7384099999999998E-2</v>
      </c>
      <c r="L315" s="25" t="s">
        <v>24</v>
      </c>
      <c r="M315" s="25">
        <f>AVERAGE(E317:E319)</f>
        <v>0.92539579999999999</v>
      </c>
      <c r="N315" s="25">
        <f>AVERAGE(G317:G319)</f>
        <v>7.7166916666666682E-2</v>
      </c>
      <c r="O315" s="20"/>
    </row>
    <row r="316" spans="1:15" x14ac:dyDescent="0.2">
      <c r="A316" s="101">
        <v>42143</v>
      </c>
      <c r="B316" s="27">
        <v>23</v>
      </c>
      <c r="D316" s="34">
        <v>78.2</v>
      </c>
      <c r="E316" s="25">
        <f t="shared" si="22"/>
        <v>1.0953474000000001</v>
      </c>
      <c r="F316" s="36">
        <v>2.21</v>
      </c>
      <c r="G316" s="25">
        <f t="shared" si="26"/>
        <v>6.8443699999999996E-2</v>
      </c>
      <c r="L316" s="25" t="s">
        <v>25</v>
      </c>
      <c r="O316" s="20"/>
    </row>
    <row r="317" spans="1:15" x14ac:dyDescent="0.2">
      <c r="A317" s="101">
        <v>42157</v>
      </c>
      <c r="B317" s="27">
        <v>23</v>
      </c>
      <c r="D317" s="34">
        <v>70.7</v>
      </c>
      <c r="E317" s="25">
        <f t="shared" si="22"/>
        <v>0.99029489999999998</v>
      </c>
      <c r="F317" s="34">
        <v>1.9450000000000001</v>
      </c>
      <c r="G317" s="25">
        <f t="shared" si="26"/>
        <v>6.0236649999999996E-2</v>
      </c>
      <c r="L317" s="25" t="s">
        <v>26</v>
      </c>
      <c r="M317" s="25">
        <f>AVERAGE(E322:E323)</f>
        <v>0.67373670000000008</v>
      </c>
      <c r="N317" s="25">
        <f>AVERAGE(G322:G323)</f>
        <v>6.4417599999999992E-2</v>
      </c>
      <c r="O317" s="20"/>
    </row>
    <row r="318" spans="1:15" x14ac:dyDescent="0.2">
      <c r="A318" s="108">
        <v>42171</v>
      </c>
      <c r="B318" s="27">
        <v>23</v>
      </c>
      <c r="D318" s="34">
        <v>90.6</v>
      </c>
      <c r="E318" s="25">
        <f t="shared" ref="E318:E322" si="28">(D318*14.007)*(0.001)</f>
        <v>1.2690341999999999</v>
      </c>
      <c r="F318" s="34">
        <v>2.61</v>
      </c>
      <c r="G318" s="25">
        <f t="shared" si="26"/>
        <v>8.0831700000000006E-2</v>
      </c>
      <c r="L318" s="25" t="s">
        <v>27</v>
      </c>
      <c r="M318" s="25">
        <f>AVERAGE(E324:E325)</f>
        <v>0.63381675000000004</v>
      </c>
      <c r="N318" s="25">
        <f>AVERAGE(G324:G325)</f>
        <v>6.7359749999999996E-2</v>
      </c>
      <c r="O318" s="19"/>
    </row>
    <row r="319" spans="1:15" x14ac:dyDescent="0.2">
      <c r="A319" s="108">
        <v>42185</v>
      </c>
      <c r="B319" s="27">
        <v>23</v>
      </c>
      <c r="D319" s="43">
        <v>36.9</v>
      </c>
      <c r="E319" s="25">
        <f t="shared" si="28"/>
        <v>0.51685829999999999</v>
      </c>
      <c r="F319" s="43">
        <v>2.92</v>
      </c>
      <c r="G319" s="25">
        <f t="shared" si="26"/>
        <v>9.043240000000001E-2</v>
      </c>
      <c r="L319" s="25" t="s">
        <v>83</v>
      </c>
      <c r="M319" s="25">
        <f>AVERAGE(E326:E327)</f>
        <v>0.57778874999999996</v>
      </c>
      <c r="N319" s="25">
        <f>AVERAGE(G326:G327)</f>
        <v>4.3435425E-2</v>
      </c>
      <c r="O319" s="19"/>
    </row>
    <row r="320" spans="1:15" x14ac:dyDescent="0.2">
      <c r="A320" s="108">
        <v>42199</v>
      </c>
      <c r="B320" s="27">
        <v>23</v>
      </c>
      <c r="C320" s="25" t="s">
        <v>109</v>
      </c>
      <c r="L320" s="25" t="s">
        <v>29</v>
      </c>
      <c r="M320" s="25">
        <f>AVERAGE(E328)</f>
        <v>0.75217590000000012</v>
      </c>
      <c r="N320" s="25">
        <f>AVERAGE(G328)</f>
        <v>5.0790799999999997E-2</v>
      </c>
      <c r="O320" s="20"/>
    </row>
    <row r="321" spans="1:14" x14ac:dyDescent="0.2">
      <c r="A321" s="108">
        <v>42213</v>
      </c>
      <c r="B321" s="27">
        <v>23</v>
      </c>
      <c r="C321" s="25" t="s">
        <v>273</v>
      </c>
    </row>
    <row r="322" spans="1:14" x14ac:dyDescent="0.2">
      <c r="A322" s="108">
        <v>42227</v>
      </c>
      <c r="B322" s="27">
        <v>23</v>
      </c>
      <c r="D322" s="43">
        <v>48.1</v>
      </c>
      <c r="E322" s="25">
        <f t="shared" si="28"/>
        <v>0.67373670000000008</v>
      </c>
      <c r="F322" s="43">
        <v>2.08</v>
      </c>
      <c r="G322" s="25">
        <f t="shared" si="26"/>
        <v>6.4417599999999992E-2</v>
      </c>
    </row>
    <row r="323" spans="1:14" x14ac:dyDescent="0.2">
      <c r="A323" s="108">
        <v>42241</v>
      </c>
      <c r="B323" s="27">
        <v>23</v>
      </c>
      <c r="C323" s="25" t="s">
        <v>109</v>
      </c>
    </row>
    <row r="324" spans="1:14" x14ac:dyDescent="0.2">
      <c r="A324" s="118">
        <v>42255</v>
      </c>
      <c r="B324" s="27">
        <v>23</v>
      </c>
      <c r="D324" s="43">
        <v>49.6</v>
      </c>
      <c r="E324" s="25">
        <f t="shared" ref="E324:E328" si="29">(D324*14.007)*(0.001)</f>
        <v>0.69474720000000001</v>
      </c>
      <c r="F324" s="43">
        <v>2.34</v>
      </c>
      <c r="G324" s="25">
        <f t="shared" si="26"/>
        <v>7.2469799999999987E-2</v>
      </c>
      <c r="H324" s="120"/>
      <c r="I324" s="120"/>
    </row>
    <row r="325" spans="1:14" x14ac:dyDescent="0.2">
      <c r="A325" s="135">
        <v>42269</v>
      </c>
      <c r="B325" s="27">
        <v>23</v>
      </c>
      <c r="D325" s="43">
        <v>40.9</v>
      </c>
      <c r="E325" s="25">
        <f t="shared" si="29"/>
        <v>0.57288630000000007</v>
      </c>
      <c r="F325" s="43">
        <v>2.0099999999999998</v>
      </c>
      <c r="G325" s="25">
        <f t="shared" si="26"/>
        <v>6.2249699999999991E-2</v>
      </c>
      <c r="H325" s="124"/>
      <c r="I325" s="120"/>
    </row>
    <row r="326" spans="1:14" x14ac:dyDescent="0.2">
      <c r="A326" s="136">
        <v>42283</v>
      </c>
      <c r="B326" s="27">
        <v>23</v>
      </c>
      <c r="D326" s="43">
        <v>46.4</v>
      </c>
      <c r="E326" s="25">
        <f t="shared" si="29"/>
        <v>0.64992479999999997</v>
      </c>
      <c r="F326" s="43">
        <v>1.655</v>
      </c>
      <c r="G326" s="25">
        <f t="shared" si="26"/>
        <v>5.1255349999999998E-2</v>
      </c>
      <c r="H326" s="120"/>
      <c r="I326" s="120"/>
    </row>
    <row r="327" spans="1:14" x14ac:dyDescent="0.2">
      <c r="A327" s="136">
        <v>42297</v>
      </c>
      <c r="B327" s="27">
        <v>23</v>
      </c>
      <c r="D327" s="43">
        <v>36.1</v>
      </c>
      <c r="E327" s="25">
        <f t="shared" si="29"/>
        <v>0.50565269999999995</v>
      </c>
      <c r="F327" s="43">
        <v>1.1499999999999999</v>
      </c>
      <c r="G327" s="25">
        <f t="shared" si="26"/>
        <v>3.5615500000000001E-2</v>
      </c>
    </row>
    <row r="328" spans="1:14" x14ac:dyDescent="0.2">
      <c r="A328" s="136">
        <v>42311</v>
      </c>
      <c r="B328" s="27">
        <v>23</v>
      </c>
      <c r="D328" s="43">
        <v>53.7</v>
      </c>
      <c r="E328" s="25">
        <f t="shared" si="29"/>
        <v>0.75217590000000012</v>
      </c>
      <c r="F328" s="43">
        <v>1.64</v>
      </c>
      <c r="G328" s="25">
        <f t="shared" si="26"/>
        <v>5.0790799999999997E-2</v>
      </c>
    </row>
    <row r="330" spans="1:14" x14ac:dyDescent="0.2">
      <c r="A330" s="101">
        <v>42073</v>
      </c>
      <c r="B330" s="27">
        <v>24</v>
      </c>
      <c r="C330" s="25" t="s">
        <v>109</v>
      </c>
      <c r="D330" s="34"/>
      <c r="F330" s="36"/>
    </row>
    <row r="331" spans="1:14" x14ac:dyDescent="0.2">
      <c r="A331" s="101">
        <v>42087</v>
      </c>
      <c r="B331" s="27">
        <v>24</v>
      </c>
      <c r="D331" s="34">
        <v>111</v>
      </c>
      <c r="E331" s="25">
        <f t="shared" si="22"/>
        <v>1.5547770000000001</v>
      </c>
      <c r="F331" s="34">
        <v>1.35</v>
      </c>
      <c r="G331" s="25">
        <f t="shared" si="26"/>
        <v>4.1809499999999999E-2</v>
      </c>
      <c r="L331" s="25">
        <v>24</v>
      </c>
    </row>
    <row r="332" spans="1:14" x14ac:dyDescent="0.2">
      <c r="A332" s="101">
        <v>42101</v>
      </c>
      <c r="B332" s="27">
        <v>24</v>
      </c>
      <c r="D332" s="34">
        <v>89.2</v>
      </c>
      <c r="E332" s="25">
        <f t="shared" si="22"/>
        <v>1.2494244000000001</v>
      </c>
      <c r="F332" s="34">
        <v>1.59</v>
      </c>
      <c r="G332" s="25">
        <f t="shared" si="26"/>
        <v>4.9242300000000003E-2</v>
      </c>
      <c r="L332" s="25" t="s">
        <v>20</v>
      </c>
      <c r="M332" s="25">
        <f>AVERAGE(E330:E331)</f>
        <v>1.5547770000000001</v>
      </c>
      <c r="N332" s="25">
        <f>AVERAGE(G330:G331)</f>
        <v>4.1809499999999999E-2</v>
      </c>
    </row>
    <row r="333" spans="1:14" x14ac:dyDescent="0.2">
      <c r="A333" s="101">
        <v>42115</v>
      </c>
      <c r="B333" s="27">
        <v>24</v>
      </c>
      <c r="D333" s="43">
        <v>62.4</v>
      </c>
      <c r="E333" s="25">
        <f t="shared" si="22"/>
        <v>0.87403679999999995</v>
      </c>
      <c r="F333" s="43">
        <v>1.29</v>
      </c>
      <c r="G333" s="25">
        <f t="shared" si="26"/>
        <v>3.9951299999999995E-2</v>
      </c>
      <c r="L333" s="25" t="s">
        <v>22</v>
      </c>
      <c r="M333" s="25">
        <f>AVERAGE(E332:E333)</f>
        <v>1.0617306</v>
      </c>
      <c r="N333" s="25">
        <f>AVERAGE(G332:G333)</f>
        <v>4.4596799999999999E-2</v>
      </c>
    </row>
    <row r="334" spans="1:14" x14ac:dyDescent="0.2">
      <c r="A334" s="101">
        <v>42129</v>
      </c>
      <c r="B334" s="27">
        <v>24</v>
      </c>
      <c r="D334" s="40">
        <v>48.2</v>
      </c>
      <c r="E334" s="25">
        <f t="shared" si="22"/>
        <v>0.67513740000000011</v>
      </c>
      <c r="F334" s="36">
        <v>0.89500000000000002</v>
      </c>
      <c r="G334" s="25">
        <f t="shared" si="26"/>
        <v>2.7718149999999997E-2</v>
      </c>
      <c r="L334" s="25" t="s">
        <v>23</v>
      </c>
      <c r="M334" s="25">
        <f>AVERAGE(E334:E335)</f>
        <v>0.64782375000000003</v>
      </c>
      <c r="N334" s="25">
        <f>AVERAGE(G334:G335)</f>
        <v>3.1821674999999994E-2</v>
      </c>
    </row>
    <row r="335" spans="1:14" x14ac:dyDescent="0.2">
      <c r="A335" s="101">
        <v>42143</v>
      </c>
      <c r="B335" s="27">
        <v>24</v>
      </c>
      <c r="D335" s="37">
        <v>44.3</v>
      </c>
      <c r="E335" s="25">
        <f t="shared" si="22"/>
        <v>0.62051009999999995</v>
      </c>
      <c r="F335" s="34">
        <v>1.1599999999999999</v>
      </c>
      <c r="G335" s="25">
        <f t="shared" si="26"/>
        <v>3.5925199999999997E-2</v>
      </c>
      <c r="L335" s="25" t="s">
        <v>24</v>
      </c>
      <c r="M335" s="25">
        <f>AVERAGE(E336:E338)</f>
        <v>0.46643309999999999</v>
      </c>
      <c r="N335" s="25">
        <f>AVERAGE(G336:G338)</f>
        <v>4.869516333333334E-2</v>
      </c>
    </row>
    <row r="336" spans="1:14" x14ac:dyDescent="0.2">
      <c r="A336" s="101">
        <v>42157</v>
      </c>
      <c r="B336" s="27">
        <v>24</v>
      </c>
      <c r="D336" s="34">
        <v>39.799999999999997</v>
      </c>
      <c r="E336" s="25">
        <f t="shared" si="22"/>
        <v>0.55747859999999994</v>
      </c>
      <c r="F336" s="34">
        <v>1.2869999999999999</v>
      </c>
      <c r="G336" s="25">
        <f t="shared" si="26"/>
        <v>3.9858389999999994E-2</v>
      </c>
      <c r="L336" s="25" t="s">
        <v>25</v>
      </c>
      <c r="M336" s="25">
        <f>AVERAGE(E339:E340)</f>
        <v>0.51545759999999996</v>
      </c>
      <c r="N336" s="25">
        <f>AVERAGE(G339:G340)</f>
        <v>5.8378449999999998E-2</v>
      </c>
    </row>
    <row r="337" spans="1:14" x14ac:dyDescent="0.2">
      <c r="A337" s="108">
        <v>42171</v>
      </c>
      <c r="B337" s="27">
        <v>24</v>
      </c>
      <c r="D337" s="34">
        <v>37.200000000000003</v>
      </c>
      <c r="E337" s="25">
        <f t="shared" si="22"/>
        <v>0.52106040000000009</v>
      </c>
      <c r="F337" s="34">
        <v>1.46</v>
      </c>
      <c r="G337" s="25">
        <f t="shared" si="26"/>
        <v>4.5216200000000005E-2</v>
      </c>
      <c r="L337" s="25" t="s">
        <v>26</v>
      </c>
      <c r="M337" s="25">
        <f>AVERAGE(E341:E342)</f>
        <v>0.49864920000000001</v>
      </c>
      <c r="N337" s="25">
        <f>AVERAGE(G341:G342)</f>
        <v>6.4262750000000007E-2</v>
      </c>
    </row>
    <row r="338" spans="1:14" x14ac:dyDescent="0.2">
      <c r="A338" s="108">
        <v>42185</v>
      </c>
      <c r="B338" s="27">
        <v>24</v>
      </c>
      <c r="D338" s="43">
        <v>22.9</v>
      </c>
      <c r="E338" s="25">
        <f t="shared" si="22"/>
        <v>0.3207603</v>
      </c>
      <c r="F338" s="43">
        <v>1.97</v>
      </c>
      <c r="G338" s="25">
        <f t="shared" si="26"/>
        <v>6.10109E-2</v>
      </c>
      <c r="L338" s="25" t="s">
        <v>27</v>
      </c>
      <c r="M338" s="25">
        <f>AVERAGE(E343:E344)</f>
        <v>0.47833904999999999</v>
      </c>
      <c r="N338" s="25">
        <f>AVERAGE(G343:G344)</f>
        <v>5.5591149999999999E-2</v>
      </c>
    </row>
    <row r="339" spans="1:14" x14ac:dyDescent="0.2">
      <c r="A339" s="108">
        <v>42199</v>
      </c>
      <c r="B339" s="27">
        <v>24</v>
      </c>
      <c r="C339" s="120"/>
      <c r="D339" s="43">
        <v>39.799999999999997</v>
      </c>
      <c r="E339" s="25">
        <f t="shared" si="22"/>
        <v>0.55747859999999994</v>
      </c>
      <c r="F339" s="43">
        <v>1.93</v>
      </c>
      <c r="G339" s="25">
        <f t="shared" si="26"/>
        <v>5.9772099999999995E-2</v>
      </c>
      <c r="H339" s="120"/>
      <c r="L339" s="25" t="s">
        <v>83</v>
      </c>
      <c r="M339" s="25">
        <f>AVERAGE(E345:E346)</f>
        <v>0.40620299999999998</v>
      </c>
      <c r="N339" s="25">
        <f>AVERAGE(G345:G346)</f>
        <v>3.8247949999999996E-2</v>
      </c>
    </row>
    <row r="340" spans="1:14" x14ac:dyDescent="0.2">
      <c r="A340" s="108">
        <v>42213</v>
      </c>
      <c r="B340" s="27">
        <v>24</v>
      </c>
      <c r="C340" s="120"/>
      <c r="D340" s="43">
        <v>33.799999999999997</v>
      </c>
      <c r="E340" s="25">
        <f t="shared" si="22"/>
        <v>0.47343659999999993</v>
      </c>
      <c r="F340" s="43">
        <v>1.84</v>
      </c>
      <c r="G340" s="25">
        <f t="shared" si="26"/>
        <v>5.6984800000000002E-2</v>
      </c>
      <c r="H340" s="120"/>
      <c r="L340" s="25" t="s">
        <v>29</v>
      </c>
      <c r="M340" s="25">
        <f>AVERAGE(E347)</f>
        <v>0.41460720000000006</v>
      </c>
      <c r="N340" s="25">
        <f>AVERAGE(G347)</f>
        <v>3.3912149999999995E-2</v>
      </c>
    </row>
    <row r="341" spans="1:14" ht="16.5" customHeight="1" x14ac:dyDescent="0.2">
      <c r="A341" s="108">
        <v>42227</v>
      </c>
      <c r="B341" s="27">
        <v>24</v>
      </c>
      <c r="C341" s="124"/>
      <c r="D341" s="43">
        <v>37</v>
      </c>
      <c r="E341" s="25">
        <f t="shared" si="22"/>
        <v>0.51825900000000003</v>
      </c>
      <c r="F341" s="43">
        <v>2.16</v>
      </c>
      <c r="G341" s="25">
        <f t="shared" si="26"/>
        <v>6.6895200000000002E-2</v>
      </c>
      <c r="H341" s="120"/>
    </row>
    <row r="342" spans="1:14" x14ac:dyDescent="0.2">
      <c r="A342" s="108">
        <v>42241</v>
      </c>
      <c r="B342" s="27">
        <v>24</v>
      </c>
      <c r="C342" s="120"/>
      <c r="D342" s="43">
        <v>34.200000000000003</v>
      </c>
      <c r="E342" s="25">
        <f t="shared" si="22"/>
        <v>0.4790394</v>
      </c>
      <c r="F342" s="43">
        <v>1.99</v>
      </c>
      <c r="G342" s="25">
        <f t="shared" si="26"/>
        <v>6.1630299999999999E-2</v>
      </c>
      <c r="H342" s="120"/>
    </row>
    <row r="343" spans="1:14" x14ac:dyDescent="0.2">
      <c r="A343" s="118">
        <v>42255</v>
      </c>
      <c r="B343" s="27">
        <v>24</v>
      </c>
      <c r="D343" s="43">
        <v>36</v>
      </c>
      <c r="E343" s="25">
        <f t="shared" si="22"/>
        <v>0.50425200000000003</v>
      </c>
      <c r="F343" s="43">
        <v>1.92</v>
      </c>
      <c r="G343" s="25">
        <f t="shared" si="26"/>
        <v>5.9462399999999999E-2</v>
      </c>
      <c r="H343" s="124"/>
      <c r="I343" s="120"/>
    </row>
    <row r="344" spans="1:14" x14ac:dyDescent="0.2">
      <c r="A344" s="135">
        <v>42269</v>
      </c>
      <c r="B344" s="27">
        <v>24</v>
      </c>
      <c r="D344" s="43">
        <v>32.299999999999997</v>
      </c>
      <c r="E344" s="25">
        <f t="shared" si="22"/>
        <v>0.4524261</v>
      </c>
      <c r="F344" s="43">
        <v>1.67</v>
      </c>
      <c r="G344" s="25">
        <f t="shared" si="26"/>
        <v>5.1719899999999999E-2</v>
      </c>
      <c r="H344" s="120"/>
      <c r="I344" s="120"/>
    </row>
    <row r="345" spans="1:14" x14ac:dyDescent="0.2">
      <c r="A345" s="136">
        <v>42283</v>
      </c>
      <c r="B345" s="27">
        <v>24</v>
      </c>
      <c r="D345" s="43">
        <v>31.8</v>
      </c>
      <c r="E345" s="25">
        <f t="shared" si="22"/>
        <v>0.4454226</v>
      </c>
      <c r="F345" s="43">
        <v>1.52</v>
      </c>
      <c r="G345" s="25">
        <f t="shared" si="26"/>
        <v>4.7074399999999995E-2</v>
      </c>
      <c r="H345" s="124"/>
      <c r="I345" s="121"/>
    </row>
    <row r="346" spans="1:14" x14ac:dyDescent="0.2">
      <c r="A346" s="136">
        <v>42297</v>
      </c>
      <c r="B346" s="27">
        <v>24</v>
      </c>
      <c r="D346" s="43">
        <v>26.2</v>
      </c>
      <c r="E346" s="25">
        <f t="shared" si="22"/>
        <v>0.36698339999999996</v>
      </c>
      <c r="F346" s="43">
        <v>0.95</v>
      </c>
      <c r="G346" s="25">
        <f t="shared" si="26"/>
        <v>2.94215E-2</v>
      </c>
    </row>
    <row r="347" spans="1:14" x14ac:dyDescent="0.2">
      <c r="A347" s="136">
        <v>42311</v>
      </c>
      <c r="B347" s="27">
        <v>24</v>
      </c>
      <c r="D347" s="43">
        <v>29.6</v>
      </c>
      <c r="E347" s="25">
        <f t="shared" si="22"/>
        <v>0.41460720000000006</v>
      </c>
      <c r="F347" s="43">
        <v>1.095</v>
      </c>
      <c r="G347" s="25">
        <f t="shared" si="26"/>
        <v>3.3912149999999995E-2</v>
      </c>
    </row>
    <row r="349" spans="1:14" x14ac:dyDescent="0.2">
      <c r="A349" s="101">
        <v>42073</v>
      </c>
      <c r="B349" s="27">
        <v>25</v>
      </c>
      <c r="D349" s="37">
        <v>71.599999999999994</v>
      </c>
      <c r="E349" s="25">
        <f t="shared" ref="E349:E420" si="30">(D349*14.007)*(0.001)</f>
        <v>1.0029011999999999</v>
      </c>
      <c r="F349" s="36">
        <v>4.32</v>
      </c>
      <c r="G349" s="25">
        <f t="shared" si="26"/>
        <v>0.1337904</v>
      </c>
    </row>
    <row r="350" spans="1:14" x14ac:dyDescent="0.2">
      <c r="A350" s="101">
        <v>42087</v>
      </c>
      <c r="B350" s="27">
        <v>25</v>
      </c>
      <c r="D350" s="34">
        <v>77.3</v>
      </c>
      <c r="E350" s="25">
        <f t="shared" si="30"/>
        <v>1.0827411</v>
      </c>
      <c r="F350" s="36">
        <v>3.19</v>
      </c>
      <c r="G350" s="25">
        <f t="shared" si="26"/>
        <v>9.8794300000000002E-2</v>
      </c>
      <c r="L350" s="25">
        <v>25</v>
      </c>
    </row>
    <row r="351" spans="1:14" x14ac:dyDescent="0.2">
      <c r="A351" s="101">
        <v>42101</v>
      </c>
      <c r="B351" s="27">
        <v>25</v>
      </c>
      <c r="D351" s="34">
        <v>74.599999999999994</v>
      </c>
      <c r="E351" s="25">
        <f t="shared" si="30"/>
        <v>1.0449222</v>
      </c>
      <c r="F351" s="36">
        <v>3.15</v>
      </c>
      <c r="G351" s="25">
        <f t="shared" si="26"/>
        <v>9.7555500000000003E-2</v>
      </c>
      <c r="L351" s="25" t="s">
        <v>20</v>
      </c>
      <c r="M351" s="25">
        <f>AVERAGE(E349:E350)</f>
        <v>1.04282115</v>
      </c>
      <c r="N351" s="25">
        <f>AVERAGE(G349:G350)</f>
        <v>0.11629235</v>
      </c>
    </row>
    <row r="352" spans="1:14" x14ac:dyDescent="0.2">
      <c r="A352" s="101">
        <v>42115</v>
      </c>
      <c r="B352" s="27">
        <v>25</v>
      </c>
      <c r="D352" s="37">
        <v>80</v>
      </c>
      <c r="E352" s="25">
        <f t="shared" si="30"/>
        <v>1.12056</v>
      </c>
      <c r="F352" s="34">
        <v>3.95</v>
      </c>
      <c r="G352" s="25">
        <f t="shared" si="26"/>
        <v>0.12233150000000001</v>
      </c>
      <c r="L352" s="25" t="s">
        <v>22</v>
      </c>
      <c r="M352" s="25">
        <f>AVERAGE(E351:E352)</f>
        <v>1.0827411</v>
      </c>
      <c r="N352" s="25">
        <f>AVERAGE(G351:G352)</f>
        <v>0.1099435</v>
      </c>
    </row>
    <row r="353" spans="1:14" x14ac:dyDescent="0.2">
      <c r="A353" s="101">
        <v>42129</v>
      </c>
      <c r="B353" s="27">
        <v>25</v>
      </c>
      <c r="D353" s="34">
        <v>60.9</v>
      </c>
      <c r="E353" s="25">
        <f t="shared" si="30"/>
        <v>0.85302630000000002</v>
      </c>
      <c r="F353" s="34">
        <v>2.4700000000000002</v>
      </c>
      <c r="G353" s="25">
        <f t="shared" si="26"/>
        <v>7.6495900000000006E-2</v>
      </c>
      <c r="L353" s="25" t="s">
        <v>23</v>
      </c>
      <c r="M353" s="25">
        <f>AVERAGE(E353:E354)</f>
        <v>0.9048522</v>
      </c>
      <c r="N353" s="25">
        <f>AVERAGE(G353:G354)</f>
        <v>9.2445449999999998E-2</v>
      </c>
    </row>
    <row r="354" spans="1:14" x14ac:dyDescent="0.2">
      <c r="A354" s="101">
        <v>42143</v>
      </c>
      <c r="B354" s="27">
        <v>25</v>
      </c>
      <c r="D354" s="34">
        <v>68.3</v>
      </c>
      <c r="E354" s="25">
        <f t="shared" si="30"/>
        <v>0.95667809999999998</v>
      </c>
      <c r="F354" s="34">
        <v>3.5</v>
      </c>
      <c r="G354" s="25">
        <f t="shared" si="26"/>
        <v>0.10839499999999999</v>
      </c>
      <c r="L354" s="25" t="s">
        <v>24</v>
      </c>
      <c r="M354" s="25">
        <f>AVERAGE(E355:E357)</f>
        <v>0.92702994999999999</v>
      </c>
      <c r="N354" s="25">
        <f>AVERAGE(G355:G357)</f>
        <v>9.6316699999999991E-2</v>
      </c>
    </row>
    <row r="355" spans="1:14" x14ac:dyDescent="0.2">
      <c r="A355" s="101">
        <v>42157</v>
      </c>
      <c r="B355" s="27">
        <v>25</v>
      </c>
      <c r="D355" s="34">
        <v>59.4</v>
      </c>
      <c r="E355" s="25">
        <f t="shared" si="30"/>
        <v>0.83201580000000008</v>
      </c>
      <c r="F355" s="34">
        <v>2.88</v>
      </c>
      <c r="G355" s="25">
        <f t="shared" si="26"/>
        <v>8.9193599999999998E-2</v>
      </c>
      <c r="L355" s="25" t="s">
        <v>25</v>
      </c>
      <c r="M355" s="25">
        <f>AVERAGE(E358:E359)</f>
        <v>0.63171569999999999</v>
      </c>
      <c r="N355" s="25">
        <f>AVERAGE(G358:G359)</f>
        <v>7.3244050000000005E-2</v>
      </c>
    </row>
    <row r="356" spans="1:14" x14ac:dyDescent="0.2">
      <c r="A356" s="108">
        <v>42171</v>
      </c>
      <c r="B356" s="27">
        <v>25</v>
      </c>
      <c r="D356" s="34">
        <v>53.1</v>
      </c>
      <c r="E356" s="25">
        <f t="shared" si="30"/>
        <v>0.74377170000000004</v>
      </c>
      <c r="F356" s="34">
        <v>2.68</v>
      </c>
      <c r="G356" s="25">
        <f t="shared" ref="G356:G420" si="31">(F356*30.97)*(0.001)</f>
        <v>8.2999600000000007E-2</v>
      </c>
      <c r="L356" s="25" t="s">
        <v>26</v>
      </c>
      <c r="M356" s="25">
        <f>AVERAGE(E360:E361)</f>
        <v>0.59109539999999994</v>
      </c>
      <c r="N356" s="25">
        <f>AVERAGE(G360:G361)</f>
        <v>7.0611599999999997E-2</v>
      </c>
    </row>
    <row r="357" spans="1:14" x14ac:dyDescent="0.2">
      <c r="A357" s="108">
        <v>42185</v>
      </c>
      <c r="B357" s="27">
        <v>25</v>
      </c>
      <c r="D357" s="43">
        <v>86.05</v>
      </c>
      <c r="E357" s="25">
        <f t="shared" si="30"/>
        <v>1.20530235</v>
      </c>
      <c r="F357" s="43">
        <v>3.77</v>
      </c>
      <c r="G357" s="25">
        <f t="shared" si="31"/>
        <v>0.11675690000000001</v>
      </c>
      <c r="L357" s="25" t="s">
        <v>27</v>
      </c>
      <c r="M357" s="25">
        <f>AVERAGE(E362:E363)</f>
        <v>0.61455712500000004</v>
      </c>
      <c r="N357" s="25">
        <f>AVERAGE(G362:G363)</f>
        <v>7.4947399999999997E-2</v>
      </c>
    </row>
    <row r="358" spans="1:14" x14ac:dyDescent="0.2">
      <c r="A358" s="108">
        <v>42199</v>
      </c>
      <c r="B358" s="27">
        <v>25</v>
      </c>
      <c r="C358" s="120"/>
      <c r="D358" s="43">
        <v>45.4</v>
      </c>
      <c r="E358" s="25">
        <f t="shared" si="30"/>
        <v>0.63591779999999998</v>
      </c>
      <c r="F358" s="43">
        <v>2.46</v>
      </c>
      <c r="G358" s="25">
        <f t="shared" si="31"/>
        <v>7.6186199999999996E-2</v>
      </c>
      <c r="H358" s="120"/>
      <c r="L358" s="25" t="s">
        <v>83</v>
      </c>
      <c r="M358" s="25">
        <f>AVERAGE(E364:E365)</f>
        <v>0.46573274999999997</v>
      </c>
      <c r="N358" s="25">
        <f>AVERAGE(G364:G365)</f>
        <v>4.4751650000000004E-2</v>
      </c>
    </row>
    <row r="359" spans="1:14" x14ac:dyDescent="0.2">
      <c r="A359" s="108">
        <v>42213</v>
      </c>
      <c r="B359" s="27">
        <v>25</v>
      </c>
      <c r="C359" s="120"/>
      <c r="D359" s="43">
        <v>44.8</v>
      </c>
      <c r="E359" s="25">
        <f t="shared" si="30"/>
        <v>0.6275136</v>
      </c>
      <c r="F359" s="43">
        <v>2.27</v>
      </c>
      <c r="G359" s="25">
        <f t="shared" si="31"/>
        <v>7.0301900000000001E-2</v>
      </c>
      <c r="H359" s="120"/>
      <c r="L359" s="25" t="s">
        <v>29</v>
      </c>
      <c r="M359" s="25">
        <f>AVERAGE(E366)</f>
        <v>0.462231</v>
      </c>
      <c r="N359" s="25">
        <f>AVERAGE(G366)</f>
        <v>4.7074399999999995E-2</v>
      </c>
    </row>
    <row r="360" spans="1:14" x14ac:dyDescent="0.2">
      <c r="A360" s="108">
        <v>42227</v>
      </c>
      <c r="B360" s="27">
        <v>25</v>
      </c>
      <c r="C360" s="120"/>
      <c r="D360" s="43">
        <v>41.1</v>
      </c>
      <c r="E360" s="25">
        <f t="shared" si="30"/>
        <v>0.57568769999999991</v>
      </c>
      <c r="F360" s="43">
        <v>2.13</v>
      </c>
      <c r="G360" s="25">
        <f t="shared" si="31"/>
        <v>6.59661E-2</v>
      </c>
      <c r="H360" s="120"/>
    </row>
    <row r="361" spans="1:14" x14ac:dyDescent="0.2">
      <c r="A361" s="108">
        <v>42241</v>
      </c>
      <c r="B361" s="27">
        <v>25</v>
      </c>
      <c r="C361" s="120"/>
      <c r="D361" s="43">
        <v>43.3</v>
      </c>
      <c r="E361" s="25">
        <f t="shared" si="30"/>
        <v>0.60650309999999996</v>
      </c>
      <c r="F361" s="43">
        <v>2.4300000000000002</v>
      </c>
      <c r="G361" s="25">
        <f t="shared" si="31"/>
        <v>7.5257100000000007E-2</v>
      </c>
      <c r="H361" s="120"/>
    </row>
    <row r="362" spans="1:14" x14ac:dyDescent="0.2">
      <c r="A362" s="118">
        <v>42255</v>
      </c>
      <c r="B362" s="27">
        <v>25</v>
      </c>
      <c r="D362" s="43">
        <v>43.5</v>
      </c>
      <c r="E362" s="25">
        <f t="shared" si="30"/>
        <v>0.60930450000000003</v>
      </c>
      <c r="F362" s="43">
        <v>2.35</v>
      </c>
      <c r="G362" s="25">
        <f t="shared" si="31"/>
        <v>7.2779499999999997E-2</v>
      </c>
      <c r="H362" s="120"/>
      <c r="I362" s="120"/>
    </row>
    <row r="363" spans="1:14" x14ac:dyDescent="0.2">
      <c r="A363" s="135">
        <v>42269</v>
      </c>
      <c r="B363" s="27">
        <v>25</v>
      </c>
      <c r="D363" s="43">
        <v>44.25</v>
      </c>
      <c r="E363" s="25">
        <f t="shared" si="30"/>
        <v>0.61980975000000005</v>
      </c>
      <c r="F363" s="43">
        <v>2.4900000000000002</v>
      </c>
      <c r="G363" s="25">
        <f t="shared" si="31"/>
        <v>7.7115300000000012E-2</v>
      </c>
      <c r="H363" s="120"/>
      <c r="I363" s="120"/>
    </row>
    <row r="364" spans="1:14" x14ac:dyDescent="0.2">
      <c r="A364" s="136">
        <v>42283</v>
      </c>
      <c r="B364" s="27">
        <v>25</v>
      </c>
      <c r="D364" s="43">
        <v>31.7</v>
      </c>
      <c r="E364" s="25">
        <f t="shared" si="30"/>
        <v>0.44402189999999997</v>
      </c>
      <c r="F364" s="43">
        <v>1.43</v>
      </c>
      <c r="G364" s="25">
        <f t="shared" si="31"/>
        <v>4.4287099999999996E-2</v>
      </c>
      <c r="H364" s="120"/>
      <c r="I364" s="120"/>
    </row>
    <row r="365" spans="1:14" x14ac:dyDescent="0.2">
      <c r="A365" s="136">
        <v>42297</v>
      </c>
      <c r="B365" s="27">
        <v>25</v>
      </c>
      <c r="D365" s="43">
        <v>34.799999999999997</v>
      </c>
      <c r="E365" s="25">
        <f t="shared" si="30"/>
        <v>0.48744359999999998</v>
      </c>
      <c r="F365" s="43">
        <v>1.46</v>
      </c>
      <c r="G365" s="25">
        <f t="shared" si="31"/>
        <v>4.5216200000000005E-2</v>
      </c>
    </row>
    <row r="366" spans="1:14" x14ac:dyDescent="0.2">
      <c r="A366" s="136">
        <v>42311</v>
      </c>
      <c r="B366" s="27">
        <v>25</v>
      </c>
      <c r="D366" s="43">
        <v>33</v>
      </c>
      <c r="E366" s="25">
        <f t="shared" si="30"/>
        <v>0.462231</v>
      </c>
      <c r="F366" s="43">
        <v>1.52</v>
      </c>
      <c r="G366" s="25">
        <f t="shared" si="31"/>
        <v>4.7074399999999995E-2</v>
      </c>
    </row>
    <row r="368" spans="1:14" x14ac:dyDescent="0.2">
      <c r="A368" s="101">
        <v>42073</v>
      </c>
      <c r="B368" s="27">
        <v>26</v>
      </c>
      <c r="D368" s="43">
        <v>255</v>
      </c>
      <c r="E368" s="25">
        <f t="shared" si="30"/>
        <v>3.5717849999999998</v>
      </c>
      <c r="F368" s="43">
        <v>1.94</v>
      </c>
      <c r="G368" s="25">
        <f t="shared" si="31"/>
        <v>6.0081799999999998E-2</v>
      </c>
    </row>
    <row r="369" spans="1:14" x14ac:dyDescent="0.2">
      <c r="A369" s="101">
        <v>42087</v>
      </c>
      <c r="B369" s="27">
        <v>26</v>
      </c>
      <c r="C369" s="25" t="s">
        <v>109</v>
      </c>
      <c r="L369" s="25">
        <v>26</v>
      </c>
    </row>
    <row r="370" spans="1:14" x14ac:dyDescent="0.2">
      <c r="A370" s="101">
        <v>42101</v>
      </c>
      <c r="B370" s="27">
        <v>26</v>
      </c>
      <c r="D370" s="43">
        <v>249</v>
      </c>
      <c r="E370" s="25">
        <f t="shared" si="30"/>
        <v>3.487743</v>
      </c>
      <c r="F370" s="43">
        <v>2.06</v>
      </c>
      <c r="G370" s="25">
        <f t="shared" si="31"/>
        <v>6.3798199999999999E-2</v>
      </c>
      <c r="L370" s="25" t="s">
        <v>20</v>
      </c>
      <c r="M370" s="25">
        <f>AVERAGE(E368:E369)</f>
        <v>3.5717849999999998</v>
      </c>
      <c r="N370" s="25">
        <f>AVERAGE(G368:G369)</f>
        <v>6.0081799999999998E-2</v>
      </c>
    </row>
    <row r="371" spans="1:14" x14ac:dyDescent="0.2">
      <c r="A371" s="101">
        <v>42115</v>
      </c>
      <c r="B371" s="27">
        <v>26</v>
      </c>
      <c r="D371" s="43">
        <v>241.5</v>
      </c>
      <c r="E371" s="25">
        <f t="shared" si="30"/>
        <v>3.3826904999999998</v>
      </c>
      <c r="F371" s="43">
        <v>4.3899999999999997</v>
      </c>
      <c r="G371" s="25">
        <f t="shared" si="31"/>
        <v>0.13595829999999998</v>
      </c>
      <c r="L371" s="25" t="s">
        <v>22</v>
      </c>
      <c r="M371" s="25">
        <f>AVERAGE(E370:E371)</f>
        <v>3.4352167499999999</v>
      </c>
      <c r="N371" s="25">
        <f>AVERAGE(G370:G371)</f>
        <v>9.9878249999999988E-2</v>
      </c>
    </row>
    <row r="372" spans="1:14" x14ac:dyDescent="0.2">
      <c r="A372" s="101">
        <v>42129</v>
      </c>
      <c r="B372" s="27">
        <v>26</v>
      </c>
      <c r="D372" s="43">
        <v>146</v>
      </c>
      <c r="E372" s="25">
        <f t="shared" si="30"/>
        <v>2.0450219999999999</v>
      </c>
      <c r="F372" s="43">
        <v>2.1800000000000002</v>
      </c>
      <c r="G372" s="25">
        <f t="shared" si="31"/>
        <v>6.7514600000000008E-2</v>
      </c>
      <c r="L372" s="25" t="s">
        <v>23</v>
      </c>
      <c r="M372" s="25">
        <f>AVERAGE(E372:E373)</f>
        <v>2.1360674999999998</v>
      </c>
      <c r="N372" s="25">
        <f>AVERAGE(G372:G373)</f>
        <v>0.10158159999999999</v>
      </c>
    </row>
    <row r="373" spans="1:14" x14ac:dyDescent="0.2">
      <c r="A373" s="101">
        <v>42143</v>
      </c>
      <c r="B373" s="27">
        <v>26</v>
      </c>
      <c r="D373" s="43">
        <v>159</v>
      </c>
      <c r="E373" s="25">
        <f t="shared" si="30"/>
        <v>2.2271129999999997</v>
      </c>
      <c r="F373" s="43">
        <v>4.38</v>
      </c>
      <c r="G373" s="25">
        <f t="shared" si="31"/>
        <v>0.13564859999999998</v>
      </c>
      <c r="L373" s="25" t="s">
        <v>24</v>
      </c>
      <c r="M373" s="25">
        <f>AVERAGE(E374:E376)</f>
        <v>1.9002829999999999</v>
      </c>
      <c r="N373" s="25">
        <f>AVERAGE(G374:G376)</f>
        <v>0.11221463333333333</v>
      </c>
    </row>
    <row r="374" spans="1:14" x14ac:dyDescent="0.2">
      <c r="A374" s="101">
        <v>42157</v>
      </c>
      <c r="B374" s="27">
        <v>26</v>
      </c>
      <c r="D374" s="43">
        <v>133</v>
      </c>
      <c r="E374" s="25">
        <f t="shared" si="30"/>
        <v>1.8629310000000001</v>
      </c>
      <c r="F374" s="43">
        <v>2.3199999999999998</v>
      </c>
      <c r="G374" s="25">
        <f t="shared" si="31"/>
        <v>7.1850399999999995E-2</v>
      </c>
      <c r="L374" s="25" t="s">
        <v>25</v>
      </c>
      <c r="M374" s="25">
        <f>AVERAGE(E377:E378)</f>
        <v>2.7313649999999998</v>
      </c>
      <c r="N374" s="25">
        <f>AVERAGE(G377:G378)</f>
        <v>0.167238</v>
      </c>
    </row>
    <row r="375" spans="1:14" x14ac:dyDescent="0.2">
      <c r="A375" s="108">
        <v>42171</v>
      </c>
      <c r="B375" s="27">
        <v>26</v>
      </c>
      <c r="D375" s="43">
        <v>137</v>
      </c>
      <c r="E375" s="25">
        <f t="shared" si="30"/>
        <v>1.9189590000000001</v>
      </c>
      <c r="F375" s="43">
        <v>4.51</v>
      </c>
      <c r="G375" s="25">
        <f t="shared" si="31"/>
        <v>0.13967470000000001</v>
      </c>
      <c r="L375" s="25" t="s">
        <v>26</v>
      </c>
      <c r="M375" s="25">
        <f>AVERAGE(E379:E380)</f>
        <v>1.2802398000000001</v>
      </c>
      <c r="N375" s="25">
        <f>AVERAGE(G379:G380)</f>
        <v>6.627580000000001E-2</v>
      </c>
    </row>
    <row r="376" spans="1:14" x14ac:dyDescent="0.2">
      <c r="A376" s="108">
        <v>42185</v>
      </c>
      <c r="B376" s="27">
        <v>26</v>
      </c>
      <c r="D376" s="43">
        <v>137</v>
      </c>
      <c r="E376" s="25">
        <f t="shared" si="30"/>
        <v>1.9189590000000001</v>
      </c>
      <c r="F376" s="43">
        <v>4.04</v>
      </c>
      <c r="G376" s="25">
        <f t="shared" si="31"/>
        <v>0.1251188</v>
      </c>
      <c r="L376" s="25" t="s">
        <v>27</v>
      </c>
      <c r="M376" s="25">
        <f>AVERAGE(E381:E382)</f>
        <v>1.11985965</v>
      </c>
      <c r="N376" s="25">
        <f>AVERAGE(G381:G382)</f>
        <v>6.7359749999999996E-2</v>
      </c>
    </row>
    <row r="377" spans="1:14" x14ac:dyDescent="0.2">
      <c r="A377" s="108">
        <v>42199</v>
      </c>
      <c r="B377" s="27">
        <v>26</v>
      </c>
      <c r="C377" s="120"/>
      <c r="D377" s="43">
        <v>195</v>
      </c>
      <c r="E377" s="25">
        <f t="shared" si="30"/>
        <v>2.7313649999999998</v>
      </c>
      <c r="F377" s="43">
        <v>5.56</v>
      </c>
      <c r="G377" s="25">
        <f t="shared" si="31"/>
        <v>0.17219319999999999</v>
      </c>
      <c r="H377" s="120"/>
      <c r="L377" s="25" t="s">
        <v>83</v>
      </c>
      <c r="M377" s="25">
        <f>AVERAGE(E383:E384)</f>
        <v>1.4497244999999999</v>
      </c>
      <c r="N377" s="25">
        <f>AVERAGE(G383:G384)</f>
        <v>5.1565050000000001E-2</v>
      </c>
    </row>
    <row r="378" spans="1:14" x14ac:dyDescent="0.2">
      <c r="A378" s="108">
        <v>42213</v>
      </c>
      <c r="B378" s="27">
        <v>26</v>
      </c>
      <c r="C378" s="120"/>
      <c r="D378" s="43">
        <v>195</v>
      </c>
      <c r="E378" s="25">
        <f t="shared" si="30"/>
        <v>2.7313649999999998</v>
      </c>
      <c r="F378" s="43">
        <v>5.24</v>
      </c>
      <c r="G378" s="25">
        <f t="shared" si="31"/>
        <v>0.1622828</v>
      </c>
      <c r="H378" s="120"/>
      <c r="L378" s="25" t="s">
        <v>29</v>
      </c>
      <c r="M378" s="25">
        <f>AVERAGE(E385)</f>
        <v>1.9189590000000001</v>
      </c>
      <c r="N378" s="25">
        <f>AVERAGE(G385)</f>
        <v>4.89326E-2</v>
      </c>
    </row>
    <row r="379" spans="1:14" x14ac:dyDescent="0.2">
      <c r="A379" s="108">
        <v>42227</v>
      </c>
      <c r="B379" s="27">
        <v>26</v>
      </c>
      <c r="C379" s="25" t="s">
        <v>109</v>
      </c>
      <c r="H379" s="120"/>
    </row>
    <row r="380" spans="1:14" x14ac:dyDescent="0.2">
      <c r="A380" s="108">
        <v>42241</v>
      </c>
      <c r="B380" s="27">
        <v>26</v>
      </c>
      <c r="C380" s="120"/>
      <c r="D380" s="43">
        <v>91.4</v>
      </c>
      <c r="E380" s="25">
        <f t="shared" si="30"/>
        <v>1.2802398000000001</v>
      </c>
      <c r="F380" s="43">
        <v>2.14</v>
      </c>
      <c r="G380" s="25">
        <f t="shared" si="31"/>
        <v>6.627580000000001E-2</v>
      </c>
    </row>
    <row r="381" spans="1:14" x14ac:dyDescent="0.2">
      <c r="A381" s="118">
        <v>42255</v>
      </c>
      <c r="B381" s="27">
        <v>26</v>
      </c>
      <c r="D381" s="43">
        <v>78.7</v>
      </c>
      <c r="E381" s="25">
        <f t="shared" si="30"/>
        <v>1.1023509</v>
      </c>
      <c r="F381" s="43">
        <v>2.35</v>
      </c>
      <c r="G381" s="25">
        <f t="shared" si="31"/>
        <v>7.2779499999999997E-2</v>
      </c>
      <c r="H381" s="124"/>
      <c r="I381" s="121"/>
    </row>
    <row r="382" spans="1:14" x14ac:dyDescent="0.2">
      <c r="A382" s="135">
        <v>42269</v>
      </c>
      <c r="B382" s="27">
        <v>26</v>
      </c>
      <c r="D382" s="43">
        <v>81.2</v>
      </c>
      <c r="E382" s="25">
        <f t="shared" si="30"/>
        <v>1.1373684000000002</v>
      </c>
      <c r="F382" s="43">
        <v>2</v>
      </c>
      <c r="G382" s="25">
        <f t="shared" si="31"/>
        <v>6.1940000000000002E-2</v>
      </c>
      <c r="H382" s="120"/>
      <c r="I382" s="121"/>
    </row>
    <row r="383" spans="1:14" x14ac:dyDescent="0.2">
      <c r="A383" s="136">
        <v>42283</v>
      </c>
      <c r="B383" s="27">
        <v>26</v>
      </c>
      <c r="D383" s="43">
        <v>102</v>
      </c>
      <c r="E383" s="25">
        <f t="shared" si="30"/>
        <v>1.428714</v>
      </c>
      <c r="F383" s="43">
        <v>1.76</v>
      </c>
      <c r="G383" s="25">
        <f t="shared" si="31"/>
        <v>5.4507199999999999E-2</v>
      </c>
      <c r="H383" s="120"/>
      <c r="I383" s="120"/>
    </row>
    <row r="384" spans="1:14" x14ac:dyDescent="0.2">
      <c r="A384" s="136">
        <v>42297</v>
      </c>
      <c r="B384" s="27">
        <v>26</v>
      </c>
      <c r="D384" s="43">
        <v>105</v>
      </c>
      <c r="E384" s="25">
        <f>(D384*14.007)*(0.001)</f>
        <v>1.4707349999999999</v>
      </c>
      <c r="F384" s="43">
        <v>1.57</v>
      </c>
      <c r="G384" s="25">
        <f t="shared" si="31"/>
        <v>4.8622900000000004E-2</v>
      </c>
    </row>
    <row r="385" spans="1:14" x14ac:dyDescent="0.2">
      <c r="A385" s="136">
        <v>42311</v>
      </c>
      <c r="B385" s="27">
        <v>26</v>
      </c>
      <c r="D385" s="43">
        <v>137</v>
      </c>
      <c r="E385" s="25">
        <f>(D385*14.007)*(0.001)</f>
        <v>1.9189590000000001</v>
      </c>
      <c r="F385" s="43">
        <v>1.58</v>
      </c>
      <c r="G385" s="25">
        <f t="shared" si="31"/>
        <v>4.89326E-2</v>
      </c>
    </row>
    <row r="387" spans="1:14" x14ac:dyDescent="0.2">
      <c r="A387" s="101">
        <v>42073</v>
      </c>
      <c r="B387" s="27">
        <v>27</v>
      </c>
      <c r="D387" s="34">
        <v>219</v>
      </c>
      <c r="E387" s="25">
        <f t="shared" si="30"/>
        <v>3.0675330000000001</v>
      </c>
      <c r="F387" s="34">
        <v>1.65</v>
      </c>
      <c r="G387" s="25">
        <f t="shared" si="31"/>
        <v>5.11005E-2</v>
      </c>
    </row>
    <row r="388" spans="1:14" x14ac:dyDescent="0.2">
      <c r="A388" s="101">
        <v>42087</v>
      </c>
      <c r="B388" s="27">
        <v>27</v>
      </c>
      <c r="D388" s="34">
        <v>194</v>
      </c>
      <c r="E388" s="25">
        <f t="shared" si="30"/>
        <v>2.7173579999999999</v>
      </c>
      <c r="F388" s="34">
        <v>2.5299999999999998</v>
      </c>
      <c r="G388" s="25">
        <f t="shared" si="31"/>
        <v>7.8354099999999996E-2</v>
      </c>
      <c r="L388" s="25">
        <v>27</v>
      </c>
    </row>
    <row r="389" spans="1:14" x14ac:dyDescent="0.2">
      <c r="A389" s="101">
        <v>42101</v>
      </c>
      <c r="B389" s="27">
        <v>27</v>
      </c>
      <c r="D389" s="35">
        <v>289</v>
      </c>
      <c r="E389" s="25">
        <f t="shared" si="30"/>
        <v>4.0480229999999997</v>
      </c>
      <c r="F389" s="36">
        <v>1.53</v>
      </c>
      <c r="G389" s="25">
        <f t="shared" si="31"/>
        <v>4.7384099999999998E-2</v>
      </c>
      <c r="L389" s="25" t="s">
        <v>20</v>
      </c>
      <c r="M389" s="25">
        <f>AVERAGE(E387:E388)</f>
        <v>2.8924455</v>
      </c>
      <c r="N389" s="25">
        <f>AVERAGE(G387:G388)</f>
        <v>6.4727300000000002E-2</v>
      </c>
    </row>
    <row r="390" spans="1:14" x14ac:dyDescent="0.2">
      <c r="A390" s="101">
        <v>42115</v>
      </c>
      <c r="B390" s="27">
        <v>27</v>
      </c>
      <c r="D390" s="35">
        <v>205</v>
      </c>
      <c r="E390" s="25">
        <f t="shared" si="30"/>
        <v>2.871435</v>
      </c>
      <c r="F390" s="36">
        <v>2.0699999999999998</v>
      </c>
      <c r="G390" s="25">
        <f t="shared" si="31"/>
        <v>6.4107899999999982E-2</v>
      </c>
      <c r="L390" s="25" t="s">
        <v>22</v>
      </c>
      <c r="M390" s="25">
        <f>AVERAGE(E389:E390)</f>
        <v>3.4597289999999998</v>
      </c>
      <c r="N390" s="25">
        <f>AVERAGE(G389:G390)</f>
        <v>5.574599999999999E-2</v>
      </c>
    </row>
    <row r="391" spans="1:14" x14ac:dyDescent="0.2">
      <c r="A391" s="101">
        <v>42129</v>
      </c>
      <c r="B391" s="27">
        <v>27</v>
      </c>
      <c r="C391" s="25" t="s">
        <v>109</v>
      </c>
      <c r="D391" s="34"/>
      <c r="F391" s="34"/>
      <c r="L391" s="25" t="s">
        <v>23</v>
      </c>
      <c r="M391" s="25">
        <f>AVERAGE(E391:E392)</f>
        <v>3.4037010000000003</v>
      </c>
      <c r="N391" s="25">
        <f>AVERAGE(G391:G392)</f>
        <v>7.2779499999999997E-2</v>
      </c>
    </row>
    <row r="392" spans="1:14" x14ac:dyDescent="0.2">
      <c r="A392" s="101">
        <v>42143</v>
      </c>
      <c r="B392" s="27">
        <v>27</v>
      </c>
      <c r="D392" s="34">
        <v>243</v>
      </c>
      <c r="E392" s="25">
        <f t="shared" si="30"/>
        <v>3.4037010000000003</v>
      </c>
      <c r="F392" s="34">
        <v>2.35</v>
      </c>
      <c r="G392" s="25">
        <f t="shared" si="31"/>
        <v>7.2779499999999997E-2</v>
      </c>
      <c r="L392" s="25" t="s">
        <v>24</v>
      </c>
      <c r="M392" s="25">
        <f>AVERAGE(E393:E395)</f>
        <v>2.3601795000000001</v>
      </c>
      <c r="N392" s="25">
        <f>AVERAGE(G393:G395)</f>
        <v>8.9503300000000008E-2</v>
      </c>
    </row>
    <row r="393" spans="1:14" x14ac:dyDescent="0.2">
      <c r="A393" s="101">
        <v>42157</v>
      </c>
      <c r="B393" s="27">
        <v>27</v>
      </c>
      <c r="C393" s="27"/>
      <c r="D393" s="35">
        <v>219</v>
      </c>
      <c r="E393" s="25">
        <f t="shared" si="30"/>
        <v>3.0675330000000001</v>
      </c>
      <c r="F393" s="34">
        <v>2.97</v>
      </c>
      <c r="G393" s="25">
        <f t="shared" si="31"/>
        <v>9.1980900000000004E-2</v>
      </c>
      <c r="L393" s="25" t="s">
        <v>25</v>
      </c>
      <c r="M393" s="25">
        <f>AVERAGE(E396:E397)</f>
        <v>2.4932460000000001</v>
      </c>
      <c r="N393" s="25">
        <f>AVERAGE(G396:G397)</f>
        <v>0.1056077</v>
      </c>
    </row>
    <row r="394" spans="1:14" x14ac:dyDescent="0.2">
      <c r="A394" s="108">
        <v>42171</v>
      </c>
      <c r="B394" s="27">
        <v>27</v>
      </c>
      <c r="C394" s="25" t="s">
        <v>109</v>
      </c>
      <c r="D394" s="34"/>
      <c r="F394" s="36"/>
      <c r="L394" s="25" t="s">
        <v>26</v>
      </c>
      <c r="M394" s="25">
        <f>AVERAGE(E398:E399)</f>
        <v>2.6543264999999998</v>
      </c>
      <c r="N394" s="25">
        <f>AVERAGE(G398:G399)</f>
        <v>6.7669450000000006E-2</v>
      </c>
    </row>
    <row r="395" spans="1:14" x14ac:dyDescent="0.2">
      <c r="A395" s="108">
        <v>42185</v>
      </c>
      <c r="B395" s="27">
        <v>27</v>
      </c>
      <c r="C395" s="27"/>
      <c r="D395" s="34">
        <v>118</v>
      </c>
      <c r="E395" s="25">
        <f t="shared" si="30"/>
        <v>1.6528260000000001</v>
      </c>
      <c r="F395" s="34">
        <v>2.81</v>
      </c>
      <c r="G395" s="25">
        <f t="shared" si="31"/>
        <v>8.7025699999999998E-2</v>
      </c>
      <c r="L395" s="25" t="s">
        <v>27</v>
      </c>
      <c r="M395" s="25">
        <f>AVERAGE(E400:E401)</f>
        <v>2.9414699999999998</v>
      </c>
      <c r="N395" s="25">
        <f>AVERAGE(G400:G401)</f>
        <v>6.9992200000000004E-2</v>
      </c>
    </row>
    <row r="396" spans="1:14" x14ac:dyDescent="0.2">
      <c r="A396" s="108">
        <v>42199</v>
      </c>
      <c r="B396" s="27">
        <v>27</v>
      </c>
      <c r="C396" s="120"/>
      <c r="D396" s="34">
        <v>179</v>
      </c>
      <c r="E396" s="25">
        <f t="shared" si="30"/>
        <v>2.5072530000000004</v>
      </c>
      <c r="F396" s="43">
        <v>3.76</v>
      </c>
      <c r="G396" s="25">
        <f t="shared" si="31"/>
        <v>0.1164472</v>
      </c>
      <c r="H396" s="120"/>
      <c r="L396" s="25" t="s">
        <v>83</v>
      </c>
      <c r="M396" s="25">
        <f>AVERAGE(E402:E403)</f>
        <v>3.3686834999999999</v>
      </c>
      <c r="N396" s="25">
        <f>AVERAGE(G402:G403)</f>
        <v>6.3023949999999995E-2</v>
      </c>
    </row>
    <row r="397" spans="1:14" x14ac:dyDescent="0.2">
      <c r="A397" s="108">
        <v>42213</v>
      </c>
      <c r="B397" s="27">
        <v>27</v>
      </c>
      <c r="C397" s="120"/>
      <c r="D397" s="34">
        <v>177</v>
      </c>
      <c r="E397" s="25">
        <f t="shared" si="30"/>
        <v>2.4792390000000002</v>
      </c>
      <c r="F397" s="34">
        <v>3.06</v>
      </c>
      <c r="G397" s="25">
        <f t="shared" si="31"/>
        <v>9.4768199999999997E-2</v>
      </c>
      <c r="H397" s="120"/>
      <c r="L397" s="25" t="s">
        <v>29</v>
      </c>
      <c r="M397" s="25">
        <f>AVERAGE(E404)</f>
        <v>3.7818899999999998</v>
      </c>
      <c r="N397" s="25">
        <f>AVERAGE(G404)</f>
        <v>3.1279700000000001E-2</v>
      </c>
    </row>
    <row r="398" spans="1:14" x14ac:dyDescent="0.2">
      <c r="A398" s="108">
        <v>42227</v>
      </c>
      <c r="B398" s="27">
        <v>27</v>
      </c>
      <c r="C398" s="120"/>
      <c r="D398" s="43">
        <v>181</v>
      </c>
      <c r="E398" s="25">
        <f t="shared" si="30"/>
        <v>2.5352669999999997</v>
      </c>
      <c r="F398" s="43">
        <v>1.96</v>
      </c>
      <c r="G398" s="25">
        <f t="shared" si="31"/>
        <v>6.0701200000000004E-2</v>
      </c>
      <c r="H398" s="120"/>
    </row>
    <row r="399" spans="1:14" x14ac:dyDescent="0.2">
      <c r="A399" s="108">
        <v>42241</v>
      </c>
      <c r="B399" s="27">
        <v>27</v>
      </c>
      <c r="C399" s="120"/>
      <c r="D399" s="43">
        <v>198</v>
      </c>
      <c r="E399" s="25">
        <f t="shared" si="30"/>
        <v>2.7733859999999999</v>
      </c>
      <c r="F399" s="43">
        <v>2.41</v>
      </c>
      <c r="G399" s="25">
        <f t="shared" si="31"/>
        <v>7.4637700000000001E-2</v>
      </c>
      <c r="H399" s="120"/>
    </row>
    <row r="400" spans="1:14" x14ac:dyDescent="0.2">
      <c r="A400" s="118">
        <v>42255</v>
      </c>
      <c r="B400" s="27">
        <v>27</v>
      </c>
      <c r="D400" s="43">
        <v>209</v>
      </c>
      <c r="E400" s="25">
        <f t="shared" si="30"/>
        <v>2.9274629999999999</v>
      </c>
      <c r="F400" s="43">
        <v>2.4700000000000002</v>
      </c>
      <c r="G400" s="25">
        <f t="shared" si="31"/>
        <v>7.6495900000000006E-2</v>
      </c>
      <c r="H400" s="120"/>
      <c r="I400" s="121"/>
    </row>
    <row r="401" spans="1:14" x14ac:dyDescent="0.2">
      <c r="A401" s="135">
        <v>42269</v>
      </c>
      <c r="B401" s="27">
        <v>27</v>
      </c>
      <c r="D401" s="43">
        <v>211</v>
      </c>
      <c r="E401" s="25">
        <f t="shared" si="30"/>
        <v>2.9554770000000001</v>
      </c>
      <c r="F401" s="43">
        <v>2.0499999999999998</v>
      </c>
      <c r="G401" s="25">
        <f t="shared" si="31"/>
        <v>6.3488499999999989E-2</v>
      </c>
      <c r="H401" s="120"/>
      <c r="I401" s="120"/>
    </row>
    <row r="402" spans="1:14" x14ac:dyDescent="0.2">
      <c r="A402" s="136">
        <v>42283</v>
      </c>
      <c r="B402" s="27">
        <v>27</v>
      </c>
      <c r="D402" s="43">
        <v>203</v>
      </c>
      <c r="E402" s="25">
        <f t="shared" si="30"/>
        <v>2.8434209999999998</v>
      </c>
      <c r="F402" s="43">
        <v>2.27</v>
      </c>
      <c r="G402" s="25">
        <f t="shared" si="31"/>
        <v>7.0301900000000001E-2</v>
      </c>
      <c r="H402" s="120"/>
      <c r="I402" s="121"/>
    </row>
    <row r="403" spans="1:14" x14ac:dyDescent="0.2">
      <c r="A403" s="136">
        <v>42297</v>
      </c>
      <c r="B403" s="27">
        <v>27</v>
      </c>
      <c r="D403" s="43">
        <v>278</v>
      </c>
      <c r="E403" s="25">
        <f t="shared" si="30"/>
        <v>3.8939460000000001</v>
      </c>
      <c r="F403" s="43">
        <v>1.8</v>
      </c>
      <c r="G403" s="25">
        <f t="shared" si="31"/>
        <v>5.5746000000000004E-2</v>
      </c>
    </row>
    <row r="404" spans="1:14" x14ac:dyDescent="0.2">
      <c r="A404" s="136">
        <v>42311</v>
      </c>
      <c r="B404" s="27">
        <v>27</v>
      </c>
      <c r="D404" s="43">
        <v>270</v>
      </c>
      <c r="E404" s="25">
        <f t="shared" si="30"/>
        <v>3.7818899999999998</v>
      </c>
      <c r="F404" s="43">
        <v>1.01</v>
      </c>
      <c r="G404" s="25">
        <f t="shared" si="31"/>
        <v>3.1279700000000001E-2</v>
      </c>
    </row>
    <row r="405" spans="1:14" x14ac:dyDescent="0.2">
      <c r="A405" s="30"/>
      <c r="G405" s="43"/>
    </row>
    <row r="406" spans="1:14" x14ac:dyDescent="0.2">
      <c r="A406" s="101">
        <v>42073</v>
      </c>
      <c r="B406" s="27">
        <v>28</v>
      </c>
      <c r="D406" s="34">
        <v>183</v>
      </c>
      <c r="E406" s="25">
        <f t="shared" si="30"/>
        <v>2.5632809999999999</v>
      </c>
      <c r="F406" s="36">
        <v>1.95</v>
      </c>
      <c r="G406" s="25">
        <f t="shared" si="31"/>
        <v>6.0391499999999994E-2</v>
      </c>
    </row>
    <row r="407" spans="1:14" x14ac:dyDescent="0.2">
      <c r="A407" s="101">
        <v>42087</v>
      </c>
      <c r="B407" s="27">
        <v>28</v>
      </c>
      <c r="D407" s="34">
        <v>150</v>
      </c>
      <c r="E407" s="25">
        <f t="shared" si="30"/>
        <v>2.1010499999999999</v>
      </c>
      <c r="F407" s="36">
        <v>1.99</v>
      </c>
      <c r="G407" s="25">
        <f t="shared" si="31"/>
        <v>6.1630299999999999E-2</v>
      </c>
      <c r="L407" s="25">
        <v>28</v>
      </c>
    </row>
    <row r="408" spans="1:14" x14ac:dyDescent="0.2">
      <c r="A408" s="101">
        <v>42101</v>
      </c>
      <c r="B408" s="27">
        <v>28</v>
      </c>
      <c r="D408" s="34">
        <v>127</v>
      </c>
      <c r="E408" s="25">
        <f t="shared" si="30"/>
        <v>1.7788889999999999</v>
      </c>
      <c r="F408" s="36">
        <v>1.8</v>
      </c>
      <c r="G408" s="25">
        <f t="shared" si="31"/>
        <v>5.5746000000000004E-2</v>
      </c>
      <c r="L408" s="25" t="s">
        <v>20</v>
      </c>
      <c r="M408" s="25">
        <f>AVERAGE(E406:E407)</f>
        <v>2.3321654999999999</v>
      </c>
      <c r="N408" s="25">
        <f>AVERAGE(G406:G407)</f>
        <v>6.1010899999999993E-2</v>
      </c>
    </row>
    <row r="409" spans="1:14" x14ac:dyDescent="0.2">
      <c r="A409" s="101">
        <v>42115</v>
      </c>
      <c r="B409" s="27">
        <v>28</v>
      </c>
      <c r="D409" s="37">
        <v>103</v>
      </c>
      <c r="E409" s="25">
        <f t="shared" si="30"/>
        <v>1.4427210000000001</v>
      </c>
      <c r="F409" s="36">
        <v>1.7</v>
      </c>
      <c r="G409" s="25">
        <f t="shared" si="31"/>
        <v>5.2648999999999994E-2</v>
      </c>
      <c r="L409" s="25" t="s">
        <v>22</v>
      </c>
      <c r="M409" s="25">
        <f>AVERAGE(E408:E409)</f>
        <v>1.610805</v>
      </c>
      <c r="N409" s="25">
        <f>AVERAGE(G408:G409)</f>
        <v>5.4197499999999996E-2</v>
      </c>
    </row>
    <row r="410" spans="1:14" x14ac:dyDescent="0.2">
      <c r="A410" s="101">
        <v>42129</v>
      </c>
      <c r="B410" s="27">
        <v>28</v>
      </c>
      <c r="D410" s="35">
        <v>90.9</v>
      </c>
      <c r="E410" s="25">
        <f t="shared" si="30"/>
        <v>1.2732363</v>
      </c>
      <c r="F410" s="36">
        <v>2.67</v>
      </c>
      <c r="G410" s="25">
        <f t="shared" si="31"/>
        <v>8.2689899999999997E-2</v>
      </c>
      <c r="L410" s="25" t="s">
        <v>23</v>
      </c>
      <c r="M410" s="25">
        <f>AVERAGE(E410:E411)</f>
        <v>1.0995495</v>
      </c>
      <c r="N410" s="25">
        <f>AVERAGE(G410:G411)</f>
        <v>6.6275799999999996E-2</v>
      </c>
    </row>
    <row r="411" spans="1:14" x14ac:dyDescent="0.2">
      <c r="A411" s="101">
        <v>42143</v>
      </c>
      <c r="B411" s="27">
        <v>28</v>
      </c>
      <c r="D411" s="34">
        <v>66.099999999999994</v>
      </c>
      <c r="E411" s="25">
        <f t="shared" si="30"/>
        <v>0.92586269999999993</v>
      </c>
      <c r="F411" s="34">
        <v>1.61</v>
      </c>
      <c r="G411" s="25">
        <f t="shared" si="31"/>
        <v>4.9861700000000002E-2</v>
      </c>
      <c r="L411" s="25" t="s">
        <v>24</v>
      </c>
      <c r="M411" s="25">
        <f>AVERAGE(E412:E414)</f>
        <v>0.62984809999999991</v>
      </c>
      <c r="N411" s="25">
        <f>AVERAGE(G412:G414)</f>
        <v>5.9359166666666664E-2</v>
      </c>
    </row>
    <row r="412" spans="1:14" x14ac:dyDescent="0.2">
      <c r="A412" s="101">
        <v>42157</v>
      </c>
      <c r="B412" s="27">
        <v>28</v>
      </c>
      <c r="D412" s="34">
        <v>60.3</v>
      </c>
      <c r="E412" s="25">
        <f t="shared" si="30"/>
        <v>0.84462209999999993</v>
      </c>
      <c r="F412" s="34">
        <v>1.53</v>
      </c>
      <c r="G412" s="25">
        <f t="shared" si="31"/>
        <v>4.7384099999999998E-2</v>
      </c>
      <c r="L412" s="25" t="s">
        <v>25</v>
      </c>
      <c r="M412" s="25">
        <f>AVERAGE(E415:E416)</f>
        <v>0.53226600000000002</v>
      </c>
      <c r="N412" s="25">
        <f>AVERAGE(G415:G416)</f>
        <v>5.7217074999999999E-2</v>
      </c>
    </row>
    <row r="413" spans="1:14" x14ac:dyDescent="0.2">
      <c r="A413" s="108">
        <v>42171</v>
      </c>
      <c r="B413" s="27">
        <v>28</v>
      </c>
      <c r="D413" s="34">
        <v>45.5</v>
      </c>
      <c r="E413" s="25">
        <f t="shared" si="30"/>
        <v>0.63731850000000001</v>
      </c>
      <c r="F413" s="34">
        <v>1.63</v>
      </c>
      <c r="G413" s="25">
        <f t="shared" si="31"/>
        <v>5.0481100000000001E-2</v>
      </c>
      <c r="L413" s="25" t="s">
        <v>26</v>
      </c>
      <c r="M413" s="25">
        <f>AVERAGE(E417:E418)</f>
        <v>0.53296634999999992</v>
      </c>
      <c r="N413" s="25">
        <f>AVERAGE(G417:G418)</f>
        <v>6.9837349999999992E-2</v>
      </c>
    </row>
    <row r="414" spans="1:14" x14ac:dyDescent="0.2">
      <c r="A414" s="108">
        <v>42185</v>
      </c>
      <c r="B414" s="27">
        <v>28</v>
      </c>
      <c r="D414" s="43">
        <v>29.1</v>
      </c>
      <c r="E414" s="25">
        <f t="shared" si="30"/>
        <v>0.40760370000000001</v>
      </c>
      <c r="F414" s="43">
        <v>2.59</v>
      </c>
      <c r="G414" s="25">
        <f t="shared" si="31"/>
        <v>8.02123E-2</v>
      </c>
      <c r="L414" s="25" t="s">
        <v>27</v>
      </c>
      <c r="M414" s="25">
        <f>AVERAGE(E419:E420)</f>
        <v>0.50355164999999991</v>
      </c>
      <c r="N414" s="25">
        <f>AVERAGE(G419:G420)</f>
        <v>6.0701199999999997E-2</v>
      </c>
    </row>
    <row r="415" spans="1:14" x14ac:dyDescent="0.2">
      <c r="A415" s="108">
        <v>42199</v>
      </c>
      <c r="B415" s="27">
        <v>28</v>
      </c>
      <c r="C415" s="124"/>
      <c r="D415" s="125">
        <v>40</v>
      </c>
      <c r="E415" s="25">
        <f t="shared" si="30"/>
        <v>0.56028</v>
      </c>
      <c r="F415" s="43">
        <v>1.865</v>
      </c>
      <c r="G415" s="25">
        <f t="shared" si="31"/>
        <v>5.7759049999999999E-2</v>
      </c>
      <c r="H415" s="121"/>
      <c r="L415" s="25" t="s">
        <v>83</v>
      </c>
      <c r="M415" s="25">
        <f>AVERAGE(E421:E422)</f>
        <v>0.42020999999999997</v>
      </c>
      <c r="N415" s="25">
        <f>AVERAGE(G421:G422)</f>
        <v>3.8557649999999999E-2</v>
      </c>
    </row>
    <row r="416" spans="1:14" x14ac:dyDescent="0.2">
      <c r="A416" s="108">
        <v>42213</v>
      </c>
      <c r="B416" s="27">
        <v>28</v>
      </c>
      <c r="C416" s="124"/>
      <c r="D416" s="125">
        <v>36</v>
      </c>
      <c r="E416" s="25">
        <f t="shared" si="30"/>
        <v>0.50425200000000003</v>
      </c>
      <c r="F416" s="43">
        <v>1.83</v>
      </c>
      <c r="G416" s="25">
        <f t="shared" si="31"/>
        <v>5.6675099999999999E-2</v>
      </c>
      <c r="H416" s="120"/>
      <c r="L416" s="25" t="s">
        <v>29</v>
      </c>
      <c r="M416" s="25">
        <f>AVERAGE(E423)</f>
        <v>0.48604290000000006</v>
      </c>
      <c r="N416" s="25">
        <f>AVERAGE(G423)</f>
        <v>3.7473699999999999E-2</v>
      </c>
    </row>
    <row r="417" spans="1:9" x14ac:dyDescent="0.2">
      <c r="A417" s="108">
        <v>42227</v>
      </c>
      <c r="B417" s="27">
        <v>28</v>
      </c>
      <c r="C417" s="120"/>
      <c r="D417" s="43">
        <v>41.6</v>
      </c>
      <c r="E417" s="25">
        <f t="shared" si="30"/>
        <v>0.58269119999999996</v>
      </c>
      <c r="F417" s="43">
        <v>2.46</v>
      </c>
      <c r="G417" s="25">
        <f t="shared" si="31"/>
        <v>7.6186199999999996E-2</v>
      </c>
      <c r="H417" s="120"/>
    </row>
    <row r="418" spans="1:9" x14ac:dyDescent="0.2">
      <c r="A418" s="108">
        <v>42241</v>
      </c>
      <c r="B418" s="27">
        <v>28</v>
      </c>
      <c r="C418" s="120"/>
      <c r="D418" s="43">
        <v>34.5</v>
      </c>
      <c r="E418" s="25">
        <f t="shared" si="30"/>
        <v>0.48324149999999999</v>
      </c>
      <c r="F418" s="43">
        <v>2.0499999999999998</v>
      </c>
      <c r="G418" s="25">
        <f t="shared" si="31"/>
        <v>6.3488499999999989E-2</v>
      </c>
      <c r="H418" s="120"/>
    </row>
    <row r="419" spans="1:9" x14ac:dyDescent="0.2">
      <c r="A419" s="118">
        <v>42255</v>
      </c>
      <c r="B419" s="27">
        <v>28</v>
      </c>
      <c r="D419" s="43">
        <v>36.6</v>
      </c>
      <c r="E419" s="25">
        <f t="shared" si="30"/>
        <v>0.51265620000000001</v>
      </c>
      <c r="F419" s="43">
        <v>1.97</v>
      </c>
      <c r="G419" s="25">
        <f t="shared" si="31"/>
        <v>6.10109E-2</v>
      </c>
      <c r="H419" s="120"/>
      <c r="I419" s="120"/>
    </row>
    <row r="420" spans="1:9" x14ac:dyDescent="0.2">
      <c r="A420" s="135">
        <v>42269</v>
      </c>
      <c r="B420" s="27">
        <v>28</v>
      </c>
      <c r="D420" s="43">
        <v>35.299999999999997</v>
      </c>
      <c r="E420" s="25">
        <f t="shared" si="30"/>
        <v>0.49444709999999992</v>
      </c>
      <c r="F420" s="43">
        <v>1.95</v>
      </c>
      <c r="G420" s="25">
        <f t="shared" si="31"/>
        <v>6.0391499999999994E-2</v>
      </c>
      <c r="H420" s="120"/>
      <c r="I420" s="121"/>
    </row>
    <row r="421" spans="1:9" x14ac:dyDescent="0.2">
      <c r="A421" s="136">
        <v>42283</v>
      </c>
      <c r="B421" s="27">
        <v>28</v>
      </c>
      <c r="D421" s="43">
        <v>31.1</v>
      </c>
      <c r="E421" s="25">
        <f>(D421*14.007)*(0.001)</f>
        <v>0.4356177</v>
      </c>
      <c r="F421" s="43">
        <v>1.37</v>
      </c>
      <c r="G421" s="25">
        <f>(F421*30.97)*(0.001)</f>
        <v>4.2428899999999999E-2</v>
      </c>
      <c r="H421" s="120"/>
      <c r="I421" s="120"/>
    </row>
    <row r="422" spans="1:9" x14ac:dyDescent="0.2">
      <c r="A422" s="136">
        <v>42297</v>
      </c>
      <c r="B422" s="27">
        <v>28</v>
      </c>
      <c r="D422" s="43">
        <v>28.9</v>
      </c>
      <c r="E422" s="25">
        <f>(D422*14.007)*(0.001)</f>
        <v>0.40480229999999995</v>
      </c>
      <c r="F422" s="43">
        <v>1.1200000000000001</v>
      </c>
      <c r="G422" s="25">
        <f>(F422*30.97)*(0.001)</f>
        <v>3.4686399999999999E-2</v>
      </c>
    </row>
    <row r="423" spans="1:9" x14ac:dyDescent="0.2">
      <c r="A423" s="136">
        <v>42311</v>
      </c>
      <c r="B423" s="27">
        <v>28</v>
      </c>
      <c r="D423" s="43">
        <v>34.700000000000003</v>
      </c>
      <c r="E423" s="25">
        <f>(D423*14.007)*(0.001)</f>
        <v>0.48604290000000006</v>
      </c>
      <c r="F423" s="43">
        <v>1.21</v>
      </c>
      <c r="G423" s="25">
        <f>(F423*30.97)*(0.001)</f>
        <v>3.7473699999999999E-2</v>
      </c>
    </row>
  </sheetData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1"/>
  <sheetViews>
    <sheetView topLeftCell="A80" zoomScale="85" zoomScaleNormal="85" zoomScalePageLayoutView="85" workbookViewId="0">
      <pane xSplit="1" topLeftCell="B1" activePane="topRight" state="frozen"/>
      <selection pane="topRight" activeCell="B116" sqref="B116:B125"/>
    </sheetView>
  </sheetViews>
  <sheetFormatPr baseColWidth="10" defaultColWidth="9.1640625" defaultRowHeight="15" x14ac:dyDescent="0.2"/>
  <cols>
    <col min="1" max="1" width="13" style="18" customWidth="1"/>
    <col min="2" max="2" width="13.6640625" style="18" customWidth="1"/>
    <col min="3" max="3" width="22.1640625" style="18" customWidth="1"/>
    <col min="4" max="4" width="11.83203125" style="18" customWidth="1"/>
    <col min="5" max="5" width="32.33203125" style="18" customWidth="1"/>
    <col min="6" max="6" width="11.1640625" style="18" customWidth="1"/>
    <col min="7" max="7" width="12.5" style="18" bestFit="1" customWidth="1"/>
    <col min="8" max="8" width="20.5" style="18" bestFit="1" customWidth="1"/>
    <col min="9" max="16384" width="9.1640625" style="18"/>
  </cols>
  <sheetData>
    <row r="1" spans="1:8" ht="16" thickBot="1" x14ac:dyDescent="0.25">
      <c r="A1" s="95" t="s">
        <v>103</v>
      </c>
      <c r="B1" s="95" t="s">
        <v>19</v>
      </c>
      <c r="C1" s="95" t="s">
        <v>104</v>
      </c>
      <c r="D1" s="95" t="s">
        <v>149</v>
      </c>
      <c r="G1" s="18" t="s">
        <v>30</v>
      </c>
    </row>
    <row r="2" spans="1:8" ht="16" thickTop="1" x14ac:dyDescent="0.2">
      <c r="A2" s="104">
        <v>42143</v>
      </c>
      <c r="B2" s="18">
        <v>2</v>
      </c>
      <c r="C2" s="18" t="s">
        <v>105</v>
      </c>
      <c r="D2" s="18">
        <v>753</v>
      </c>
      <c r="G2" s="18" t="s">
        <v>106</v>
      </c>
      <c r="H2" s="18" t="s">
        <v>107</v>
      </c>
    </row>
    <row r="3" spans="1:8" ht="16" x14ac:dyDescent="0.2">
      <c r="A3" s="104">
        <v>42157</v>
      </c>
      <c r="B3" s="18">
        <v>2</v>
      </c>
      <c r="D3" s="18">
        <v>2557</v>
      </c>
      <c r="E3" s="63" t="s">
        <v>218</v>
      </c>
      <c r="G3" s="18" t="s">
        <v>23</v>
      </c>
      <c r="H3" s="18">
        <f>D2</f>
        <v>753</v>
      </c>
    </row>
    <row r="4" spans="1:8" x14ac:dyDescent="0.2">
      <c r="A4" s="104">
        <v>42171</v>
      </c>
      <c r="B4" s="18">
        <v>2</v>
      </c>
      <c r="D4" s="18">
        <v>127.5</v>
      </c>
      <c r="G4" s="18" t="s">
        <v>24</v>
      </c>
      <c r="H4" s="18">
        <f>AVERAGE(D3:D5)</f>
        <v>921.83333333333337</v>
      </c>
    </row>
    <row r="5" spans="1:8" x14ac:dyDescent="0.2">
      <c r="A5" s="104">
        <v>42185</v>
      </c>
      <c r="B5" s="18">
        <v>2</v>
      </c>
      <c r="D5" s="18">
        <v>81</v>
      </c>
      <c r="G5" s="18" t="s">
        <v>25</v>
      </c>
      <c r="H5" s="18">
        <f>AVERAGE(D6:D7)</f>
        <v>190</v>
      </c>
    </row>
    <row r="6" spans="1:8" x14ac:dyDescent="0.2">
      <c r="A6" s="104">
        <v>42199</v>
      </c>
      <c r="B6" s="18">
        <v>2</v>
      </c>
      <c r="D6" s="107">
        <v>164.5</v>
      </c>
      <c r="G6" s="18" t="s">
        <v>26</v>
      </c>
      <c r="H6" s="18">
        <f>AVERAGE(D8:D9)</f>
        <v>735.25</v>
      </c>
    </row>
    <row r="7" spans="1:8" x14ac:dyDescent="0.2">
      <c r="A7" s="104">
        <v>42213</v>
      </c>
      <c r="B7" s="18">
        <v>2</v>
      </c>
      <c r="D7" s="107">
        <v>215.5</v>
      </c>
      <c r="G7" s="18" t="s">
        <v>27</v>
      </c>
      <c r="H7" s="18">
        <f>AVERAGE(D10:D11)</f>
        <v>44.75</v>
      </c>
    </row>
    <row r="8" spans="1:8" x14ac:dyDescent="0.2">
      <c r="A8" s="104">
        <v>42227</v>
      </c>
      <c r="B8" s="18">
        <v>2</v>
      </c>
      <c r="D8" s="18">
        <v>1460.5</v>
      </c>
    </row>
    <row r="9" spans="1:8" x14ac:dyDescent="0.2">
      <c r="A9" s="104">
        <v>42241</v>
      </c>
      <c r="B9" s="18">
        <v>2</v>
      </c>
      <c r="D9">
        <v>10</v>
      </c>
      <c r="G9" s="18" t="s">
        <v>165</v>
      </c>
      <c r="H9" s="18">
        <f>AVERAGE(H3:H7)</f>
        <v>528.9666666666667</v>
      </c>
    </row>
    <row r="10" spans="1:8" x14ac:dyDescent="0.2">
      <c r="A10" s="104">
        <v>42255</v>
      </c>
      <c r="B10" s="18">
        <v>2</v>
      </c>
      <c r="D10" s="18">
        <v>15</v>
      </c>
    </row>
    <row r="11" spans="1:8" x14ac:dyDescent="0.2">
      <c r="A11" s="104">
        <v>42269</v>
      </c>
      <c r="B11" s="18">
        <v>2</v>
      </c>
      <c r="D11" s="18">
        <v>74.5</v>
      </c>
    </row>
    <row r="12" spans="1:8" x14ac:dyDescent="0.2">
      <c r="A12" s="96"/>
    </row>
    <row r="13" spans="1:8" x14ac:dyDescent="0.2">
      <c r="A13" s="96"/>
    </row>
    <row r="14" spans="1:8" x14ac:dyDescent="0.2">
      <c r="A14" s="96"/>
      <c r="E14" s="14"/>
    </row>
    <row r="15" spans="1:8" x14ac:dyDescent="0.2">
      <c r="A15" s="96"/>
    </row>
    <row r="18" spans="1:8" x14ac:dyDescent="0.2">
      <c r="G18" s="18" t="s">
        <v>32</v>
      </c>
    </row>
    <row r="19" spans="1:8" x14ac:dyDescent="0.2">
      <c r="A19" s="104">
        <v>42143</v>
      </c>
      <c r="B19" s="18">
        <v>3</v>
      </c>
      <c r="C19" s="18" t="s">
        <v>166</v>
      </c>
      <c r="D19" s="18">
        <v>195.5</v>
      </c>
      <c r="G19" s="18" t="s">
        <v>106</v>
      </c>
      <c r="H19" s="18" t="s">
        <v>107</v>
      </c>
    </row>
    <row r="20" spans="1:8" ht="16" x14ac:dyDescent="0.2">
      <c r="A20" s="104">
        <v>42157</v>
      </c>
      <c r="B20" s="18">
        <v>3</v>
      </c>
      <c r="D20" s="18">
        <v>148</v>
      </c>
      <c r="E20" s="63" t="s">
        <v>218</v>
      </c>
      <c r="G20" s="18" t="s">
        <v>23</v>
      </c>
      <c r="H20" s="18">
        <f>D19</f>
        <v>195.5</v>
      </c>
    </row>
    <row r="21" spans="1:8" x14ac:dyDescent="0.2">
      <c r="A21" s="104">
        <v>42171</v>
      </c>
      <c r="B21" s="18">
        <v>3</v>
      </c>
      <c r="D21" s="18">
        <v>25.5</v>
      </c>
      <c r="G21" s="18" t="s">
        <v>24</v>
      </c>
      <c r="H21" s="18">
        <f>AVERAGE(D20:D22)</f>
        <v>61.166666666666664</v>
      </c>
    </row>
    <row r="22" spans="1:8" x14ac:dyDescent="0.2">
      <c r="A22" s="104">
        <v>42185</v>
      </c>
      <c r="B22" s="18">
        <v>3</v>
      </c>
      <c r="D22" s="18">
        <v>10</v>
      </c>
      <c r="G22" s="18" t="s">
        <v>25</v>
      </c>
      <c r="H22" s="18">
        <f>AVERAGE(D23:D24)</f>
        <v>18</v>
      </c>
    </row>
    <row r="23" spans="1:8" x14ac:dyDescent="0.2">
      <c r="A23" s="104">
        <v>42199</v>
      </c>
      <c r="B23" s="18">
        <v>3</v>
      </c>
      <c r="D23" s="18">
        <v>31</v>
      </c>
      <c r="G23" s="18" t="s">
        <v>26</v>
      </c>
      <c r="H23" s="18">
        <f>AVERAGE(D25:D26)</f>
        <v>109.5</v>
      </c>
    </row>
    <row r="24" spans="1:8" x14ac:dyDescent="0.2">
      <c r="A24" s="104">
        <v>42213</v>
      </c>
      <c r="B24" s="18">
        <v>3</v>
      </c>
      <c r="D24" s="18">
        <v>5</v>
      </c>
      <c r="G24" s="18" t="s">
        <v>27</v>
      </c>
      <c r="H24" s="18">
        <f>AVERAGE(D27:D28)</f>
        <v>69</v>
      </c>
    </row>
    <row r="25" spans="1:8" x14ac:dyDescent="0.2">
      <c r="A25" s="104">
        <v>42227</v>
      </c>
      <c r="B25" s="18">
        <v>3</v>
      </c>
      <c r="D25" s="18">
        <v>109.5</v>
      </c>
    </row>
    <row r="26" spans="1:8" x14ac:dyDescent="0.2">
      <c r="A26" s="104">
        <v>42241</v>
      </c>
      <c r="B26" s="18">
        <v>3</v>
      </c>
      <c r="D26" s="18" t="s">
        <v>109</v>
      </c>
      <c r="G26" s="18" t="s">
        <v>165</v>
      </c>
      <c r="H26" s="18">
        <f>AVERAGE(H20:H24)</f>
        <v>90.63333333333334</v>
      </c>
    </row>
    <row r="27" spans="1:8" x14ac:dyDescent="0.2">
      <c r="A27" s="104">
        <v>42255</v>
      </c>
      <c r="B27" s="18">
        <v>3</v>
      </c>
      <c r="D27" s="18" t="s">
        <v>109</v>
      </c>
    </row>
    <row r="28" spans="1:8" x14ac:dyDescent="0.2">
      <c r="A28" s="104">
        <v>42269</v>
      </c>
      <c r="B28" s="18">
        <v>3</v>
      </c>
      <c r="D28" s="18">
        <v>69</v>
      </c>
    </row>
    <row r="29" spans="1:8" x14ac:dyDescent="0.2">
      <c r="A29" s="96"/>
    </row>
    <row r="30" spans="1:8" x14ac:dyDescent="0.2">
      <c r="A30" s="96"/>
    </row>
    <row r="31" spans="1:8" x14ac:dyDescent="0.2">
      <c r="A31" s="96"/>
    </row>
    <row r="32" spans="1:8" x14ac:dyDescent="0.2">
      <c r="A32" s="96"/>
    </row>
    <row r="34" spans="1:8" x14ac:dyDescent="0.2">
      <c r="G34" s="18" t="s">
        <v>38</v>
      </c>
    </row>
    <row r="35" spans="1:8" x14ac:dyDescent="0.2">
      <c r="G35" s="18" t="s">
        <v>106</v>
      </c>
      <c r="H35" s="18" t="s">
        <v>107</v>
      </c>
    </row>
    <row r="36" spans="1:8" ht="16" x14ac:dyDescent="0.2">
      <c r="A36" s="104">
        <v>42143</v>
      </c>
      <c r="B36" s="18">
        <v>6</v>
      </c>
      <c r="C36" s="18" t="s">
        <v>39</v>
      </c>
      <c r="D36" s="18">
        <v>3133.5</v>
      </c>
      <c r="E36" s="57"/>
      <c r="G36" s="18" t="s">
        <v>23</v>
      </c>
      <c r="H36" s="18">
        <f>D36</f>
        <v>3133.5</v>
      </c>
    </row>
    <row r="37" spans="1:8" ht="16" x14ac:dyDescent="0.2">
      <c r="A37" s="104">
        <v>42157</v>
      </c>
      <c r="B37" s="18">
        <v>6</v>
      </c>
      <c r="D37" s="18">
        <v>115</v>
      </c>
      <c r="E37" s="63" t="s">
        <v>218</v>
      </c>
      <c r="G37" s="18" t="s">
        <v>24</v>
      </c>
      <c r="H37" s="18">
        <f>AVERAGE(D37:D39)</f>
        <v>50.166666666666664</v>
      </c>
    </row>
    <row r="38" spans="1:8" ht="16" x14ac:dyDescent="0.2">
      <c r="A38" s="104">
        <v>42171</v>
      </c>
      <c r="B38" s="18">
        <v>6</v>
      </c>
      <c r="D38" s="18">
        <v>25.5</v>
      </c>
      <c r="E38" s="57"/>
      <c r="G38" s="18" t="s">
        <v>25</v>
      </c>
      <c r="H38" s="18">
        <f>AVERAGE(D40:D41)</f>
        <v>110.5</v>
      </c>
    </row>
    <row r="39" spans="1:8" ht="16" x14ac:dyDescent="0.2">
      <c r="A39" s="104">
        <v>42185</v>
      </c>
      <c r="B39" s="18">
        <v>6</v>
      </c>
      <c r="D39" s="18">
        <v>10</v>
      </c>
      <c r="E39" s="57"/>
      <c r="G39" s="18" t="s">
        <v>26</v>
      </c>
      <c r="H39" s="18">
        <f>AVERAGE(D42:D43)</f>
        <v>568</v>
      </c>
    </row>
    <row r="40" spans="1:8" ht="16" x14ac:dyDescent="0.2">
      <c r="A40" s="104">
        <v>42199</v>
      </c>
      <c r="B40" s="18">
        <v>6</v>
      </c>
      <c r="D40" s="18">
        <v>135</v>
      </c>
      <c r="E40" s="57"/>
      <c r="G40" s="18" t="s">
        <v>27</v>
      </c>
      <c r="H40" s="18">
        <f>AVERAGE(D44:D45)</f>
        <v>7.5</v>
      </c>
    </row>
    <row r="41" spans="1:8" ht="16" x14ac:dyDescent="0.2">
      <c r="A41" s="104">
        <v>42213</v>
      </c>
      <c r="B41" s="18">
        <v>6</v>
      </c>
      <c r="D41" s="18">
        <v>86</v>
      </c>
      <c r="E41" s="57"/>
    </row>
    <row r="42" spans="1:8" ht="16" x14ac:dyDescent="0.2">
      <c r="A42" s="104">
        <v>42227</v>
      </c>
      <c r="B42" s="18">
        <v>6</v>
      </c>
      <c r="D42" s="18">
        <v>1094.5</v>
      </c>
      <c r="E42" s="57"/>
      <c r="G42" s="18" t="s">
        <v>165</v>
      </c>
      <c r="H42" s="18">
        <f>AVERAGE(H36:H40)</f>
        <v>773.93333333333328</v>
      </c>
    </row>
    <row r="43" spans="1:8" ht="16" x14ac:dyDescent="0.2">
      <c r="A43" s="104">
        <v>42241</v>
      </c>
      <c r="B43" s="18">
        <v>6</v>
      </c>
      <c r="D43" s="18">
        <v>41.5</v>
      </c>
      <c r="E43" s="57"/>
    </row>
    <row r="44" spans="1:8" ht="16" x14ac:dyDescent="0.2">
      <c r="A44" s="104">
        <v>42255</v>
      </c>
      <c r="B44" s="18">
        <v>6</v>
      </c>
      <c r="D44" s="17">
        <v>0</v>
      </c>
      <c r="E44" s="57"/>
    </row>
    <row r="45" spans="1:8" ht="16" x14ac:dyDescent="0.2">
      <c r="A45" s="104">
        <v>42269</v>
      </c>
      <c r="B45" s="18">
        <v>6</v>
      </c>
      <c r="D45" s="18">
        <v>15</v>
      </c>
      <c r="E45" s="57"/>
    </row>
    <row r="46" spans="1:8" x14ac:dyDescent="0.2">
      <c r="A46" s="96"/>
    </row>
    <row r="47" spans="1:8" x14ac:dyDescent="0.2">
      <c r="A47" s="96"/>
    </row>
    <row r="48" spans="1:8" x14ac:dyDescent="0.2">
      <c r="A48" s="96"/>
    </row>
    <row r="49" spans="1:13" x14ac:dyDescent="0.2">
      <c r="A49" s="96"/>
    </row>
    <row r="50" spans="1:13" x14ac:dyDescent="0.2">
      <c r="G50" s="18" t="s">
        <v>44</v>
      </c>
      <c r="J50" s="18" t="s">
        <v>141</v>
      </c>
    </row>
    <row r="51" spans="1:13" x14ac:dyDescent="0.2">
      <c r="G51" s="18" t="s">
        <v>106</v>
      </c>
      <c r="H51" s="18" t="s">
        <v>107</v>
      </c>
      <c r="J51" s="18" t="s">
        <v>142</v>
      </c>
      <c r="K51" s="18" t="s">
        <v>143</v>
      </c>
      <c r="L51" s="18" t="s">
        <v>144</v>
      </c>
      <c r="M51" s="18" t="s">
        <v>145</v>
      </c>
    </row>
    <row r="52" spans="1:13" x14ac:dyDescent="0.2">
      <c r="A52" s="104">
        <v>42143</v>
      </c>
      <c r="B52" s="18">
        <v>11</v>
      </c>
      <c r="C52" s="18" t="s">
        <v>45</v>
      </c>
      <c r="D52" s="18">
        <v>63</v>
      </c>
      <c r="G52" s="18" t="s">
        <v>23</v>
      </c>
      <c r="H52" s="18">
        <f>D52</f>
        <v>63</v>
      </c>
      <c r="J52" s="18" t="s">
        <v>146</v>
      </c>
    </row>
    <row r="53" spans="1:13" ht="16" x14ac:dyDescent="0.2">
      <c r="A53" s="104">
        <v>42157</v>
      </c>
      <c r="B53" s="18">
        <v>11</v>
      </c>
      <c r="D53" s="18">
        <v>1214</v>
      </c>
      <c r="E53" s="63" t="s">
        <v>218</v>
      </c>
      <c r="G53" s="18" t="s">
        <v>24</v>
      </c>
      <c r="H53" s="18">
        <f>AVERAGE(D53:D55)</f>
        <v>536.83333333333337</v>
      </c>
    </row>
    <row r="54" spans="1:13" x14ac:dyDescent="0.2">
      <c r="A54" s="104">
        <v>42171</v>
      </c>
      <c r="B54" s="18">
        <v>11</v>
      </c>
      <c r="D54" s="18">
        <v>215</v>
      </c>
      <c r="G54" s="18" t="s">
        <v>25</v>
      </c>
      <c r="H54" s="18">
        <f>AVERAGE(D56:D57)</f>
        <v>86</v>
      </c>
    </row>
    <row r="55" spans="1:13" x14ac:dyDescent="0.2">
      <c r="A55" s="104">
        <v>42185</v>
      </c>
      <c r="B55" s="18">
        <v>11</v>
      </c>
      <c r="D55" s="18">
        <v>181.5</v>
      </c>
      <c r="G55" s="18" t="s">
        <v>26</v>
      </c>
      <c r="H55" s="18">
        <f>AVERAGE(D58:D59)</f>
        <v>187</v>
      </c>
    </row>
    <row r="56" spans="1:13" x14ac:dyDescent="0.2">
      <c r="A56" s="104">
        <v>42199</v>
      </c>
      <c r="B56" s="18">
        <v>11</v>
      </c>
      <c r="D56" s="18" t="s">
        <v>109</v>
      </c>
      <c r="G56" s="18" t="s">
        <v>27</v>
      </c>
      <c r="H56" s="18">
        <f>AVERAGE(D60:D61)</f>
        <v>56.5</v>
      </c>
    </row>
    <row r="57" spans="1:13" x14ac:dyDescent="0.2">
      <c r="A57" s="104">
        <v>42213</v>
      </c>
      <c r="B57" s="18">
        <v>11</v>
      </c>
      <c r="D57" s="18">
        <v>86</v>
      </c>
    </row>
    <row r="58" spans="1:13" x14ac:dyDescent="0.2">
      <c r="A58" s="104">
        <v>42227</v>
      </c>
      <c r="B58" s="18">
        <v>11</v>
      </c>
      <c r="D58" s="18">
        <v>208.5</v>
      </c>
      <c r="G58" s="18" t="s">
        <v>165</v>
      </c>
      <c r="H58" s="18">
        <f>AVERAGE(H52:H56)</f>
        <v>185.86666666666667</v>
      </c>
    </row>
    <row r="59" spans="1:13" x14ac:dyDescent="0.2">
      <c r="A59" s="104">
        <v>42241</v>
      </c>
      <c r="B59" s="18">
        <v>11</v>
      </c>
      <c r="D59" s="18">
        <v>165.5</v>
      </c>
    </row>
    <row r="60" spans="1:13" x14ac:dyDescent="0.2">
      <c r="A60" s="104">
        <v>42255</v>
      </c>
      <c r="B60" s="18">
        <v>11</v>
      </c>
      <c r="D60" s="18">
        <v>15</v>
      </c>
    </row>
    <row r="61" spans="1:13" x14ac:dyDescent="0.2">
      <c r="A61" s="104">
        <v>42269</v>
      </c>
      <c r="B61" s="18">
        <v>11</v>
      </c>
      <c r="D61" s="18">
        <v>98</v>
      </c>
    </row>
    <row r="62" spans="1:13" x14ac:dyDescent="0.2">
      <c r="A62" s="96"/>
    </row>
    <row r="63" spans="1:13" x14ac:dyDescent="0.2">
      <c r="A63" s="96"/>
    </row>
    <row r="64" spans="1:13" x14ac:dyDescent="0.2">
      <c r="A64" s="96"/>
    </row>
    <row r="65" spans="1:22" x14ac:dyDescent="0.2">
      <c r="A65" s="96"/>
    </row>
    <row r="66" spans="1:22" x14ac:dyDescent="0.2">
      <c r="G66" s="18" t="s">
        <v>54</v>
      </c>
      <c r="V66" s="18" t="s">
        <v>108</v>
      </c>
    </row>
    <row r="67" spans="1:22" x14ac:dyDescent="0.2">
      <c r="G67" s="18" t="s">
        <v>106</v>
      </c>
      <c r="H67" s="18" t="s">
        <v>107</v>
      </c>
    </row>
    <row r="68" spans="1:22" x14ac:dyDescent="0.2">
      <c r="A68" s="104">
        <v>42143</v>
      </c>
      <c r="B68" s="18">
        <v>17</v>
      </c>
      <c r="C68" s="18" t="s">
        <v>55</v>
      </c>
      <c r="D68" s="18">
        <v>319.5</v>
      </c>
      <c r="G68" s="18" t="s">
        <v>23</v>
      </c>
      <c r="H68" s="18">
        <f>D68</f>
        <v>319.5</v>
      </c>
    </row>
    <row r="69" spans="1:22" ht="16" x14ac:dyDescent="0.2">
      <c r="A69" s="104">
        <v>42157</v>
      </c>
      <c r="B69" s="18">
        <v>17</v>
      </c>
      <c r="D69" s="18">
        <v>357</v>
      </c>
      <c r="E69" s="63" t="s">
        <v>218</v>
      </c>
      <c r="G69" s="18" t="s">
        <v>24</v>
      </c>
      <c r="H69" s="18">
        <f>AVERAGE(D69:D71)</f>
        <v>292.5</v>
      </c>
    </row>
    <row r="70" spans="1:22" x14ac:dyDescent="0.2">
      <c r="A70" s="104">
        <v>42171</v>
      </c>
      <c r="B70" s="18">
        <v>17</v>
      </c>
      <c r="D70" s="18">
        <v>228</v>
      </c>
      <c r="G70" s="18" t="s">
        <v>25</v>
      </c>
      <c r="H70" s="18">
        <f>AVERAGE(D72:D73)</f>
        <v>234.75</v>
      </c>
    </row>
    <row r="71" spans="1:22" x14ac:dyDescent="0.2">
      <c r="A71" s="104">
        <v>42185</v>
      </c>
      <c r="B71" s="18">
        <v>17</v>
      </c>
      <c r="D71" s="18" t="s">
        <v>109</v>
      </c>
      <c r="G71" s="18" t="s">
        <v>26</v>
      </c>
      <c r="H71" s="18">
        <f>AVERAGE(D74:D75)</f>
        <v>1168</v>
      </c>
    </row>
    <row r="72" spans="1:22" x14ac:dyDescent="0.2">
      <c r="A72" s="104">
        <v>42199</v>
      </c>
      <c r="B72" s="18">
        <v>17</v>
      </c>
      <c r="D72" s="18">
        <v>354</v>
      </c>
      <c r="G72" s="18" t="s">
        <v>27</v>
      </c>
      <c r="H72" s="18">
        <f>AVERAGE(D76:D77)</f>
        <v>711.25</v>
      </c>
    </row>
    <row r="73" spans="1:22" x14ac:dyDescent="0.2">
      <c r="A73" s="104">
        <v>42213</v>
      </c>
      <c r="B73" s="18">
        <v>17</v>
      </c>
      <c r="D73" s="18">
        <v>115.5</v>
      </c>
    </row>
    <row r="74" spans="1:22" x14ac:dyDescent="0.2">
      <c r="A74" s="104">
        <v>42227</v>
      </c>
      <c r="B74" s="18">
        <v>17</v>
      </c>
      <c r="D74" s="18" t="s">
        <v>109</v>
      </c>
      <c r="G74" s="18" t="s">
        <v>165</v>
      </c>
      <c r="H74" s="18">
        <f>AVERAGE(H68:H72)</f>
        <v>545.20000000000005</v>
      </c>
    </row>
    <row r="75" spans="1:22" x14ac:dyDescent="0.2">
      <c r="A75" s="104">
        <v>42241</v>
      </c>
      <c r="B75" s="18">
        <v>17</v>
      </c>
      <c r="D75" s="18">
        <v>1168</v>
      </c>
    </row>
    <row r="76" spans="1:22" x14ac:dyDescent="0.2">
      <c r="A76" s="104">
        <v>42255</v>
      </c>
      <c r="B76" s="18">
        <v>17</v>
      </c>
      <c r="D76" s="18">
        <v>139.5</v>
      </c>
    </row>
    <row r="77" spans="1:22" x14ac:dyDescent="0.2">
      <c r="A77" s="104">
        <v>42269</v>
      </c>
      <c r="B77" s="18">
        <v>17</v>
      </c>
      <c r="D77" s="18">
        <v>1283</v>
      </c>
    </row>
    <row r="78" spans="1:22" x14ac:dyDescent="0.2">
      <c r="A78" s="96"/>
    </row>
    <row r="79" spans="1:22" x14ac:dyDescent="0.2">
      <c r="A79" s="96"/>
    </row>
    <row r="80" spans="1:22" x14ac:dyDescent="0.2">
      <c r="A80" s="96"/>
    </row>
    <row r="81" spans="1:8" x14ac:dyDescent="0.2">
      <c r="A81" s="96"/>
    </row>
    <row r="82" spans="1:8" x14ac:dyDescent="0.2">
      <c r="G82" s="18" t="s">
        <v>61</v>
      </c>
    </row>
    <row r="83" spans="1:8" x14ac:dyDescent="0.2">
      <c r="G83" s="18" t="s">
        <v>106</v>
      </c>
      <c r="H83" s="18" t="s">
        <v>107</v>
      </c>
    </row>
    <row r="84" spans="1:8" x14ac:dyDescent="0.2">
      <c r="A84" s="104">
        <v>42143</v>
      </c>
      <c r="B84" s="18">
        <v>21</v>
      </c>
      <c r="C84" s="18" t="s">
        <v>62</v>
      </c>
      <c r="D84" s="18">
        <v>222</v>
      </c>
      <c r="G84" s="18" t="s">
        <v>23</v>
      </c>
      <c r="H84" s="18">
        <f>D84</f>
        <v>222</v>
      </c>
    </row>
    <row r="85" spans="1:8" ht="16" x14ac:dyDescent="0.2">
      <c r="A85" s="104">
        <v>42157</v>
      </c>
      <c r="B85" s="18">
        <v>21</v>
      </c>
      <c r="D85" s="18">
        <v>1771</v>
      </c>
      <c r="E85" s="63" t="s">
        <v>218</v>
      </c>
      <c r="G85" s="18" t="s">
        <v>24</v>
      </c>
      <c r="H85" s="18">
        <f>AVERAGE(D85:D87)</f>
        <v>939.66666666666663</v>
      </c>
    </row>
    <row r="86" spans="1:8" x14ac:dyDescent="0.2">
      <c r="A86" s="104">
        <v>42171</v>
      </c>
      <c r="B86" s="18">
        <v>21</v>
      </c>
      <c r="D86" s="18">
        <v>861</v>
      </c>
      <c r="G86" s="18" t="s">
        <v>25</v>
      </c>
      <c r="H86" s="18">
        <f>AVERAGE(D88:D89)</f>
        <v>300</v>
      </c>
    </row>
    <row r="87" spans="1:8" x14ac:dyDescent="0.2">
      <c r="A87" s="104">
        <v>42185</v>
      </c>
      <c r="B87" s="18">
        <v>21</v>
      </c>
      <c r="D87" s="18">
        <v>187</v>
      </c>
      <c r="G87" s="18" t="s">
        <v>26</v>
      </c>
      <c r="H87" s="18">
        <f>AVERAGE(D90:D91)</f>
        <v>776.75</v>
      </c>
    </row>
    <row r="88" spans="1:8" x14ac:dyDescent="0.2">
      <c r="A88" s="104">
        <v>42199</v>
      </c>
      <c r="B88" s="18">
        <v>21</v>
      </c>
      <c r="D88" s="18">
        <v>347.5</v>
      </c>
      <c r="G88" s="18" t="s">
        <v>27</v>
      </c>
      <c r="H88" s="18">
        <f>AVERAGE(D92:D93)</f>
        <v>564.5</v>
      </c>
    </row>
    <row r="89" spans="1:8" x14ac:dyDescent="0.2">
      <c r="A89" s="104">
        <v>42213</v>
      </c>
      <c r="B89" s="18">
        <v>21</v>
      </c>
      <c r="D89" s="18">
        <v>252.5</v>
      </c>
    </row>
    <row r="90" spans="1:8" x14ac:dyDescent="0.2">
      <c r="A90" s="104">
        <v>42227</v>
      </c>
      <c r="B90" s="18">
        <v>21</v>
      </c>
      <c r="D90" s="18">
        <v>1161.5</v>
      </c>
      <c r="G90" s="18" t="s">
        <v>165</v>
      </c>
      <c r="H90" s="18">
        <f>AVERAGE(H84:H88)</f>
        <v>560.58333333333326</v>
      </c>
    </row>
    <row r="91" spans="1:8" x14ac:dyDescent="0.2">
      <c r="A91" s="104">
        <v>42241</v>
      </c>
      <c r="B91" s="18">
        <v>21</v>
      </c>
      <c r="D91" s="18">
        <v>392</v>
      </c>
    </row>
    <row r="92" spans="1:8" x14ac:dyDescent="0.2">
      <c r="A92" s="104">
        <v>42255</v>
      </c>
      <c r="B92" s="18">
        <v>21</v>
      </c>
      <c r="D92" s="18">
        <v>336</v>
      </c>
    </row>
    <row r="93" spans="1:8" x14ac:dyDescent="0.2">
      <c r="A93" s="104">
        <v>42269</v>
      </c>
      <c r="B93" s="18">
        <v>21</v>
      </c>
      <c r="C93" s="117"/>
      <c r="D93" s="18">
        <v>793</v>
      </c>
    </row>
    <row r="94" spans="1:8" x14ac:dyDescent="0.2">
      <c r="A94" s="96"/>
    </row>
    <row r="95" spans="1:8" x14ac:dyDescent="0.2">
      <c r="A95" s="96"/>
    </row>
    <row r="96" spans="1:8" x14ac:dyDescent="0.2">
      <c r="A96" s="96"/>
    </row>
    <row r="97" spans="1:8" x14ac:dyDescent="0.2">
      <c r="A97" s="96"/>
    </row>
    <row r="98" spans="1:8" x14ac:dyDescent="0.2">
      <c r="G98" s="18" t="s">
        <v>73</v>
      </c>
    </row>
    <row r="99" spans="1:8" x14ac:dyDescent="0.2">
      <c r="G99" s="18" t="s">
        <v>106</v>
      </c>
      <c r="H99" s="18" t="s">
        <v>107</v>
      </c>
    </row>
    <row r="100" spans="1:8" x14ac:dyDescent="0.2">
      <c r="A100" s="104">
        <v>42143</v>
      </c>
      <c r="B100" s="18">
        <v>27</v>
      </c>
      <c r="C100" s="18" t="s">
        <v>74</v>
      </c>
      <c r="D100" s="18">
        <v>160.5</v>
      </c>
      <c r="G100" s="18" t="s">
        <v>23</v>
      </c>
      <c r="H100" s="18">
        <f>D100</f>
        <v>160.5</v>
      </c>
    </row>
    <row r="101" spans="1:8" ht="16" x14ac:dyDescent="0.2">
      <c r="A101" s="104">
        <v>42157</v>
      </c>
      <c r="B101" s="18">
        <v>27</v>
      </c>
      <c r="D101" s="18">
        <v>930.5</v>
      </c>
      <c r="E101" s="63" t="s">
        <v>218</v>
      </c>
      <c r="G101" s="18" t="s">
        <v>24</v>
      </c>
      <c r="H101" s="18">
        <f>AVERAGE(D101:D103)</f>
        <v>467.75</v>
      </c>
    </row>
    <row r="102" spans="1:8" x14ac:dyDescent="0.2">
      <c r="A102" s="104">
        <v>42171</v>
      </c>
      <c r="B102" s="18">
        <v>27</v>
      </c>
      <c r="D102" s="18" t="s">
        <v>109</v>
      </c>
      <c r="G102" s="18" t="s">
        <v>25</v>
      </c>
      <c r="H102" s="18">
        <f>AVERAGE(D104:D105)</f>
        <v>69.5</v>
      </c>
    </row>
    <row r="103" spans="1:8" ht="15" customHeight="1" x14ac:dyDescent="0.2">
      <c r="A103" s="104">
        <v>42185</v>
      </c>
      <c r="B103" s="18">
        <v>27</v>
      </c>
      <c r="D103" s="18">
        <v>5</v>
      </c>
      <c r="E103" s="97"/>
      <c r="G103" s="18" t="s">
        <v>26</v>
      </c>
      <c r="H103" s="18">
        <f>AVERAGE(D106:D107)</f>
        <v>208</v>
      </c>
    </row>
    <row r="104" spans="1:8" x14ac:dyDescent="0.2">
      <c r="A104" s="104">
        <v>42199</v>
      </c>
      <c r="B104" s="18">
        <v>27</v>
      </c>
      <c r="D104" s="17">
        <v>103</v>
      </c>
      <c r="G104" s="18" t="s">
        <v>27</v>
      </c>
      <c r="H104" s="18">
        <f>AVERAGE(D108:D109)</f>
        <v>25.5</v>
      </c>
    </row>
    <row r="105" spans="1:8" x14ac:dyDescent="0.2">
      <c r="A105" s="104">
        <v>42213</v>
      </c>
      <c r="B105" s="18">
        <v>27</v>
      </c>
      <c r="D105" s="17">
        <v>36</v>
      </c>
    </row>
    <row r="106" spans="1:8" x14ac:dyDescent="0.2">
      <c r="A106" s="104">
        <v>42227</v>
      </c>
      <c r="B106" s="18">
        <v>27</v>
      </c>
      <c r="D106" s="17">
        <v>416</v>
      </c>
      <c r="G106" s="18" t="s">
        <v>165</v>
      </c>
      <c r="H106" s="18">
        <f>AVERAGE(H100:H104)</f>
        <v>186.25</v>
      </c>
    </row>
    <row r="107" spans="1:8" x14ac:dyDescent="0.2">
      <c r="A107" s="104">
        <v>42241</v>
      </c>
      <c r="B107" s="18">
        <v>27</v>
      </c>
      <c r="D107" s="17">
        <v>0</v>
      </c>
    </row>
    <row r="108" spans="1:8" x14ac:dyDescent="0.2">
      <c r="A108" s="104">
        <v>42255</v>
      </c>
      <c r="B108" s="18">
        <v>27</v>
      </c>
      <c r="D108" s="17">
        <v>25.5</v>
      </c>
    </row>
    <row r="109" spans="1:8" x14ac:dyDescent="0.2">
      <c r="A109" s="104">
        <v>42269</v>
      </c>
      <c r="B109" s="18">
        <v>27</v>
      </c>
      <c r="D109" s="17" t="s">
        <v>109</v>
      </c>
    </row>
    <row r="110" spans="1:8" x14ac:dyDescent="0.2">
      <c r="A110" s="96"/>
    </row>
    <row r="111" spans="1:8" x14ac:dyDescent="0.2">
      <c r="A111" s="96"/>
    </row>
    <row r="112" spans="1:8" x14ac:dyDescent="0.2">
      <c r="A112" s="96"/>
    </row>
    <row r="113" spans="1:8" x14ac:dyDescent="0.2">
      <c r="A113" s="96"/>
    </row>
    <row r="114" spans="1:8" x14ac:dyDescent="0.2">
      <c r="G114" s="18" t="s">
        <v>75</v>
      </c>
    </row>
    <row r="115" spans="1:8" x14ac:dyDescent="0.2">
      <c r="G115" s="18" t="s">
        <v>106</v>
      </c>
      <c r="H115" s="18" t="s">
        <v>107</v>
      </c>
    </row>
    <row r="116" spans="1:8" x14ac:dyDescent="0.2">
      <c r="A116" s="104">
        <v>42143</v>
      </c>
      <c r="B116" s="18">
        <v>28</v>
      </c>
      <c r="C116" s="18" t="s">
        <v>76</v>
      </c>
      <c r="D116" s="18">
        <v>146</v>
      </c>
      <c r="G116" s="18" t="s">
        <v>23</v>
      </c>
      <c r="H116" s="18">
        <f>D116</f>
        <v>146</v>
      </c>
    </row>
    <row r="117" spans="1:8" ht="16" x14ac:dyDescent="0.2">
      <c r="A117" s="104">
        <v>42157</v>
      </c>
      <c r="B117" s="18">
        <v>28</v>
      </c>
      <c r="D117" s="18">
        <v>166.5</v>
      </c>
      <c r="E117" s="63" t="s">
        <v>218</v>
      </c>
      <c r="G117" s="18" t="s">
        <v>24</v>
      </c>
      <c r="H117" s="18">
        <f>AVERAGE(D117:D119)</f>
        <v>687.83333333333337</v>
      </c>
    </row>
    <row r="118" spans="1:8" x14ac:dyDescent="0.2">
      <c r="A118" s="104">
        <v>42171</v>
      </c>
      <c r="B118" s="18">
        <v>28</v>
      </c>
      <c r="D118" s="18">
        <v>172.5</v>
      </c>
      <c r="G118" s="18" t="s">
        <v>25</v>
      </c>
      <c r="H118" s="18">
        <f>AVERAGE(D120:D121)</f>
        <v>112.75</v>
      </c>
    </row>
    <row r="119" spans="1:8" x14ac:dyDescent="0.2">
      <c r="A119" s="104">
        <v>42185</v>
      </c>
      <c r="B119" s="18">
        <v>28</v>
      </c>
      <c r="D119" s="18">
        <v>1724.5</v>
      </c>
      <c r="G119" s="18" t="s">
        <v>26</v>
      </c>
      <c r="H119" s="18">
        <f>AVERAGE(D122:D123)</f>
        <v>102.25</v>
      </c>
    </row>
    <row r="120" spans="1:8" x14ac:dyDescent="0.2">
      <c r="A120" s="104">
        <v>42199</v>
      </c>
      <c r="B120" s="18">
        <v>28</v>
      </c>
      <c r="D120" s="18">
        <v>179</v>
      </c>
      <c r="G120" s="18" t="s">
        <v>27</v>
      </c>
      <c r="H120" s="18">
        <f>AVERAGE(D124:D125)</f>
        <v>83.5</v>
      </c>
    </row>
    <row r="121" spans="1:8" x14ac:dyDescent="0.2">
      <c r="A121" s="104">
        <v>42213</v>
      </c>
      <c r="B121" s="18">
        <v>28</v>
      </c>
      <c r="D121" s="18">
        <v>46.5</v>
      </c>
    </row>
    <row r="122" spans="1:8" x14ac:dyDescent="0.2">
      <c r="A122" s="104">
        <v>42227</v>
      </c>
      <c r="B122" s="18">
        <v>28</v>
      </c>
      <c r="D122" s="18">
        <v>152.5</v>
      </c>
      <c r="G122" s="18" t="s">
        <v>165</v>
      </c>
      <c r="H122" s="18">
        <f>AVERAGE(H116:H120)</f>
        <v>226.4666666666667</v>
      </c>
    </row>
    <row r="123" spans="1:8" x14ac:dyDescent="0.2">
      <c r="A123" s="104">
        <v>42241</v>
      </c>
      <c r="B123" s="18">
        <v>28</v>
      </c>
      <c r="D123" s="18">
        <v>52</v>
      </c>
    </row>
    <row r="124" spans="1:8" x14ac:dyDescent="0.2">
      <c r="A124" s="104">
        <v>42255</v>
      </c>
      <c r="B124" s="18">
        <v>28</v>
      </c>
      <c r="D124" s="18">
        <v>10</v>
      </c>
    </row>
    <row r="125" spans="1:8" x14ac:dyDescent="0.2">
      <c r="A125" s="104">
        <v>42269</v>
      </c>
      <c r="B125" s="18">
        <v>28</v>
      </c>
      <c r="D125" s="18">
        <v>157</v>
      </c>
    </row>
    <row r="126" spans="1:8" x14ac:dyDescent="0.2">
      <c r="A126" s="96"/>
    </row>
    <row r="127" spans="1:8" x14ac:dyDescent="0.2">
      <c r="A127" s="96"/>
    </row>
    <row r="128" spans="1:8" x14ac:dyDescent="0.2">
      <c r="A128" s="96"/>
    </row>
    <row r="129" spans="1:8" x14ac:dyDescent="0.2">
      <c r="A129" s="96"/>
    </row>
    <row r="133" spans="1:8" x14ac:dyDescent="0.2">
      <c r="F133" s="115" t="s">
        <v>263</v>
      </c>
      <c r="H133" s="54" t="s">
        <v>165</v>
      </c>
    </row>
    <row r="134" spans="1:8" x14ac:dyDescent="0.2">
      <c r="E134" s="18" t="s">
        <v>30</v>
      </c>
      <c r="F134" s="116">
        <f>(4/10)*100</f>
        <v>40</v>
      </c>
      <c r="G134" s="18" t="s">
        <v>30</v>
      </c>
      <c r="H134" s="18">
        <f>H9</f>
        <v>528.9666666666667</v>
      </c>
    </row>
    <row r="135" spans="1:8" x14ac:dyDescent="0.2">
      <c r="E135" s="18" t="s">
        <v>32</v>
      </c>
      <c r="F135" s="116">
        <f>(5/8)*100</f>
        <v>62.5</v>
      </c>
      <c r="G135" s="18" t="s">
        <v>32</v>
      </c>
      <c r="H135" s="18">
        <f>H26</f>
        <v>90.63333333333334</v>
      </c>
    </row>
    <row r="136" spans="1:8" x14ac:dyDescent="0.2">
      <c r="E136" s="18" t="s">
        <v>38</v>
      </c>
      <c r="F136" s="116">
        <f>(6/10)*100</f>
        <v>60</v>
      </c>
      <c r="G136" s="18" t="s">
        <v>38</v>
      </c>
      <c r="H136" s="18">
        <f>H42</f>
        <v>773.93333333333328</v>
      </c>
    </row>
    <row r="137" spans="1:8" x14ac:dyDescent="0.2">
      <c r="E137" s="18" t="s">
        <v>44</v>
      </c>
      <c r="F137" s="116">
        <f>(4/9)*100</f>
        <v>44.444444444444443</v>
      </c>
      <c r="G137" s="18" t="s">
        <v>44</v>
      </c>
      <c r="H137" s="18">
        <f>H58</f>
        <v>185.86666666666667</v>
      </c>
    </row>
    <row r="138" spans="1:8" x14ac:dyDescent="0.2">
      <c r="E138" s="18" t="s">
        <v>54</v>
      </c>
      <c r="F138" s="116">
        <f>(0/8)*100</f>
        <v>0</v>
      </c>
      <c r="G138" s="18" t="s">
        <v>54</v>
      </c>
      <c r="H138" s="18">
        <f>H74</f>
        <v>545.20000000000005</v>
      </c>
    </row>
    <row r="139" spans="1:8" x14ac:dyDescent="0.2">
      <c r="E139" s="18" t="s">
        <v>61</v>
      </c>
      <c r="F139" s="116">
        <f>(0/10)*100</f>
        <v>0</v>
      </c>
      <c r="G139" s="18" t="s">
        <v>61</v>
      </c>
      <c r="H139" s="18">
        <f>H90</f>
        <v>560.58333333333326</v>
      </c>
    </row>
    <row r="140" spans="1:8" x14ac:dyDescent="0.2">
      <c r="E140" s="18" t="s">
        <v>73</v>
      </c>
      <c r="F140" s="116">
        <f>(5/8)*100</f>
        <v>62.5</v>
      </c>
      <c r="G140" s="18" t="s">
        <v>73</v>
      </c>
      <c r="H140" s="18">
        <f>H106</f>
        <v>186.25</v>
      </c>
    </row>
    <row r="141" spans="1:8" x14ac:dyDescent="0.2">
      <c r="E141" s="18" t="s">
        <v>75</v>
      </c>
      <c r="F141" s="116">
        <f>(3/10)*100</f>
        <v>30</v>
      </c>
      <c r="G141" s="18" t="s">
        <v>75</v>
      </c>
      <c r="H141" s="18">
        <f>H122</f>
        <v>226.4666666666667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8"/>
  <sheetViews>
    <sheetView topLeftCell="G16" workbookViewId="0">
      <selection activeCell="T4" sqref="T4"/>
    </sheetView>
  </sheetViews>
  <sheetFormatPr baseColWidth="10" defaultColWidth="9.1640625" defaultRowHeight="16" x14ac:dyDescent="0.2"/>
  <cols>
    <col min="1" max="1" width="16.83203125" style="57" bestFit="1" customWidth="1"/>
    <col min="2" max="14" width="9.1640625" style="57"/>
    <col min="15" max="15" width="11.6640625" style="57" customWidth="1"/>
    <col min="16" max="16" width="9.5" style="57" bestFit="1" customWidth="1"/>
    <col min="17" max="17" width="9.6640625" style="57" bestFit="1" customWidth="1"/>
    <col min="18" max="18" width="9.33203125" style="57" bestFit="1" customWidth="1"/>
    <col min="19" max="19" width="17" style="57" bestFit="1" customWidth="1"/>
    <col min="20" max="20" width="10.5" style="57" bestFit="1" customWidth="1"/>
    <col min="21" max="16384" width="9.1640625" style="57"/>
  </cols>
  <sheetData>
    <row r="1" spans="1:20" x14ac:dyDescent="0.2">
      <c r="A1" s="91" t="s">
        <v>90</v>
      </c>
      <c r="O1" s="91" t="s">
        <v>131</v>
      </c>
    </row>
    <row r="2" spans="1:20" x14ac:dyDescent="0.2">
      <c r="B2" s="87" t="s">
        <v>30</v>
      </c>
      <c r="C2" s="87" t="s">
        <v>32</v>
      </c>
      <c r="D2" s="87" t="s">
        <v>38</v>
      </c>
      <c r="P2" s="87" t="s">
        <v>90</v>
      </c>
      <c r="Q2" s="87" t="s">
        <v>86</v>
      </c>
      <c r="R2" s="87" t="s">
        <v>87</v>
      </c>
      <c r="S2" s="87" t="s">
        <v>88</v>
      </c>
      <c r="T2" s="87" t="s">
        <v>132</v>
      </c>
    </row>
    <row r="3" spans="1:20" x14ac:dyDescent="0.2">
      <c r="A3" s="57" t="s">
        <v>23</v>
      </c>
      <c r="B3" s="57">
        <f>Bacteria!H3</f>
        <v>753</v>
      </c>
      <c r="C3" s="57">
        <f>Bacteria!H20</f>
        <v>195.5</v>
      </c>
      <c r="D3" s="57">
        <f>Bacteria!H36</f>
        <v>3133.5</v>
      </c>
      <c r="O3" s="57" t="s">
        <v>23</v>
      </c>
      <c r="P3" s="88">
        <f>AVERAGE(B3:D3)</f>
        <v>1360.6666666666667</v>
      </c>
      <c r="Q3" s="88">
        <f>AVERAGE(B20:C20)</f>
        <v>111.75</v>
      </c>
      <c r="R3" s="88">
        <f>AVERAGE(B37:C37)</f>
        <v>184</v>
      </c>
      <c r="S3" s="88">
        <f>AVERAGE(B54)</f>
        <v>319.5</v>
      </c>
      <c r="T3" s="87">
        <v>104</v>
      </c>
    </row>
    <row r="4" spans="1:20" x14ac:dyDescent="0.2">
      <c r="A4" s="57" t="s">
        <v>24</v>
      </c>
      <c r="B4" s="57">
        <f>Bacteria!H4</f>
        <v>921.83333333333337</v>
      </c>
      <c r="C4" s="57">
        <f>Bacteria!H21</f>
        <v>61.166666666666664</v>
      </c>
      <c r="D4" s="57">
        <f>Bacteria!H37</f>
        <v>50.166666666666664</v>
      </c>
      <c r="O4" s="57" t="s">
        <v>24</v>
      </c>
      <c r="P4" s="88">
        <f>AVERAGE(B4:D4)</f>
        <v>344.38888888888891</v>
      </c>
      <c r="Q4" s="88">
        <f>AVERAGE(B21:C21)</f>
        <v>502.29166666666669</v>
      </c>
      <c r="R4" s="88">
        <f>AVERAGE(B38:C38)</f>
        <v>813.75</v>
      </c>
      <c r="S4" s="88">
        <f>AVERAGE(B55)</f>
        <v>292.5</v>
      </c>
      <c r="T4" s="57">
        <v>104</v>
      </c>
    </row>
    <row r="5" spans="1:20" x14ac:dyDescent="0.2">
      <c r="A5" s="57" t="s">
        <v>25</v>
      </c>
      <c r="B5" s="57">
        <f>Bacteria!H5</f>
        <v>190</v>
      </c>
      <c r="C5" s="56">
        <f>Bacteria!H22</f>
        <v>18</v>
      </c>
      <c r="D5" s="57">
        <f>Bacteria!H38</f>
        <v>110.5</v>
      </c>
      <c r="O5" s="57" t="s">
        <v>25</v>
      </c>
      <c r="P5" s="88">
        <f>AVERAGE(B5:D5)</f>
        <v>106.16666666666667</v>
      </c>
      <c r="Q5" s="88">
        <f>AVERAGE(B22:C22)</f>
        <v>77.75</v>
      </c>
      <c r="R5" s="88">
        <f>AVERAGE(B39:C39)</f>
        <v>206.375</v>
      </c>
      <c r="S5" s="88">
        <f>AVERAGE(B56)</f>
        <v>234.75</v>
      </c>
      <c r="T5" s="57">
        <v>104</v>
      </c>
    </row>
    <row r="6" spans="1:20" x14ac:dyDescent="0.2">
      <c r="A6" s="57" t="s">
        <v>26</v>
      </c>
      <c r="B6" s="57">
        <f>Bacteria!H6</f>
        <v>735.25</v>
      </c>
      <c r="C6" s="56">
        <f>Bacteria!H23</f>
        <v>109.5</v>
      </c>
      <c r="D6" s="57">
        <f>Bacteria!H39</f>
        <v>568</v>
      </c>
      <c r="O6" s="57" t="s">
        <v>26</v>
      </c>
      <c r="P6" s="88">
        <f>AVERAGE(B6:D6)</f>
        <v>470.91666666666669</v>
      </c>
      <c r="Q6" s="88">
        <f>AVERAGE(B23:C23)</f>
        <v>197.5</v>
      </c>
      <c r="R6" s="88">
        <f>AVERAGE(B40:C40)</f>
        <v>439.5</v>
      </c>
      <c r="S6" s="88">
        <f>AVERAGE(B57)</f>
        <v>1168</v>
      </c>
      <c r="T6" s="57">
        <v>104</v>
      </c>
    </row>
    <row r="7" spans="1:20" x14ac:dyDescent="0.2">
      <c r="A7" s="57" t="s">
        <v>27</v>
      </c>
      <c r="B7" s="57">
        <f>Bacteria!H7</f>
        <v>44.75</v>
      </c>
      <c r="C7" s="56">
        <f>Bacteria!H24</f>
        <v>69</v>
      </c>
      <c r="D7" s="57">
        <f>Bacteria!H40</f>
        <v>7.5</v>
      </c>
      <c r="O7" s="57" t="s">
        <v>27</v>
      </c>
      <c r="P7" s="88">
        <f>AVERAGE(B7:D7)</f>
        <v>40.416666666666664</v>
      </c>
      <c r="Q7" s="88">
        <f>AVERAGE(C24)</f>
        <v>25.5</v>
      </c>
      <c r="R7" s="88">
        <f>AVERAGE(B41:C41)</f>
        <v>324</v>
      </c>
      <c r="S7" s="88">
        <f>AVERAGE(B58)</f>
        <v>711.25</v>
      </c>
      <c r="T7" s="57">
        <v>104</v>
      </c>
    </row>
    <row r="8" spans="1:20" x14ac:dyDescent="0.2">
      <c r="P8" s="88"/>
      <c r="Q8" s="88"/>
      <c r="R8" s="88"/>
      <c r="S8" s="88"/>
    </row>
    <row r="10" spans="1:20" x14ac:dyDescent="0.2">
      <c r="O10" s="57" t="s">
        <v>133</v>
      </c>
      <c r="P10" s="88">
        <f>AVERAGE(P4:P8)</f>
        <v>240.47222222222223</v>
      </c>
      <c r="Q10" s="88">
        <f>AVERAGE(Q4:Q8)</f>
        <v>200.76041666666669</v>
      </c>
      <c r="R10" s="88">
        <f>AVERAGE(R4:R8)</f>
        <v>445.90625</v>
      </c>
      <c r="S10" s="88">
        <f>AVERAGE(S4:S8)</f>
        <v>601.625</v>
      </c>
    </row>
    <row r="18" spans="1:3" x14ac:dyDescent="0.2">
      <c r="A18" s="91" t="s">
        <v>130</v>
      </c>
    </row>
    <row r="19" spans="1:3" x14ac:dyDescent="0.2">
      <c r="B19" s="87" t="s">
        <v>44</v>
      </c>
      <c r="C19" s="87" t="s">
        <v>73</v>
      </c>
    </row>
    <row r="20" spans="1:3" x14ac:dyDescent="0.2">
      <c r="A20" s="57" t="s">
        <v>23</v>
      </c>
      <c r="B20" s="57">
        <f>Bacteria!H52</f>
        <v>63</v>
      </c>
      <c r="C20" s="57">
        <f>Bacteria!H100</f>
        <v>160.5</v>
      </c>
    </row>
    <row r="21" spans="1:3" x14ac:dyDescent="0.2">
      <c r="A21" s="57" t="s">
        <v>24</v>
      </c>
      <c r="B21" s="57">
        <f>Bacteria!H53</f>
        <v>536.83333333333337</v>
      </c>
      <c r="C21" s="57">
        <f>Bacteria!H101</f>
        <v>467.75</v>
      </c>
    </row>
    <row r="22" spans="1:3" x14ac:dyDescent="0.2">
      <c r="A22" s="57" t="s">
        <v>25</v>
      </c>
      <c r="B22" s="57">
        <f>Bacteria!H54</f>
        <v>86</v>
      </c>
      <c r="C22" s="57">
        <f>Bacteria!H102</f>
        <v>69.5</v>
      </c>
    </row>
    <row r="23" spans="1:3" x14ac:dyDescent="0.2">
      <c r="A23" s="57" t="s">
        <v>26</v>
      </c>
      <c r="B23" s="57">
        <f>Bacteria!H55</f>
        <v>187</v>
      </c>
      <c r="C23" s="57">
        <f>Bacteria!H103</f>
        <v>208</v>
      </c>
    </row>
    <row r="24" spans="1:3" x14ac:dyDescent="0.2">
      <c r="A24" s="57" t="s">
        <v>27</v>
      </c>
      <c r="B24" s="57">
        <f>Bacteria!H56</f>
        <v>56.5</v>
      </c>
      <c r="C24" s="57">
        <f>Bacteria!H104</f>
        <v>25.5</v>
      </c>
    </row>
    <row r="35" spans="1:3" x14ac:dyDescent="0.2">
      <c r="A35" s="91" t="s">
        <v>96</v>
      </c>
    </row>
    <row r="36" spans="1:3" x14ac:dyDescent="0.2">
      <c r="B36" s="87" t="s">
        <v>61</v>
      </c>
      <c r="C36" s="87" t="s">
        <v>75</v>
      </c>
    </row>
    <row r="37" spans="1:3" x14ac:dyDescent="0.2">
      <c r="A37" s="57" t="s">
        <v>23</v>
      </c>
      <c r="B37" s="57">
        <f>Bacteria!H84</f>
        <v>222</v>
      </c>
      <c r="C37" s="57">
        <f>Bacteria!H116</f>
        <v>146</v>
      </c>
    </row>
    <row r="38" spans="1:3" x14ac:dyDescent="0.2">
      <c r="A38" s="57" t="s">
        <v>24</v>
      </c>
      <c r="B38" s="57">
        <f>Bacteria!H85</f>
        <v>939.66666666666663</v>
      </c>
      <c r="C38" s="57">
        <f>Bacteria!H117</f>
        <v>687.83333333333337</v>
      </c>
    </row>
    <row r="39" spans="1:3" x14ac:dyDescent="0.2">
      <c r="A39" s="57" t="s">
        <v>25</v>
      </c>
      <c r="B39" s="57">
        <f>Bacteria!H86</f>
        <v>300</v>
      </c>
      <c r="C39" s="57">
        <f>Bacteria!H118</f>
        <v>112.75</v>
      </c>
    </row>
    <row r="40" spans="1:3" x14ac:dyDescent="0.2">
      <c r="A40" s="57" t="s">
        <v>26</v>
      </c>
      <c r="B40" s="57">
        <f>Bacteria!H87</f>
        <v>776.75</v>
      </c>
      <c r="C40" s="57">
        <f>Bacteria!H119</f>
        <v>102.25</v>
      </c>
    </row>
    <row r="41" spans="1:3" x14ac:dyDescent="0.2">
      <c r="A41" s="57" t="s">
        <v>27</v>
      </c>
      <c r="B41" s="57">
        <f>Bacteria!H88</f>
        <v>564.5</v>
      </c>
      <c r="C41" s="57">
        <f>Bacteria!H120</f>
        <v>83.5</v>
      </c>
    </row>
    <row r="52" spans="1:2" x14ac:dyDescent="0.2">
      <c r="A52" s="91" t="s">
        <v>88</v>
      </c>
    </row>
    <row r="53" spans="1:2" x14ac:dyDescent="0.2">
      <c r="B53" s="87" t="s">
        <v>54</v>
      </c>
    </row>
    <row r="54" spans="1:2" x14ac:dyDescent="0.2">
      <c r="A54" s="57" t="s">
        <v>23</v>
      </c>
      <c r="B54" s="57">
        <f>Bacteria!H68</f>
        <v>319.5</v>
      </c>
    </row>
    <row r="55" spans="1:2" x14ac:dyDescent="0.2">
      <c r="A55" s="57" t="s">
        <v>24</v>
      </c>
      <c r="B55" s="57">
        <f>Bacteria!H69</f>
        <v>292.5</v>
      </c>
    </row>
    <row r="56" spans="1:2" x14ac:dyDescent="0.2">
      <c r="A56" s="57" t="s">
        <v>25</v>
      </c>
      <c r="B56" s="57">
        <f>Bacteria!H70</f>
        <v>234.75</v>
      </c>
    </row>
    <row r="57" spans="1:2" x14ac:dyDescent="0.2">
      <c r="A57" s="57" t="s">
        <v>26</v>
      </c>
      <c r="B57" s="57">
        <f>Bacteria!H71</f>
        <v>1168</v>
      </c>
    </row>
    <row r="58" spans="1:2" x14ac:dyDescent="0.2">
      <c r="A58" s="57" t="s">
        <v>27</v>
      </c>
      <c r="B58" s="57">
        <f>Bacteria!H72</f>
        <v>711.25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3"/>
  <sheetViews>
    <sheetView workbookViewId="0">
      <selection activeCell="B2" sqref="B2:B12"/>
    </sheetView>
  </sheetViews>
  <sheetFormatPr baseColWidth="10" defaultColWidth="8.83203125" defaultRowHeight="15" x14ac:dyDescent="0.2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 x14ac:dyDescent="0.2">
      <c r="A2" s="18"/>
      <c r="B2" s="54" t="s">
        <v>134</v>
      </c>
      <c r="C2" s="54" t="s">
        <v>98</v>
      </c>
      <c r="D2" s="54" t="s">
        <v>129</v>
      </c>
      <c r="E2" s="54"/>
    </row>
    <row r="3" spans="1:5" x14ac:dyDescent="0.2">
      <c r="A3" s="105" t="s">
        <v>97</v>
      </c>
      <c r="B3" s="18">
        <v>4.07</v>
      </c>
      <c r="C3" s="18">
        <f>B3*0.0254</f>
        <v>0.103378</v>
      </c>
      <c r="D3" s="18">
        <v>4.42</v>
      </c>
    </row>
    <row r="4" spans="1:5" x14ac:dyDescent="0.2">
      <c r="A4" s="105" t="s">
        <v>22</v>
      </c>
      <c r="B4" s="18">
        <v>3.67</v>
      </c>
      <c r="C4" s="18">
        <f t="shared" ref="C4:C11" si="0">B4*0.0254</f>
        <v>9.3217999999999995E-2</v>
      </c>
      <c r="D4" s="18">
        <v>3.55</v>
      </c>
    </row>
    <row r="5" spans="1:5" x14ac:dyDescent="0.2">
      <c r="A5" s="105" t="s">
        <v>23</v>
      </c>
      <c r="B5" s="18">
        <v>1.75</v>
      </c>
      <c r="C5" s="18">
        <f t="shared" si="0"/>
        <v>4.4449999999999996E-2</v>
      </c>
      <c r="D5" s="18">
        <v>3.62</v>
      </c>
    </row>
    <row r="6" spans="1:5" x14ac:dyDescent="0.2">
      <c r="A6" s="105" t="s">
        <v>24</v>
      </c>
      <c r="B6" s="18">
        <v>8.26</v>
      </c>
      <c r="C6" s="18">
        <f t="shared" si="0"/>
        <v>0.20980399999999999</v>
      </c>
      <c r="D6" s="18">
        <v>3.71</v>
      </c>
    </row>
    <row r="7" spans="1:5" x14ac:dyDescent="0.2">
      <c r="A7" s="105" t="s">
        <v>25</v>
      </c>
      <c r="B7" s="18">
        <v>6.26</v>
      </c>
      <c r="C7" s="18">
        <f t="shared" si="0"/>
        <v>0.15900399999999998</v>
      </c>
      <c r="D7" s="18">
        <v>4.38</v>
      </c>
    </row>
    <row r="8" spans="1:5" x14ac:dyDescent="0.2">
      <c r="A8" s="105" t="s">
        <v>26</v>
      </c>
      <c r="B8" s="18">
        <v>5.66</v>
      </c>
      <c r="C8" s="18">
        <f t="shared" si="0"/>
        <v>0.143764</v>
      </c>
      <c r="D8" s="18">
        <v>4.43</v>
      </c>
    </row>
    <row r="9" spans="1:5" x14ac:dyDescent="0.2">
      <c r="A9" s="105" t="s">
        <v>27</v>
      </c>
      <c r="B9" s="18">
        <v>2.0299999999999998</v>
      </c>
      <c r="C9" s="18">
        <f t="shared" si="0"/>
        <v>5.156199999999999E-2</v>
      </c>
      <c r="D9" s="18">
        <v>3.98</v>
      </c>
    </row>
    <row r="10" spans="1:5" x14ac:dyDescent="0.2">
      <c r="A10" s="105" t="s">
        <v>28</v>
      </c>
      <c r="B10" s="18">
        <v>3.98</v>
      </c>
      <c r="C10" s="18">
        <f t="shared" si="0"/>
        <v>0.101092</v>
      </c>
      <c r="D10" s="18">
        <v>3.49</v>
      </c>
    </row>
    <row r="11" spans="1:5" x14ac:dyDescent="0.2">
      <c r="A11" s="105" t="s">
        <v>29</v>
      </c>
      <c r="B11" s="18">
        <v>3.26</v>
      </c>
      <c r="C11" s="18">
        <f t="shared" si="0"/>
        <v>8.2803999999999989E-2</v>
      </c>
      <c r="D11" s="18">
        <v>3.43</v>
      </c>
    </row>
    <row r="12" spans="1:5" x14ac:dyDescent="0.2">
      <c r="B12">
        <f>SUM(B3:B11)</f>
        <v>38.94</v>
      </c>
      <c r="D12" s="18"/>
    </row>
    <row r="13" spans="1:5" x14ac:dyDescent="0.2">
      <c r="D13" s="18"/>
    </row>
    <row r="15" spans="1:5" s="17" customFormat="1" x14ac:dyDescent="0.2"/>
    <row r="16" spans="1:5" s="17" customFormat="1" x14ac:dyDescent="0.2"/>
    <row r="17" spans="2:6" s="17" customFormat="1" x14ac:dyDescent="0.2"/>
    <row r="18" spans="2:6" s="17" customFormat="1" x14ac:dyDescent="0.2">
      <c r="B18" s="148" t="s">
        <v>127</v>
      </c>
      <c r="C18" s="148"/>
    </row>
    <row r="19" spans="2:6" s="17" customFormat="1" x14ac:dyDescent="0.2">
      <c r="B19" s="148" t="s">
        <v>135</v>
      </c>
      <c r="C19" s="148"/>
    </row>
    <row r="20" spans="2:6" s="17" customFormat="1" ht="15.75" customHeight="1" x14ac:dyDescent="0.2"/>
    <row r="21" spans="2:6" s="17" customFormat="1" x14ac:dyDescent="0.2"/>
    <row r="23" spans="2:6" x14ac:dyDescent="0.2">
      <c r="F2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Data Linked</vt:lpstr>
      <vt:lpstr>Graphs</vt:lpstr>
      <vt:lpstr>TNTP</vt:lpstr>
      <vt:lpstr>Bacteria</vt:lpstr>
      <vt:lpstr>Bacteria (F.e.) 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2020-05-21T16:32:31Z</dcterms:modified>
</cp:coreProperties>
</file>