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ml.chartshape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3.xml" ContentType="application/vnd.openxmlformats-officedocument.drawing+xml"/>
  <Override PartName="/xl/charts/chart3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cjane/Library/Mobile Documents/com~apple~CloudDocs/SU/Creekwatchers/Data/data/"/>
    </mc:Choice>
  </mc:AlternateContent>
  <xr:revisionPtr revIDLastSave="0" documentId="13_ncr:1_{9E7D2E20-2A7E-5B49-A3E6-BA2058EBE37C}" xr6:coauthVersionLast="36" xr6:coauthVersionMax="36" xr10:uidLastSave="{00000000-0000-0000-0000-000000000000}"/>
  <bookViews>
    <workbookView xWindow="180" yWindow="460" windowWidth="15640" windowHeight="15860" xr2:uid="{00000000-000D-0000-FFFF-FFFF00000000}"/>
  </bookViews>
  <sheets>
    <sheet name="ALL" sheetId="1" r:id="rId1"/>
    <sheet name="Monthly Averages" sheetId="2" r:id="rId2"/>
    <sheet name="Upper" sheetId="3" r:id="rId3"/>
    <sheet name="Lower" sheetId="4" r:id="rId4"/>
    <sheet name="Ponds" sheetId="5" r:id="rId5"/>
    <sheet name="Wic Crk" sheetId="6" r:id="rId6"/>
    <sheet name="TNTP" sheetId="11" r:id="rId7"/>
    <sheet name="Graphs" sheetId="8" r:id="rId8"/>
    <sheet name="Rainfall" sheetId="13" r:id="rId9"/>
  </sheets>
  <calcPr calcId="181029"/>
</workbook>
</file>

<file path=xl/calcChain.xml><?xml version="1.0" encoding="utf-8"?>
<calcChain xmlns="http://schemas.openxmlformats.org/spreadsheetml/2006/main">
  <c r="U857" i="1" l="1"/>
  <c r="U856" i="1"/>
  <c r="U855" i="1"/>
  <c r="U854" i="1"/>
  <c r="U853" i="1"/>
  <c r="U852" i="1"/>
  <c r="U851" i="1"/>
  <c r="U850" i="1"/>
  <c r="U849" i="1"/>
  <c r="U848" i="1"/>
  <c r="U847" i="1"/>
  <c r="U846" i="1"/>
  <c r="U845" i="1"/>
  <c r="U844" i="1"/>
  <c r="U843" i="1"/>
  <c r="U842" i="1"/>
  <c r="U841" i="1"/>
  <c r="U840" i="1"/>
  <c r="U839" i="1"/>
  <c r="U838" i="1"/>
  <c r="U837" i="1"/>
  <c r="U836" i="1"/>
  <c r="U835" i="1"/>
  <c r="U834" i="1"/>
  <c r="U833" i="1"/>
  <c r="U832" i="1"/>
  <c r="U831" i="1"/>
  <c r="U830" i="1"/>
  <c r="U829" i="1"/>
  <c r="U828" i="1"/>
  <c r="U827" i="1"/>
  <c r="U826" i="1"/>
  <c r="U825" i="1"/>
  <c r="U824" i="1"/>
  <c r="U823" i="1"/>
  <c r="U822" i="1"/>
  <c r="U821" i="1"/>
  <c r="U820" i="1"/>
  <c r="U819" i="1"/>
  <c r="U818" i="1"/>
  <c r="U817" i="1"/>
  <c r="U816" i="1"/>
  <c r="U815" i="1"/>
  <c r="U814" i="1"/>
  <c r="U813" i="1"/>
  <c r="U812" i="1"/>
  <c r="U811" i="1"/>
  <c r="U810" i="1"/>
  <c r="U809" i="1"/>
  <c r="U808" i="1"/>
  <c r="U807" i="1"/>
  <c r="U806" i="1"/>
  <c r="U805" i="1"/>
  <c r="U804" i="1"/>
  <c r="T804" i="1"/>
  <c r="U803" i="1"/>
  <c r="T803" i="1"/>
  <c r="U802" i="1"/>
  <c r="T802" i="1"/>
  <c r="U801" i="1"/>
  <c r="T801" i="1"/>
  <c r="U800" i="1"/>
  <c r="T800" i="1"/>
  <c r="U799" i="1"/>
  <c r="T799" i="1"/>
  <c r="U798" i="1"/>
  <c r="T798" i="1"/>
  <c r="U797" i="1"/>
  <c r="T797" i="1"/>
  <c r="U796" i="1"/>
  <c r="T796" i="1"/>
  <c r="U795" i="1"/>
  <c r="T795" i="1"/>
  <c r="U794" i="1"/>
  <c r="T794" i="1"/>
  <c r="U793" i="1"/>
  <c r="T793" i="1"/>
  <c r="U792" i="1"/>
  <c r="T792" i="1"/>
  <c r="U791" i="1"/>
  <c r="T791" i="1"/>
  <c r="U790" i="1"/>
  <c r="T790" i="1"/>
  <c r="U789" i="1"/>
  <c r="T789" i="1"/>
  <c r="U788" i="1"/>
  <c r="T788" i="1"/>
  <c r="U787" i="1"/>
  <c r="T787" i="1"/>
  <c r="U786" i="1"/>
  <c r="T786" i="1"/>
  <c r="U785" i="1"/>
  <c r="T785" i="1"/>
  <c r="U784" i="1"/>
  <c r="T784" i="1"/>
  <c r="U783" i="1"/>
  <c r="T783" i="1"/>
  <c r="U782" i="1"/>
  <c r="T782" i="1"/>
  <c r="U781" i="1"/>
  <c r="T781" i="1"/>
  <c r="U780" i="1"/>
  <c r="T780" i="1"/>
  <c r="U779" i="1"/>
  <c r="T779" i="1"/>
  <c r="U778" i="1"/>
  <c r="T778" i="1"/>
  <c r="U777" i="1"/>
  <c r="T777" i="1"/>
  <c r="U776" i="1"/>
  <c r="T776" i="1"/>
  <c r="U775" i="1"/>
  <c r="T775" i="1"/>
  <c r="U774" i="1"/>
  <c r="T774" i="1"/>
  <c r="U773" i="1"/>
  <c r="T773" i="1"/>
  <c r="U772" i="1"/>
  <c r="T772" i="1"/>
  <c r="U771" i="1"/>
  <c r="T771" i="1"/>
  <c r="U770" i="1"/>
  <c r="T770" i="1"/>
  <c r="U769" i="1"/>
  <c r="T769" i="1"/>
  <c r="U768" i="1"/>
  <c r="T768" i="1"/>
  <c r="U767" i="1"/>
  <c r="T767" i="1"/>
  <c r="U766" i="1"/>
  <c r="T766" i="1"/>
  <c r="U765" i="1"/>
  <c r="T765" i="1"/>
  <c r="U764" i="1"/>
  <c r="T764" i="1"/>
  <c r="U763" i="1"/>
  <c r="T763" i="1"/>
  <c r="U762" i="1"/>
  <c r="T762" i="1"/>
  <c r="U761" i="1"/>
  <c r="T761" i="1"/>
  <c r="U760" i="1"/>
  <c r="T760" i="1"/>
  <c r="U759" i="1"/>
  <c r="T759" i="1"/>
  <c r="U758" i="1"/>
  <c r="T758" i="1"/>
  <c r="U757" i="1"/>
  <c r="T757" i="1"/>
  <c r="U756" i="1"/>
  <c r="T756" i="1"/>
  <c r="U755" i="1"/>
  <c r="T755" i="1"/>
  <c r="U754" i="1"/>
  <c r="T754" i="1"/>
  <c r="U753" i="1"/>
  <c r="T753" i="1"/>
  <c r="U752" i="1"/>
  <c r="T752" i="1"/>
  <c r="U751" i="1"/>
  <c r="T751" i="1"/>
  <c r="U750" i="1"/>
  <c r="T750" i="1"/>
  <c r="U749" i="1"/>
  <c r="T749" i="1"/>
  <c r="U748" i="1"/>
  <c r="T748" i="1"/>
  <c r="U747" i="1"/>
  <c r="T747" i="1"/>
  <c r="U746" i="1"/>
  <c r="T746" i="1"/>
  <c r="U745" i="1"/>
  <c r="T745" i="1"/>
  <c r="U744" i="1"/>
  <c r="T744" i="1"/>
  <c r="U743" i="1"/>
  <c r="T743" i="1"/>
  <c r="U742" i="1"/>
  <c r="T742" i="1"/>
  <c r="U741" i="1"/>
  <c r="T741" i="1"/>
  <c r="U740" i="1"/>
  <c r="T740" i="1"/>
  <c r="U739" i="1"/>
  <c r="T739" i="1"/>
  <c r="U738" i="1"/>
  <c r="T738" i="1"/>
  <c r="U737" i="1"/>
  <c r="T737" i="1"/>
  <c r="U736" i="1"/>
  <c r="T736" i="1"/>
  <c r="U735" i="1"/>
  <c r="T735" i="1"/>
  <c r="U734" i="1"/>
  <c r="T734" i="1"/>
  <c r="U733" i="1"/>
  <c r="T733" i="1"/>
  <c r="U732" i="1"/>
  <c r="T732" i="1"/>
  <c r="U731" i="1"/>
  <c r="T731" i="1"/>
  <c r="U730" i="1"/>
  <c r="T730" i="1"/>
  <c r="U729" i="1"/>
  <c r="T729" i="1"/>
  <c r="U728" i="1"/>
  <c r="T728" i="1"/>
  <c r="U727" i="1"/>
  <c r="T727" i="1"/>
  <c r="U726" i="1"/>
  <c r="T726" i="1"/>
  <c r="U725" i="1"/>
  <c r="T725" i="1"/>
  <c r="U724" i="1"/>
  <c r="T724" i="1"/>
  <c r="U723" i="1"/>
  <c r="T723" i="1"/>
  <c r="U722" i="1"/>
  <c r="T722" i="1"/>
  <c r="U721" i="1"/>
  <c r="T721" i="1"/>
  <c r="U720" i="1"/>
  <c r="T720" i="1"/>
  <c r="U719" i="1"/>
  <c r="T719" i="1"/>
  <c r="U718" i="1"/>
  <c r="T718" i="1"/>
  <c r="U717" i="1"/>
  <c r="T717" i="1"/>
  <c r="U716" i="1"/>
  <c r="T716" i="1"/>
  <c r="U715" i="1"/>
  <c r="T715" i="1"/>
  <c r="U714" i="1"/>
  <c r="T714" i="1"/>
  <c r="U713" i="1"/>
  <c r="T713" i="1"/>
  <c r="U712" i="1"/>
  <c r="T712" i="1"/>
  <c r="U711" i="1"/>
  <c r="T711" i="1"/>
  <c r="U710" i="1"/>
  <c r="T710" i="1"/>
  <c r="U709" i="1"/>
  <c r="T709" i="1"/>
  <c r="U708" i="1"/>
  <c r="T708" i="1"/>
  <c r="U707" i="1"/>
  <c r="T707" i="1"/>
  <c r="U706" i="1"/>
  <c r="T706" i="1"/>
  <c r="U705" i="1"/>
  <c r="T705" i="1"/>
  <c r="U704" i="1"/>
  <c r="T704" i="1"/>
  <c r="U703" i="1"/>
  <c r="T703" i="1"/>
  <c r="U702" i="1"/>
  <c r="T702" i="1"/>
  <c r="U701" i="1"/>
  <c r="T701" i="1"/>
  <c r="U700" i="1"/>
  <c r="T700" i="1"/>
  <c r="U699" i="1"/>
  <c r="T699" i="1"/>
  <c r="U698" i="1"/>
  <c r="T698" i="1"/>
  <c r="U697" i="1"/>
  <c r="T697" i="1"/>
  <c r="U696" i="1"/>
  <c r="T696" i="1"/>
  <c r="U695" i="1"/>
  <c r="T695" i="1"/>
  <c r="U694" i="1"/>
  <c r="T694" i="1"/>
  <c r="U693" i="1"/>
  <c r="T693" i="1"/>
  <c r="U692" i="1"/>
  <c r="T692" i="1"/>
  <c r="U691" i="1"/>
  <c r="T691" i="1"/>
  <c r="U690" i="1"/>
  <c r="T690" i="1"/>
  <c r="U689" i="1"/>
  <c r="T689" i="1"/>
  <c r="U688" i="1"/>
  <c r="T688" i="1"/>
  <c r="U687" i="1"/>
  <c r="T687" i="1"/>
  <c r="U686" i="1"/>
  <c r="T686" i="1"/>
  <c r="U685" i="1"/>
  <c r="T685" i="1"/>
  <c r="U684" i="1"/>
  <c r="T684" i="1"/>
  <c r="U683" i="1"/>
  <c r="T683" i="1"/>
  <c r="U682" i="1"/>
  <c r="T682" i="1"/>
  <c r="U681" i="1"/>
  <c r="T681" i="1"/>
  <c r="U680" i="1"/>
  <c r="T680" i="1"/>
  <c r="U679" i="1"/>
  <c r="T679" i="1"/>
  <c r="U678" i="1"/>
  <c r="T678" i="1"/>
  <c r="U677" i="1"/>
  <c r="T677" i="1"/>
  <c r="U676" i="1"/>
  <c r="T676" i="1"/>
  <c r="U675" i="1"/>
  <c r="T675" i="1"/>
  <c r="U674" i="1"/>
  <c r="T674" i="1"/>
  <c r="U673" i="1"/>
  <c r="T673" i="1"/>
  <c r="U672" i="1"/>
  <c r="T672" i="1"/>
  <c r="U671" i="1"/>
  <c r="T671" i="1"/>
  <c r="U670" i="1"/>
  <c r="T670" i="1"/>
  <c r="U669" i="1"/>
  <c r="T669" i="1"/>
  <c r="U668" i="1"/>
  <c r="T668" i="1"/>
  <c r="U667" i="1"/>
  <c r="T667" i="1"/>
  <c r="U666" i="1"/>
  <c r="T666" i="1"/>
  <c r="U665" i="1"/>
  <c r="T665" i="1"/>
  <c r="U664" i="1"/>
  <c r="T664" i="1"/>
  <c r="U663" i="1"/>
  <c r="T663" i="1"/>
  <c r="U662" i="1"/>
  <c r="T662" i="1"/>
  <c r="U661" i="1"/>
  <c r="T661" i="1"/>
  <c r="U660" i="1"/>
  <c r="T660" i="1"/>
  <c r="U659" i="1"/>
  <c r="T659" i="1"/>
  <c r="U658" i="1"/>
  <c r="T658" i="1"/>
  <c r="U657" i="1"/>
  <c r="T657" i="1"/>
  <c r="U656" i="1"/>
  <c r="T656" i="1"/>
  <c r="U655" i="1"/>
  <c r="T655" i="1"/>
  <c r="U654" i="1"/>
  <c r="T654" i="1"/>
  <c r="U653" i="1"/>
  <c r="T653" i="1"/>
  <c r="U652" i="1"/>
  <c r="T652" i="1"/>
  <c r="U651" i="1"/>
  <c r="T651" i="1"/>
  <c r="U650" i="1"/>
  <c r="T650" i="1"/>
  <c r="U649" i="1"/>
  <c r="T649" i="1"/>
  <c r="U648" i="1"/>
  <c r="T648" i="1"/>
  <c r="U647" i="1"/>
  <c r="T647" i="1"/>
  <c r="U646" i="1"/>
  <c r="T646" i="1"/>
  <c r="U645" i="1"/>
  <c r="T645" i="1"/>
  <c r="U644" i="1"/>
  <c r="T644" i="1"/>
  <c r="U643" i="1"/>
  <c r="T643" i="1"/>
  <c r="U642" i="1"/>
  <c r="T642" i="1"/>
  <c r="U641" i="1"/>
  <c r="T641" i="1"/>
  <c r="U640" i="1"/>
  <c r="T640" i="1"/>
  <c r="U639" i="1"/>
  <c r="T639" i="1"/>
  <c r="U638" i="1"/>
  <c r="T638" i="1"/>
  <c r="U637" i="1"/>
  <c r="T637" i="1"/>
  <c r="U636" i="1"/>
  <c r="T636" i="1"/>
  <c r="U635" i="1"/>
  <c r="T635" i="1"/>
  <c r="U634" i="1"/>
  <c r="T634" i="1"/>
  <c r="U633" i="1"/>
  <c r="T633" i="1"/>
  <c r="U632" i="1"/>
  <c r="T632" i="1"/>
  <c r="U631" i="1"/>
  <c r="T631" i="1"/>
  <c r="U630" i="1"/>
  <c r="T630" i="1"/>
  <c r="U629" i="1"/>
  <c r="T629" i="1"/>
  <c r="U628" i="1"/>
  <c r="T628" i="1"/>
  <c r="U627" i="1"/>
  <c r="T627" i="1"/>
  <c r="U626" i="1"/>
  <c r="T626" i="1"/>
  <c r="U625" i="1"/>
  <c r="T625" i="1"/>
  <c r="U624" i="1"/>
  <c r="T624" i="1"/>
  <c r="U623" i="1"/>
  <c r="T623" i="1"/>
  <c r="U622" i="1"/>
  <c r="T622" i="1"/>
  <c r="U621" i="1"/>
  <c r="T621" i="1"/>
  <c r="U620" i="1"/>
  <c r="T620" i="1"/>
  <c r="U619" i="1"/>
  <c r="T619" i="1"/>
  <c r="U618" i="1"/>
  <c r="T618" i="1"/>
  <c r="U617" i="1"/>
  <c r="T617" i="1"/>
  <c r="U616" i="1"/>
  <c r="T616" i="1"/>
  <c r="U615" i="1"/>
  <c r="T615" i="1"/>
  <c r="U614" i="1"/>
  <c r="T614" i="1"/>
  <c r="U613" i="1"/>
  <c r="T613" i="1"/>
  <c r="U612" i="1"/>
  <c r="T612" i="1"/>
  <c r="U611" i="1"/>
  <c r="T611" i="1"/>
  <c r="U610" i="1"/>
  <c r="T610" i="1"/>
  <c r="U609" i="1"/>
  <c r="T609" i="1"/>
  <c r="U608" i="1"/>
  <c r="T608" i="1"/>
  <c r="U607" i="1"/>
  <c r="T607" i="1"/>
  <c r="U606" i="1"/>
  <c r="T606" i="1"/>
  <c r="U605" i="1"/>
  <c r="T605" i="1"/>
  <c r="U604" i="1"/>
  <c r="T604" i="1"/>
  <c r="U603" i="1"/>
  <c r="T603" i="1"/>
  <c r="U602" i="1"/>
  <c r="T602" i="1"/>
  <c r="U601" i="1"/>
  <c r="T601" i="1"/>
  <c r="U600" i="1"/>
  <c r="T600" i="1"/>
  <c r="U599" i="1"/>
  <c r="T599" i="1"/>
  <c r="U598" i="1"/>
  <c r="T598" i="1"/>
  <c r="U597" i="1"/>
  <c r="T597" i="1"/>
  <c r="U596" i="1"/>
  <c r="T596" i="1"/>
  <c r="U595" i="1"/>
  <c r="T595" i="1"/>
  <c r="U594" i="1"/>
  <c r="T594" i="1"/>
  <c r="U593" i="1"/>
  <c r="T593" i="1"/>
  <c r="U592" i="1"/>
  <c r="T592" i="1"/>
  <c r="U591" i="1"/>
  <c r="T591" i="1"/>
  <c r="U590" i="1"/>
  <c r="T590" i="1"/>
  <c r="U589" i="1"/>
  <c r="T589" i="1"/>
  <c r="U588" i="1"/>
  <c r="T588" i="1"/>
  <c r="U587" i="1"/>
  <c r="T587" i="1"/>
  <c r="U586" i="1"/>
  <c r="T586" i="1"/>
  <c r="U585" i="1"/>
  <c r="T585" i="1"/>
  <c r="U584" i="1"/>
  <c r="T584" i="1"/>
  <c r="U583" i="1"/>
  <c r="T583" i="1"/>
  <c r="U582" i="1"/>
  <c r="T582" i="1"/>
  <c r="U581" i="1"/>
  <c r="T581" i="1"/>
  <c r="U580" i="1"/>
  <c r="T580" i="1"/>
  <c r="U579" i="1"/>
  <c r="T579" i="1"/>
  <c r="U578" i="1"/>
  <c r="T578" i="1"/>
  <c r="U577" i="1"/>
  <c r="T577" i="1"/>
  <c r="U576" i="1"/>
  <c r="T576" i="1"/>
  <c r="U575" i="1"/>
  <c r="T575" i="1"/>
  <c r="U574" i="1"/>
  <c r="T574" i="1"/>
  <c r="U573" i="1"/>
  <c r="T573" i="1"/>
  <c r="U572" i="1"/>
  <c r="T572" i="1"/>
  <c r="U571" i="1"/>
  <c r="T571" i="1"/>
  <c r="U570" i="1"/>
  <c r="T570" i="1"/>
  <c r="U569" i="1"/>
  <c r="T569" i="1"/>
  <c r="U568" i="1"/>
  <c r="T568" i="1"/>
  <c r="U567" i="1"/>
  <c r="T567" i="1"/>
  <c r="U566" i="1"/>
  <c r="T566" i="1"/>
  <c r="U565" i="1"/>
  <c r="T565" i="1"/>
  <c r="U564" i="1"/>
  <c r="T564" i="1"/>
  <c r="U563" i="1"/>
  <c r="T563" i="1"/>
  <c r="U562" i="1"/>
  <c r="T562" i="1"/>
  <c r="U561" i="1"/>
  <c r="T561" i="1"/>
  <c r="U560" i="1"/>
  <c r="T560" i="1"/>
  <c r="U559" i="1"/>
  <c r="T559" i="1"/>
  <c r="U558" i="1"/>
  <c r="T558" i="1"/>
  <c r="U557" i="1"/>
  <c r="T557" i="1"/>
  <c r="U556" i="1"/>
  <c r="T556" i="1"/>
  <c r="U555" i="1"/>
  <c r="T555" i="1"/>
  <c r="U554" i="1"/>
  <c r="T554" i="1"/>
  <c r="U553" i="1"/>
  <c r="T553" i="1"/>
  <c r="U552" i="1"/>
  <c r="T552" i="1"/>
  <c r="U551" i="1"/>
  <c r="T551" i="1"/>
  <c r="U550" i="1"/>
  <c r="T550" i="1"/>
  <c r="U549" i="1"/>
  <c r="T549" i="1"/>
  <c r="U548" i="1"/>
  <c r="T548" i="1"/>
  <c r="U547" i="1"/>
  <c r="T547" i="1"/>
  <c r="U546" i="1"/>
  <c r="T546" i="1"/>
  <c r="U545" i="1"/>
  <c r="T545" i="1"/>
  <c r="U544" i="1"/>
  <c r="T544" i="1"/>
  <c r="U543" i="1"/>
  <c r="T543" i="1"/>
  <c r="U542" i="1"/>
  <c r="T542" i="1"/>
  <c r="U541" i="1"/>
  <c r="T541" i="1"/>
  <c r="U540" i="1"/>
  <c r="T540" i="1"/>
  <c r="U539" i="1"/>
  <c r="T539" i="1"/>
  <c r="U538" i="1"/>
  <c r="T538" i="1"/>
  <c r="U537" i="1"/>
  <c r="T537" i="1"/>
  <c r="U536" i="1"/>
  <c r="T536" i="1"/>
  <c r="U535" i="1"/>
  <c r="T535" i="1"/>
  <c r="U534" i="1"/>
  <c r="T534" i="1"/>
  <c r="U533" i="1"/>
  <c r="T533" i="1"/>
  <c r="U532" i="1"/>
  <c r="T532" i="1"/>
  <c r="U531" i="1"/>
  <c r="T531" i="1"/>
  <c r="U530" i="1"/>
  <c r="T530" i="1"/>
  <c r="U529" i="1"/>
  <c r="T529" i="1"/>
  <c r="U528" i="1"/>
  <c r="T528" i="1"/>
  <c r="U527" i="1"/>
  <c r="T527" i="1"/>
  <c r="U526" i="1"/>
  <c r="T526" i="1"/>
  <c r="U525" i="1"/>
  <c r="T525" i="1"/>
  <c r="U524" i="1"/>
  <c r="T524" i="1"/>
  <c r="U523" i="1"/>
  <c r="T523" i="1"/>
  <c r="U522" i="1"/>
  <c r="T522" i="1"/>
  <c r="U521" i="1"/>
  <c r="T521" i="1"/>
  <c r="U520" i="1"/>
  <c r="T520" i="1"/>
  <c r="U519" i="1"/>
  <c r="T519" i="1"/>
  <c r="U518" i="1"/>
  <c r="T518" i="1"/>
  <c r="U517" i="1"/>
  <c r="T517" i="1"/>
  <c r="U516" i="1"/>
  <c r="T516" i="1"/>
  <c r="U515" i="1"/>
  <c r="T515" i="1"/>
  <c r="U514" i="1"/>
  <c r="T514" i="1"/>
  <c r="U513" i="1"/>
  <c r="T513" i="1"/>
  <c r="U512" i="1"/>
  <c r="T512" i="1"/>
  <c r="U511" i="1"/>
  <c r="T511" i="1"/>
  <c r="U510" i="1"/>
  <c r="T510" i="1"/>
  <c r="U509" i="1"/>
  <c r="T509" i="1"/>
  <c r="U508" i="1"/>
  <c r="T508" i="1"/>
  <c r="U507" i="1"/>
  <c r="T507" i="1"/>
  <c r="U506" i="1"/>
  <c r="T506" i="1"/>
  <c r="U505" i="1"/>
  <c r="T505" i="1"/>
  <c r="U504" i="1"/>
  <c r="T504" i="1"/>
  <c r="U503" i="1"/>
  <c r="T503" i="1"/>
  <c r="U502" i="1"/>
  <c r="T502" i="1"/>
  <c r="U501" i="1"/>
  <c r="T501" i="1"/>
  <c r="U500" i="1"/>
  <c r="T500" i="1"/>
  <c r="U499" i="1"/>
  <c r="T499" i="1"/>
  <c r="U498" i="1"/>
  <c r="T498" i="1"/>
  <c r="U497" i="1"/>
  <c r="T497" i="1"/>
  <c r="U496" i="1"/>
  <c r="T496" i="1"/>
  <c r="U495" i="1"/>
  <c r="T495" i="1"/>
  <c r="U494" i="1"/>
  <c r="T494" i="1"/>
  <c r="U493" i="1"/>
  <c r="T493" i="1"/>
  <c r="U492" i="1"/>
  <c r="T492" i="1"/>
  <c r="U491" i="1"/>
  <c r="T491" i="1"/>
  <c r="U490" i="1"/>
  <c r="T490" i="1"/>
  <c r="U489" i="1"/>
  <c r="T489" i="1"/>
  <c r="U488" i="1"/>
  <c r="T488" i="1"/>
  <c r="U487" i="1"/>
  <c r="T487" i="1"/>
  <c r="U486" i="1"/>
  <c r="T486" i="1"/>
  <c r="U485" i="1"/>
  <c r="T485" i="1"/>
  <c r="U484" i="1"/>
  <c r="T484" i="1"/>
  <c r="U483" i="1"/>
  <c r="T483" i="1"/>
  <c r="U482" i="1"/>
  <c r="T482" i="1"/>
  <c r="U481" i="1"/>
  <c r="T481" i="1"/>
  <c r="U480" i="1"/>
  <c r="T480" i="1"/>
  <c r="U479" i="1"/>
  <c r="T479" i="1"/>
  <c r="U478" i="1"/>
  <c r="T478" i="1"/>
  <c r="U477" i="1"/>
  <c r="T477" i="1"/>
  <c r="U476" i="1"/>
  <c r="T476" i="1"/>
  <c r="U475" i="1"/>
  <c r="T475" i="1"/>
  <c r="U474" i="1"/>
  <c r="T474" i="1"/>
  <c r="U473" i="1"/>
  <c r="T473" i="1"/>
  <c r="U472" i="1"/>
  <c r="T472" i="1"/>
  <c r="U471" i="1"/>
  <c r="T471" i="1"/>
  <c r="U470" i="1"/>
  <c r="T470" i="1"/>
  <c r="U469" i="1"/>
  <c r="T469" i="1"/>
  <c r="U468" i="1"/>
  <c r="T468" i="1"/>
  <c r="U467" i="1"/>
  <c r="T467" i="1"/>
  <c r="U466" i="1"/>
  <c r="T466" i="1"/>
  <c r="U465" i="1"/>
  <c r="T465" i="1"/>
  <c r="U464" i="1"/>
  <c r="T464" i="1"/>
  <c r="U463" i="1"/>
  <c r="T463" i="1"/>
  <c r="U462" i="1"/>
  <c r="T462" i="1"/>
  <c r="U461" i="1"/>
  <c r="T461" i="1"/>
  <c r="U460" i="1"/>
  <c r="T460" i="1"/>
  <c r="U459" i="1"/>
  <c r="T459" i="1"/>
  <c r="U458" i="1"/>
  <c r="T458" i="1"/>
  <c r="U457" i="1"/>
  <c r="T457" i="1"/>
  <c r="U456" i="1"/>
  <c r="T456" i="1"/>
  <c r="U455" i="1"/>
  <c r="T455" i="1"/>
  <c r="U454" i="1"/>
  <c r="T454" i="1"/>
  <c r="U453" i="1"/>
  <c r="T453" i="1"/>
  <c r="U452" i="1"/>
  <c r="T452" i="1"/>
  <c r="U451" i="1"/>
  <c r="T451" i="1"/>
  <c r="U450" i="1"/>
  <c r="T450" i="1"/>
  <c r="U449" i="1"/>
  <c r="T449" i="1"/>
  <c r="U448" i="1"/>
  <c r="T448" i="1"/>
  <c r="U447" i="1"/>
  <c r="T447" i="1"/>
  <c r="U446" i="1"/>
  <c r="T446" i="1"/>
  <c r="U445" i="1"/>
  <c r="T445" i="1"/>
  <c r="U444" i="1"/>
  <c r="T444" i="1"/>
  <c r="U443" i="1"/>
  <c r="T443" i="1"/>
  <c r="U442" i="1"/>
  <c r="T442" i="1"/>
  <c r="U441" i="1"/>
  <c r="T441" i="1"/>
  <c r="U440" i="1"/>
  <c r="T440" i="1"/>
  <c r="U439" i="1"/>
  <c r="T439" i="1"/>
  <c r="U438" i="1"/>
  <c r="T438" i="1"/>
  <c r="U437" i="1"/>
  <c r="T437" i="1"/>
  <c r="U436" i="1"/>
  <c r="T436" i="1"/>
  <c r="U435" i="1"/>
  <c r="T435" i="1"/>
  <c r="U434" i="1"/>
  <c r="T434" i="1"/>
  <c r="U433" i="1"/>
  <c r="T433" i="1"/>
  <c r="U432" i="1"/>
  <c r="T432" i="1"/>
  <c r="U431" i="1"/>
  <c r="T431" i="1"/>
  <c r="U430" i="1"/>
  <c r="T430" i="1"/>
  <c r="U429" i="1"/>
  <c r="T429" i="1"/>
  <c r="U428" i="1"/>
  <c r="T428" i="1"/>
  <c r="U427" i="1"/>
  <c r="T427" i="1"/>
  <c r="U426" i="1"/>
  <c r="T426" i="1"/>
  <c r="U425" i="1"/>
  <c r="T425" i="1"/>
  <c r="U424" i="1"/>
  <c r="T424" i="1"/>
  <c r="U423" i="1"/>
  <c r="T423" i="1"/>
  <c r="U422" i="1"/>
  <c r="T422" i="1"/>
  <c r="U421" i="1"/>
  <c r="T421" i="1"/>
  <c r="U420" i="1"/>
  <c r="T420" i="1"/>
  <c r="U419" i="1"/>
  <c r="T419" i="1"/>
  <c r="U418" i="1"/>
  <c r="T418" i="1"/>
  <c r="U417" i="1"/>
  <c r="T417" i="1"/>
  <c r="U416" i="1"/>
  <c r="T416" i="1"/>
  <c r="U415" i="1"/>
  <c r="T415" i="1"/>
  <c r="U414" i="1"/>
  <c r="T414" i="1"/>
  <c r="U413" i="1"/>
  <c r="T413" i="1"/>
  <c r="U412" i="1"/>
  <c r="T412" i="1"/>
  <c r="U411" i="1"/>
  <c r="T411" i="1"/>
  <c r="U410" i="1"/>
  <c r="T410" i="1"/>
  <c r="U409" i="1"/>
  <c r="T409" i="1"/>
  <c r="U408" i="1"/>
  <c r="T408" i="1"/>
  <c r="U407" i="1"/>
  <c r="T407" i="1"/>
  <c r="U406" i="1"/>
  <c r="T406" i="1"/>
  <c r="U405" i="1"/>
  <c r="T405" i="1"/>
  <c r="U404" i="1"/>
  <c r="T404" i="1"/>
  <c r="U403" i="1"/>
  <c r="T403" i="1"/>
  <c r="U402" i="1"/>
  <c r="T402" i="1"/>
  <c r="U401" i="1"/>
  <c r="T401" i="1"/>
  <c r="U400" i="1"/>
  <c r="T400" i="1"/>
  <c r="U399" i="1"/>
  <c r="T399" i="1"/>
  <c r="U398" i="1"/>
  <c r="T398" i="1"/>
  <c r="U397" i="1"/>
  <c r="T397" i="1"/>
  <c r="U396" i="1"/>
  <c r="T396" i="1"/>
  <c r="U395" i="1"/>
  <c r="T395" i="1"/>
  <c r="U394" i="1"/>
  <c r="T394" i="1"/>
  <c r="U393" i="1"/>
  <c r="T393" i="1"/>
  <c r="U392" i="1"/>
  <c r="T392" i="1"/>
  <c r="U391" i="1"/>
  <c r="T391" i="1"/>
  <c r="U390" i="1"/>
  <c r="T390" i="1"/>
  <c r="U389" i="1"/>
  <c r="T389" i="1"/>
  <c r="U388" i="1"/>
  <c r="T388" i="1"/>
  <c r="U387" i="1"/>
  <c r="T387" i="1"/>
  <c r="U386" i="1"/>
  <c r="T386" i="1"/>
  <c r="U385" i="1"/>
  <c r="T385" i="1"/>
  <c r="U384" i="1"/>
  <c r="T384" i="1"/>
  <c r="U383" i="1"/>
  <c r="T383" i="1"/>
  <c r="U382" i="1"/>
  <c r="T382" i="1"/>
  <c r="U381" i="1"/>
  <c r="T381" i="1"/>
  <c r="U380" i="1"/>
  <c r="T380" i="1"/>
  <c r="U379" i="1"/>
  <c r="T379" i="1"/>
  <c r="U378" i="1"/>
  <c r="T378" i="1"/>
  <c r="U377" i="1"/>
  <c r="T377" i="1"/>
  <c r="U376" i="1"/>
  <c r="T376" i="1"/>
  <c r="U375" i="1"/>
  <c r="T375" i="1"/>
  <c r="U374" i="1"/>
  <c r="T374" i="1"/>
  <c r="U373" i="1"/>
  <c r="T373" i="1"/>
  <c r="U372" i="1"/>
  <c r="T372" i="1"/>
  <c r="U371" i="1"/>
  <c r="T371" i="1"/>
  <c r="U370" i="1"/>
  <c r="T370" i="1"/>
  <c r="U369" i="1"/>
  <c r="T369" i="1"/>
  <c r="U368" i="1"/>
  <c r="T368" i="1"/>
  <c r="U367" i="1"/>
  <c r="T367" i="1"/>
  <c r="U366" i="1"/>
  <c r="T366" i="1"/>
  <c r="U365" i="1"/>
  <c r="T365" i="1"/>
  <c r="U364" i="1"/>
  <c r="T364" i="1"/>
  <c r="U363" i="1"/>
  <c r="T363" i="1"/>
  <c r="U362" i="1"/>
  <c r="T362" i="1"/>
  <c r="U361" i="1"/>
  <c r="T361" i="1"/>
  <c r="U360" i="1"/>
  <c r="T360" i="1"/>
  <c r="U359" i="1"/>
  <c r="T359" i="1"/>
  <c r="U358" i="1"/>
  <c r="T358" i="1"/>
  <c r="U357" i="1"/>
  <c r="T357" i="1"/>
  <c r="U356" i="1"/>
  <c r="T356" i="1"/>
  <c r="U355" i="1"/>
  <c r="T355" i="1"/>
  <c r="U354" i="1"/>
  <c r="T354" i="1"/>
  <c r="U353" i="1"/>
  <c r="T353" i="1"/>
  <c r="U352" i="1"/>
  <c r="T352" i="1"/>
  <c r="U351" i="1"/>
  <c r="T351" i="1"/>
  <c r="U350" i="1"/>
  <c r="T350" i="1"/>
  <c r="U349" i="1"/>
  <c r="T349" i="1"/>
  <c r="U348" i="1"/>
  <c r="T348" i="1"/>
  <c r="U347" i="1"/>
  <c r="T347" i="1"/>
  <c r="U346" i="1"/>
  <c r="T346" i="1"/>
  <c r="U345" i="1"/>
  <c r="T345" i="1"/>
  <c r="U344" i="1"/>
  <c r="T344" i="1"/>
  <c r="U343" i="1"/>
  <c r="T343" i="1"/>
  <c r="U342" i="1"/>
  <c r="T342" i="1"/>
  <c r="U341" i="1"/>
  <c r="T341" i="1"/>
  <c r="U340" i="1"/>
  <c r="T340" i="1"/>
  <c r="U339" i="1"/>
  <c r="T339" i="1"/>
  <c r="U338" i="1"/>
  <c r="T338" i="1"/>
  <c r="U337" i="1"/>
  <c r="T337" i="1"/>
  <c r="U336" i="1"/>
  <c r="T336" i="1"/>
  <c r="U335" i="1"/>
  <c r="T335" i="1"/>
  <c r="U334" i="1"/>
  <c r="T334" i="1"/>
  <c r="U333" i="1"/>
  <c r="T333" i="1"/>
  <c r="U332" i="1"/>
  <c r="T332" i="1"/>
  <c r="U331" i="1"/>
  <c r="T331" i="1"/>
  <c r="U330" i="1"/>
  <c r="T330" i="1"/>
  <c r="U329" i="1"/>
  <c r="T329" i="1"/>
  <c r="U328" i="1"/>
  <c r="T328" i="1"/>
  <c r="U327" i="1"/>
  <c r="T327" i="1"/>
  <c r="U326" i="1"/>
  <c r="T326" i="1"/>
  <c r="U325" i="1"/>
  <c r="T325" i="1"/>
  <c r="U324" i="1"/>
  <c r="T324" i="1"/>
  <c r="U323" i="1"/>
  <c r="T323" i="1"/>
  <c r="U322" i="1"/>
  <c r="T322" i="1"/>
  <c r="U321" i="1"/>
  <c r="T321" i="1"/>
  <c r="U320" i="1"/>
  <c r="T320" i="1"/>
  <c r="U319" i="1"/>
  <c r="T319" i="1"/>
  <c r="U318" i="1"/>
  <c r="T318" i="1"/>
  <c r="U317" i="1"/>
  <c r="T317" i="1"/>
  <c r="U316" i="1"/>
  <c r="T316" i="1"/>
  <c r="U315" i="1"/>
  <c r="T315" i="1"/>
  <c r="U314" i="1"/>
  <c r="T314" i="1"/>
  <c r="U313" i="1"/>
  <c r="T313" i="1"/>
  <c r="U312" i="1"/>
  <c r="T312" i="1"/>
  <c r="U311" i="1"/>
  <c r="T311" i="1"/>
  <c r="U310" i="1"/>
  <c r="T310" i="1"/>
  <c r="U309" i="1"/>
  <c r="T309" i="1"/>
  <c r="U308" i="1"/>
  <c r="T308" i="1"/>
  <c r="U307" i="1"/>
  <c r="T307" i="1"/>
  <c r="U306" i="1"/>
  <c r="T306" i="1"/>
  <c r="U305" i="1"/>
  <c r="T305" i="1"/>
  <c r="U304" i="1"/>
  <c r="T304" i="1"/>
  <c r="U303" i="1"/>
  <c r="T303" i="1"/>
  <c r="U302" i="1"/>
  <c r="T302" i="1"/>
  <c r="U301" i="1"/>
  <c r="T301" i="1"/>
  <c r="U300" i="1"/>
  <c r="T300" i="1"/>
  <c r="U299" i="1"/>
  <c r="T299" i="1"/>
  <c r="U298" i="1"/>
  <c r="T298" i="1"/>
  <c r="U297" i="1"/>
  <c r="T297" i="1"/>
  <c r="U296" i="1"/>
  <c r="T296" i="1"/>
  <c r="U295" i="1"/>
  <c r="T295" i="1"/>
  <c r="U294" i="1"/>
  <c r="T294" i="1"/>
  <c r="U293" i="1"/>
  <c r="T293" i="1"/>
  <c r="U292" i="1"/>
  <c r="T292" i="1"/>
  <c r="U291" i="1"/>
  <c r="T291" i="1"/>
  <c r="U290" i="1"/>
  <c r="T290" i="1"/>
  <c r="U289" i="1"/>
  <c r="T289" i="1"/>
  <c r="U288" i="1"/>
  <c r="T288" i="1"/>
  <c r="U287" i="1"/>
  <c r="T287" i="1"/>
  <c r="U286" i="1"/>
  <c r="T286" i="1"/>
  <c r="U285" i="1"/>
  <c r="T285" i="1"/>
  <c r="U284" i="1"/>
  <c r="T284" i="1"/>
  <c r="U283" i="1"/>
  <c r="T283" i="1"/>
  <c r="U282" i="1"/>
  <c r="T282" i="1"/>
  <c r="U281" i="1"/>
  <c r="T281" i="1"/>
  <c r="U280" i="1"/>
  <c r="T280" i="1"/>
  <c r="U279" i="1"/>
  <c r="T279" i="1"/>
  <c r="U278" i="1"/>
  <c r="T278" i="1"/>
  <c r="U277" i="1"/>
  <c r="T277" i="1"/>
  <c r="U276" i="1"/>
  <c r="T276" i="1"/>
  <c r="U275" i="1"/>
  <c r="T275" i="1"/>
  <c r="U274" i="1"/>
  <c r="T274" i="1"/>
  <c r="U273" i="1"/>
  <c r="T273" i="1"/>
  <c r="U272" i="1"/>
  <c r="T272" i="1"/>
  <c r="U271" i="1"/>
  <c r="T271" i="1"/>
  <c r="U270" i="1"/>
  <c r="T270" i="1"/>
  <c r="U269" i="1"/>
  <c r="T269" i="1"/>
  <c r="U268" i="1"/>
  <c r="T268" i="1"/>
  <c r="U267" i="1"/>
  <c r="T267" i="1"/>
  <c r="U266" i="1"/>
  <c r="T266" i="1"/>
  <c r="U265" i="1"/>
  <c r="T265" i="1"/>
  <c r="U264" i="1"/>
  <c r="T264" i="1"/>
  <c r="U263" i="1"/>
  <c r="T263" i="1"/>
  <c r="U262" i="1"/>
  <c r="T262" i="1"/>
  <c r="U261" i="1"/>
  <c r="T261" i="1"/>
  <c r="U260" i="1"/>
  <c r="T260" i="1"/>
  <c r="U259" i="1"/>
  <c r="T259" i="1"/>
  <c r="U258" i="1"/>
  <c r="T258" i="1"/>
  <c r="U257" i="1"/>
  <c r="T257" i="1"/>
  <c r="U256" i="1"/>
  <c r="T256" i="1"/>
  <c r="U255" i="1"/>
  <c r="T255" i="1"/>
  <c r="U254" i="1"/>
  <c r="T254" i="1"/>
  <c r="U253" i="1"/>
  <c r="T253" i="1"/>
  <c r="U252" i="1"/>
  <c r="T252" i="1"/>
  <c r="U251" i="1"/>
  <c r="T251" i="1"/>
  <c r="U250" i="1"/>
  <c r="T250" i="1"/>
  <c r="U249" i="1"/>
  <c r="T249" i="1"/>
  <c r="U248" i="1"/>
  <c r="T248" i="1"/>
  <c r="U247" i="1"/>
  <c r="T247" i="1"/>
  <c r="U246" i="1"/>
  <c r="T246" i="1"/>
  <c r="U245" i="1"/>
  <c r="T245" i="1"/>
  <c r="U244" i="1"/>
  <c r="T244" i="1"/>
  <c r="U243" i="1"/>
  <c r="T243" i="1"/>
  <c r="U242" i="1"/>
  <c r="T242" i="1"/>
  <c r="U241" i="1"/>
  <c r="T241" i="1"/>
  <c r="U240" i="1"/>
  <c r="T240" i="1"/>
  <c r="U239" i="1"/>
  <c r="T239" i="1"/>
  <c r="U238" i="1"/>
  <c r="T238" i="1"/>
  <c r="U237" i="1"/>
  <c r="T237" i="1"/>
  <c r="U236" i="1"/>
  <c r="T236" i="1"/>
  <c r="U235" i="1"/>
  <c r="T235" i="1"/>
  <c r="U234" i="1"/>
  <c r="T234" i="1"/>
  <c r="U233" i="1"/>
  <c r="T233" i="1"/>
  <c r="U232" i="1"/>
  <c r="T232" i="1"/>
  <c r="U231" i="1"/>
  <c r="T231" i="1"/>
  <c r="U230" i="1"/>
  <c r="T230" i="1"/>
  <c r="U229" i="1"/>
  <c r="T229" i="1"/>
  <c r="U228" i="1"/>
  <c r="T228" i="1"/>
  <c r="U227" i="1"/>
  <c r="T227" i="1"/>
  <c r="U226" i="1"/>
  <c r="T226" i="1"/>
  <c r="U225" i="1"/>
  <c r="T225" i="1"/>
  <c r="U224" i="1"/>
  <c r="T224" i="1"/>
  <c r="U223" i="1"/>
  <c r="T223" i="1"/>
  <c r="U222" i="1"/>
  <c r="T222" i="1"/>
  <c r="U221" i="1"/>
  <c r="T221" i="1"/>
  <c r="U220" i="1"/>
  <c r="T220" i="1"/>
  <c r="U219" i="1"/>
  <c r="T219" i="1"/>
  <c r="U218" i="1"/>
  <c r="T218" i="1"/>
  <c r="U217" i="1"/>
  <c r="T217" i="1"/>
  <c r="U216" i="1"/>
  <c r="T216" i="1"/>
  <c r="U215" i="1"/>
  <c r="T215" i="1"/>
  <c r="U214" i="1"/>
  <c r="T214" i="1"/>
  <c r="U213" i="1"/>
  <c r="T213" i="1"/>
  <c r="U212" i="1"/>
  <c r="T212" i="1"/>
  <c r="U211" i="1"/>
  <c r="T211" i="1"/>
  <c r="U210" i="1"/>
  <c r="T210" i="1"/>
  <c r="U209" i="1"/>
  <c r="T209" i="1"/>
  <c r="U208" i="1"/>
  <c r="T208" i="1"/>
  <c r="U207" i="1"/>
  <c r="T207" i="1"/>
  <c r="U206" i="1"/>
  <c r="T206" i="1"/>
  <c r="U205" i="1"/>
  <c r="T205" i="1"/>
  <c r="U204" i="1"/>
  <c r="T204" i="1"/>
  <c r="U203" i="1"/>
  <c r="T203" i="1"/>
  <c r="U202" i="1"/>
  <c r="T202" i="1"/>
  <c r="U201" i="1"/>
  <c r="T201" i="1"/>
  <c r="U200" i="1"/>
  <c r="T200" i="1"/>
  <c r="U199" i="1"/>
  <c r="T199" i="1"/>
  <c r="U198" i="1"/>
  <c r="T198" i="1"/>
  <c r="U197" i="1"/>
  <c r="T197" i="1"/>
  <c r="U196" i="1"/>
  <c r="T196" i="1"/>
  <c r="U195" i="1"/>
  <c r="T195" i="1"/>
  <c r="U194" i="1"/>
  <c r="T194" i="1"/>
  <c r="U193" i="1"/>
  <c r="T193" i="1"/>
  <c r="U192" i="1"/>
  <c r="T192" i="1"/>
  <c r="U191" i="1"/>
  <c r="T191" i="1"/>
  <c r="U190" i="1"/>
  <c r="T190" i="1"/>
  <c r="U189" i="1"/>
  <c r="T189" i="1"/>
  <c r="U188" i="1"/>
  <c r="T188" i="1"/>
  <c r="U187" i="1"/>
  <c r="T187" i="1"/>
  <c r="U186" i="1"/>
  <c r="T186" i="1"/>
  <c r="U185" i="1"/>
  <c r="T185" i="1"/>
  <c r="U184" i="1"/>
  <c r="T184" i="1"/>
  <c r="U183" i="1"/>
  <c r="T183" i="1"/>
  <c r="U182" i="1"/>
  <c r="T182" i="1"/>
  <c r="U181" i="1"/>
  <c r="T181" i="1"/>
  <c r="U180" i="1"/>
  <c r="T180" i="1"/>
  <c r="U179" i="1"/>
  <c r="T179" i="1"/>
  <c r="U178" i="1"/>
  <c r="T178" i="1"/>
  <c r="U177" i="1"/>
  <c r="T177" i="1"/>
  <c r="U176" i="1"/>
  <c r="T176" i="1"/>
  <c r="U175" i="1"/>
  <c r="T175" i="1"/>
  <c r="U174" i="1"/>
  <c r="T174" i="1"/>
  <c r="U173" i="1"/>
  <c r="T173" i="1"/>
  <c r="U172" i="1"/>
  <c r="T172" i="1"/>
  <c r="U171" i="1"/>
  <c r="T171" i="1"/>
  <c r="U170" i="1"/>
  <c r="T170" i="1"/>
  <c r="U169" i="1"/>
  <c r="T169" i="1"/>
  <c r="U168" i="1"/>
  <c r="T168" i="1"/>
  <c r="U167" i="1"/>
  <c r="T167" i="1"/>
  <c r="U166" i="1"/>
  <c r="T166" i="1"/>
  <c r="U165" i="1"/>
  <c r="T165" i="1"/>
  <c r="U164" i="1"/>
  <c r="T164" i="1"/>
  <c r="U163" i="1"/>
  <c r="T163" i="1"/>
  <c r="U162" i="1"/>
  <c r="T162" i="1"/>
  <c r="U161" i="1"/>
  <c r="T161" i="1"/>
  <c r="U160" i="1"/>
  <c r="T160" i="1"/>
  <c r="U159" i="1"/>
  <c r="T159" i="1"/>
  <c r="U158" i="1"/>
  <c r="T158" i="1"/>
  <c r="U157" i="1"/>
  <c r="T157" i="1"/>
  <c r="U156" i="1"/>
  <c r="T156" i="1"/>
  <c r="U155" i="1"/>
  <c r="T155" i="1"/>
  <c r="U154" i="1"/>
  <c r="T154" i="1"/>
  <c r="U153" i="1"/>
  <c r="T153" i="1"/>
  <c r="U152" i="1"/>
  <c r="T152" i="1"/>
  <c r="U151" i="1"/>
  <c r="T151" i="1"/>
  <c r="U150" i="1"/>
  <c r="T150" i="1"/>
  <c r="U149" i="1"/>
  <c r="T149" i="1"/>
  <c r="U148" i="1"/>
  <c r="T148" i="1"/>
  <c r="U147" i="1"/>
  <c r="T147" i="1"/>
  <c r="U146" i="1"/>
  <c r="T146" i="1"/>
  <c r="U145" i="1"/>
  <c r="T145" i="1"/>
  <c r="U144" i="1"/>
  <c r="T144" i="1"/>
  <c r="U143" i="1"/>
  <c r="T143" i="1"/>
  <c r="U142" i="1"/>
  <c r="T142" i="1"/>
  <c r="U141" i="1"/>
  <c r="T141" i="1"/>
  <c r="U140" i="1"/>
  <c r="T140" i="1"/>
  <c r="U139" i="1"/>
  <c r="T139" i="1"/>
  <c r="U138" i="1"/>
  <c r="T138" i="1"/>
  <c r="U137" i="1"/>
  <c r="T137" i="1"/>
  <c r="U136" i="1"/>
  <c r="T136" i="1"/>
  <c r="U135" i="1"/>
  <c r="T135" i="1"/>
  <c r="U134" i="1"/>
  <c r="T134" i="1"/>
  <c r="U133" i="1"/>
  <c r="T133" i="1"/>
  <c r="U132" i="1"/>
  <c r="T132" i="1"/>
  <c r="U131" i="1"/>
  <c r="T131" i="1"/>
  <c r="U130" i="1"/>
  <c r="T130" i="1"/>
  <c r="U129" i="1"/>
  <c r="T129" i="1"/>
  <c r="U128" i="1"/>
  <c r="T128" i="1"/>
  <c r="U127" i="1"/>
  <c r="T127" i="1"/>
  <c r="U126" i="1"/>
  <c r="T126" i="1"/>
  <c r="U125" i="1"/>
  <c r="T125" i="1"/>
  <c r="U124" i="1"/>
  <c r="T124" i="1"/>
  <c r="U123" i="1"/>
  <c r="T123" i="1"/>
  <c r="U122" i="1"/>
  <c r="T122" i="1"/>
  <c r="U121" i="1"/>
  <c r="T121" i="1"/>
  <c r="U120" i="1"/>
  <c r="T120" i="1"/>
  <c r="U119" i="1"/>
  <c r="T119" i="1"/>
  <c r="U118" i="1"/>
  <c r="T118" i="1"/>
  <c r="U117" i="1"/>
  <c r="T117" i="1"/>
  <c r="U116" i="1"/>
  <c r="T116" i="1"/>
  <c r="U115" i="1"/>
  <c r="T115" i="1"/>
  <c r="U114" i="1"/>
  <c r="T114" i="1"/>
  <c r="U113" i="1"/>
  <c r="T113" i="1"/>
  <c r="U112" i="1"/>
  <c r="T112" i="1"/>
  <c r="U111" i="1"/>
  <c r="T111" i="1"/>
  <c r="U110" i="1"/>
  <c r="T110" i="1"/>
  <c r="U109" i="1"/>
  <c r="T109" i="1"/>
  <c r="U108" i="1"/>
  <c r="T108" i="1"/>
  <c r="U107" i="1"/>
  <c r="T107" i="1"/>
  <c r="U106" i="1"/>
  <c r="T106" i="1"/>
  <c r="U105" i="1"/>
  <c r="T105" i="1"/>
  <c r="U104" i="1"/>
  <c r="T104" i="1"/>
  <c r="U103" i="1"/>
  <c r="T103" i="1"/>
  <c r="U102" i="1"/>
  <c r="T102" i="1"/>
  <c r="U101" i="1"/>
  <c r="T101" i="1"/>
  <c r="U100" i="1"/>
  <c r="T100" i="1"/>
  <c r="U99" i="1"/>
  <c r="T99" i="1"/>
  <c r="U98" i="1"/>
  <c r="T98" i="1"/>
  <c r="U97" i="1"/>
  <c r="T97" i="1"/>
  <c r="U96" i="1"/>
  <c r="T96" i="1"/>
  <c r="U95" i="1"/>
  <c r="T95" i="1"/>
  <c r="U94" i="1"/>
  <c r="T94" i="1"/>
  <c r="U93" i="1"/>
  <c r="T93" i="1"/>
  <c r="U92" i="1"/>
  <c r="T92" i="1"/>
  <c r="U91" i="1"/>
  <c r="T91" i="1"/>
  <c r="U90" i="1"/>
  <c r="T90" i="1"/>
  <c r="U89" i="1"/>
  <c r="T89" i="1"/>
  <c r="U88" i="1"/>
  <c r="T88" i="1"/>
  <c r="U87" i="1"/>
  <c r="T87" i="1"/>
  <c r="U86" i="1"/>
  <c r="T86" i="1"/>
  <c r="U85" i="1"/>
  <c r="T85" i="1"/>
  <c r="U84" i="1"/>
  <c r="T84" i="1"/>
  <c r="U83" i="1"/>
  <c r="T83" i="1"/>
  <c r="U82" i="1"/>
  <c r="T82" i="1"/>
  <c r="U81" i="1"/>
  <c r="T81" i="1"/>
  <c r="U80" i="1"/>
  <c r="T80" i="1"/>
  <c r="U79" i="1"/>
  <c r="T79" i="1"/>
  <c r="U78" i="1"/>
  <c r="T78" i="1"/>
  <c r="U77" i="1"/>
  <c r="T77" i="1"/>
  <c r="U76" i="1"/>
  <c r="T76" i="1"/>
  <c r="U75" i="1"/>
  <c r="T75" i="1"/>
  <c r="U74" i="1"/>
  <c r="T74" i="1"/>
  <c r="U73" i="1"/>
  <c r="T73" i="1"/>
  <c r="U72" i="1"/>
  <c r="T72" i="1"/>
  <c r="U71" i="1"/>
  <c r="T71" i="1"/>
  <c r="U70" i="1"/>
  <c r="T70" i="1"/>
  <c r="U69" i="1"/>
  <c r="T69" i="1"/>
  <c r="U68" i="1"/>
  <c r="T68" i="1"/>
  <c r="U67" i="1"/>
  <c r="T67" i="1"/>
  <c r="U66" i="1"/>
  <c r="T66" i="1"/>
  <c r="U65" i="1"/>
  <c r="T65" i="1"/>
  <c r="U64" i="1"/>
  <c r="T64" i="1"/>
  <c r="U63" i="1"/>
  <c r="T63" i="1"/>
  <c r="U62" i="1"/>
  <c r="T62" i="1"/>
  <c r="U61" i="1"/>
  <c r="T61" i="1"/>
  <c r="U60" i="1"/>
  <c r="T60" i="1"/>
  <c r="U59" i="1"/>
  <c r="T59" i="1"/>
  <c r="U58" i="1"/>
  <c r="T58" i="1"/>
  <c r="U57" i="1"/>
  <c r="T57" i="1"/>
  <c r="U56" i="1"/>
  <c r="T56" i="1"/>
  <c r="U55" i="1"/>
  <c r="T55" i="1"/>
  <c r="U54" i="1"/>
  <c r="T54" i="1"/>
  <c r="U53" i="1"/>
  <c r="T53" i="1"/>
  <c r="U52" i="1"/>
  <c r="T52" i="1"/>
  <c r="U51" i="1"/>
  <c r="T51" i="1"/>
  <c r="U50" i="1"/>
  <c r="T50" i="1"/>
  <c r="U49" i="1"/>
  <c r="T49" i="1"/>
  <c r="U48" i="1"/>
  <c r="T48" i="1"/>
  <c r="U47" i="1"/>
  <c r="T47" i="1"/>
  <c r="U46" i="1"/>
  <c r="T46" i="1"/>
  <c r="U45" i="1"/>
  <c r="T45" i="1"/>
  <c r="U44" i="1"/>
  <c r="T44" i="1"/>
  <c r="U43" i="1"/>
  <c r="T43" i="1"/>
  <c r="U42" i="1"/>
  <c r="T42" i="1"/>
  <c r="U41" i="1"/>
  <c r="T41" i="1"/>
  <c r="U40" i="1"/>
  <c r="T40" i="1"/>
  <c r="U39" i="1"/>
  <c r="T39" i="1"/>
  <c r="U38" i="1"/>
  <c r="T38" i="1"/>
  <c r="U37" i="1"/>
  <c r="T37" i="1"/>
  <c r="U36" i="1"/>
  <c r="T36" i="1"/>
  <c r="U35" i="1"/>
  <c r="T35" i="1"/>
  <c r="U34" i="1"/>
  <c r="T34" i="1"/>
  <c r="U33" i="1"/>
  <c r="T33" i="1"/>
  <c r="U32" i="1"/>
  <c r="T32" i="1"/>
  <c r="U31" i="1"/>
  <c r="T31" i="1"/>
  <c r="U30" i="1"/>
  <c r="T30" i="1"/>
  <c r="U29" i="1"/>
  <c r="T29" i="1"/>
  <c r="U28" i="1"/>
  <c r="T28" i="1"/>
  <c r="U27" i="1"/>
  <c r="T27" i="1"/>
  <c r="U26" i="1"/>
  <c r="T26" i="1"/>
  <c r="U25" i="1"/>
  <c r="T25" i="1"/>
  <c r="U24" i="1"/>
  <c r="T24" i="1"/>
  <c r="U23" i="1"/>
  <c r="T23" i="1"/>
  <c r="U22" i="1"/>
  <c r="T22" i="1"/>
  <c r="U21" i="1"/>
  <c r="T21" i="1"/>
  <c r="U20" i="1"/>
  <c r="T20" i="1"/>
  <c r="U19" i="1"/>
  <c r="T19" i="1"/>
  <c r="U18" i="1"/>
  <c r="T18" i="1"/>
  <c r="U17" i="1"/>
  <c r="T17" i="1"/>
  <c r="U16" i="1"/>
  <c r="T16" i="1"/>
  <c r="U15" i="1"/>
  <c r="T15" i="1"/>
  <c r="U14" i="1"/>
  <c r="T14" i="1"/>
  <c r="U13" i="1"/>
  <c r="T13" i="1"/>
  <c r="U12" i="1"/>
  <c r="T12" i="1"/>
  <c r="U11" i="1"/>
  <c r="T11" i="1"/>
  <c r="U10" i="1"/>
  <c r="T10" i="1"/>
  <c r="U9" i="1"/>
  <c r="T9" i="1"/>
  <c r="U8" i="1"/>
  <c r="T8" i="1"/>
  <c r="U7" i="1"/>
  <c r="T7" i="1"/>
  <c r="U6" i="1"/>
  <c r="T6" i="1"/>
  <c r="U5" i="1"/>
  <c r="T5" i="1"/>
  <c r="U4" i="1"/>
  <c r="T4" i="1"/>
  <c r="U3" i="1"/>
  <c r="T3" i="1"/>
  <c r="U2" i="1"/>
  <c r="T2" i="1"/>
  <c r="V6" i="1" l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5" i="1"/>
  <c r="L613" i="1" l="1"/>
  <c r="J613" i="1"/>
  <c r="L612" i="1"/>
  <c r="J612" i="1"/>
  <c r="L610" i="1"/>
  <c r="J610" i="1"/>
  <c r="L608" i="1"/>
  <c r="J608" i="1"/>
  <c r="L607" i="1"/>
  <c r="J607" i="1"/>
  <c r="L604" i="1"/>
  <c r="J604" i="1"/>
  <c r="L603" i="1"/>
  <c r="J603" i="1"/>
  <c r="L601" i="1"/>
  <c r="J601" i="1"/>
  <c r="L600" i="1"/>
  <c r="J600" i="1"/>
  <c r="L599" i="1"/>
  <c r="J599" i="1"/>
  <c r="L598" i="1"/>
  <c r="J598" i="1"/>
  <c r="L597" i="1"/>
  <c r="J597" i="1"/>
  <c r="L592" i="1"/>
  <c r="J592" i="1"/>
  <c r="L591" i="1"/>
  <c r="J591" i="1"/>
  <c r="L590" i="1"/>
  <c r="J590" i="1"/>
  <c r="L588" i="1"/>
  <c r="J588" i="1"/>
  <c r="L587" i="1"/>
  <c r="J587" i="1"/>
  <c r="L586" i="1"/>
  <c r="J586" i="1"/>
  <c r="L585" i="1"/>
  <c r="J585" i="1"/>
  <c r="L583" i="1"/>
  <c r="J583" i="1"/>
  <c r="L582" i="1"/>
  <c r="J582" i="1"/>
  <c r="L581" i="1"/>
  <c r="J581" i="1"/>
  <c r="L580" i="1"/>
  <c r="J580" i="1"/>
  <c r="L579" i="1"/>
  <c r="J579" i="1"/>
  <c r="L577" i="1"/>
  <c r="J577" i="1"/>
  <c r="L576" i="1"/>
  <c r="J576" i="1"/>
  <c r="L575" i="1"/>
  <c r="J575" i="1"/>
  <c r="L570" i="1"/>
  <c r="J570" i="1"/>
  <c r="L569" i="1"/>
  <c r="J569" i="1"/>
  <c r="L568" i="1"/>
  <c r="J568" i="1"/>
  <c r="L567" i="1"/>
  <c r="J567" i="1"/>
  <c r="L565" i="1"/>
  <c r="J565" i="1"/>
  <c r="L564" i="1"/>
  <c r="J564" i="1"/>
  <c r="L563" i="1"/>
  <c r="J563" i="1"/>
  <c r="L561" i="1"/>
  <c r="J561" i="1"/>
  <c r="L560" i="1"/>
  <c r="J560" i="1"/>
  <c r="L558" i="1"/>
  <c r="J558" i="1"/>
  <c r="L547" i="1"/>
  <c r="J547" i="1"/>
  <c r="L545" i="1"/>
  <c r="J545" i="1"/>
  <c r="L543" i="1"/>
  <c r="J543" i="1"/>
  <c r="L542" i="1"/>
  <c r="J542" i="1"/>
  <c r="L539" i="1"/>
  <c r="J539" i="1"/>
  <c r="L538" i="1"/>
  <c r="J538" i="1"/>
  <c r="L536" i="1"/>
  <c r="J536" i="1"/>
  <c r="L535" i="1"/>
  <c r="J535" i="1"/>
  <c r="L534" i="1"/>
  <c r="J534" i="1"/>
  <c r="L533" i="1"/>
  <c r="J533" i="1"/>
  <c r="L532" i="1"/>
  <c r="J532" i="1"/>
  <c r="L504" i="1"/>
  <c r="J504" i="1"/>
  <c r="L503" i="1"/>
  <c r="J503" i="1"/>
  <c r="L502" i="1"/>
  <c r="J502" i="1"/>
  <c r="L501" i="1"/>
  <c r="J501" i="1"/>
  <c r="L500" i="1"/>
  <c r="J500" i="1"/>
  <c r="L499" i="1"/>
  <c r="J499" i="1"/>
  <c r="L497" i="1"/>
  <c r="J497" i="1"/>
  <c r="L495" i="1"/>
  <c r="J495" i="1"/>
  <c r="L494" i="1"/>
  <c r="J494" i="1"/>
  <c r="L493" i="1"/>
  <c r="J493" i="1"/>
  <c r="L492" i="1"/>
  <c r="J492" i="1"/>
  <c r="L491" i="1"/>
  <c r="J491" i="1"/>
  <c r="L490" i="1"/>
  <c r="J490" i="1"/>
  <c r="L489" i="1"/>
  <c r="J489" i="1"/>
  <c r="L488" i="1"/>
  <c r="J488" i="1"/>
  <c r="L487" i="1"/>
  <c r="J487" i="1"/>
  <c r="L459" i="1"/>
  <c r="J459" i="1"/>
  <c r="L456" i="1"/>
  <c r="J456" i="1"/>
  <c r="L455" i="1"/>
  <c r="J455" i="1"/>
  <c r="L453" i="1"/>
  <c r="J453" i="1"/>
  <c r="L451" i="1"/>
  <c r="J451" i="1"/>
  <c r="L450" i="1"/>
  <c r="J450" i="1"/>
  <c r="L446" i="1"/>
  <c r="J446" i="1"/>
  <c r="L445" i="1"/>
  <c r="J445" i="1"/>
  <c r="L438" i="1"/>
  <c r="J438" i="1"/>
  <c r="L437" i="1"/>
  <c r="J437" i="1"/>
  <c r="L436" i="1"/>
  <c r="J436" i="1"/>
  <c r="L435" i="1"/>
  <c r="J435" i="1"/>
  <c r="L434" i="1"/>
  <c r="J434" i="1"/>
  <c r="L433" i="1"/>
  <c r="J433" i="1"/>
  <c r="L432" i="1"/>
  <c r="J432" i="1"/>
  <c r="L431" i="1"/>
  <c r="J431" i="1"/>
  <c r="L430" i="1"/>
  <c r="J430" i="1"/>
  <c r="L429" i="1"/>
  <c r="J429" i="1"/>
  <c r="L428" i="1"/>
  <c r="J428" i="1"/>
  <c r="L427" i="1"/>
  <c r="J427" i="1"/>
  <c r="L426" i="1"/>
  <c r="J426" i="1"/>
  <c r="L425" i="1"/>
  <c r="J425" i="1"/>
  <c r="L424" i="1"/>
  <c r="J424" i="1"/>
  <c r="L423" i="1"/>
  <c r="J423" i="1"/>
  <c r="L422" i="1"/>
  <c r="J422" i="1"/>
  <c r="L421" i="1"/>
  <c r="J421" i="1"/>
  <c r="L416" i="1"/>
  <c r="J416" i="1"/>
  <c r="L414" i="1"/>
  <c r="J414" i="1"/>
  <c r="L413" i="1"/>
  <c r="J413" i="1"/>
  <c r="L412" i="1"/>
  <c r="J412" i="1"/>
  <c r="L411" i="1"/>
  <c r="J411" i="1"/>
  <c r="L409" i="1"/>
  <c r="J409" i="1"/>
  <c r="L408" i="1"/>
  <c r="J408" i="1"/>
  <c r="L407" i="1"/>
  <c r="J407" i="1"/>
  <c r="L406" i="1"/>
  <c r="J406" i="1"/>
  <c r="L404" i="1"/>
  <c r="J404" i="1"/>
  <c r="L403" i="1"/>
  <c r="J403" i="1"/>
  <c r="L402" i="1"/>
  <c r="J402" i="1"/>
  <c r="L401" i="1"/>
  <c r="J401" i="1"/>
  <c r="L399" i="1"/>
  <c r="J399" i="1"/>
  <c r="L394" i="1"/>
  <c r="J394" i="1"/>
  <c r="L393" i="1"/>
  <c r="J393" i="1"/>
  <c r="L392" i="1"/>
  <c r="J392" i="1"/>
  <c r="L391" i="1"/>
  <c r="J391" i="1"/>
  <c r="L390" i="1"/>
  <c r="J390" i="1"/>
  <c r="L389" i="1"/>
  <c r="J389" i="1"/>
  <c r="L388" i="1"/>
  <c r="J388" i="1"/>
  <c r="L387" i="1"/>
  <c r="J387" i="1"/>
  <c r="L385" i="1"/>
  <c r="J385" i="1"/>
  <c r="L384" i="1"/>
  <c r="J384" i="1"/>
  <c r="L383" i="1"/>
  <c r="J383" i="1"/>
  <c r="L382" i="1"/>
  <c r="J382" i="1"/>
  <c r="L381" i="1"/>
  <c r="J381" i="1"/>
  <c r="L380" i="1"/>
  <c r="J380" i="1"/>
  <c r="L379" i="1"/>
  <c r="J379" i="1"/>
  <c r="L378" i="1"/>
  <c r="J378" i="1"/>
  <c r="L377" i="1"/>
  <c r="J377" i="1"/>
  <c r="L371" i="1"/>
  <c r="J371" i="1"/>
  <c r="L370" i="1"/>
  <c r="J370" i="1"/>
  <c r="L368" i="1"/>
  <c r="J368" i="1"/>
  <c r="L367" i="1"/>
  <c r="J367" i="1"/>
  <c r="L366" i="1"/>
  <c r="J366" i="1"/>
  <c r="L365" i="1"/>
  <c r="J365" i="1"/>
  <c r="L363" i="1"/>
  <c r="J363" i="1"/>
  <c r="L362" i="1"/>
  <c r="J362" i="1"/>
  <c r="L361" i="1"/>
  <c r="J361" i="1"/>
  <c r="L360" i="1"/>
  <c r="J360" i="1"/>
  <c r="L359" i="1"/>
  <c r="J359" i="1"/>
  <c r="L358" i="1"/>
  <c r="J358" i="1"/>
  <c r="L349" i="1"/>
  <c r="J349" i="1"/>
  <c r="L348" i="1"/>
  <c r="J348" i="1"/>
  <c r="L347" i="1"/>
  <c r="J347" i="1"/>
  <c r="L346" i="1"/>
  <c r="J346" i="1"/>
  <c r="L343" i="1"/>
  <c r="J343" i="1"/>
  <c r="L337" i="1"/>
  <c r="J337" i="1"/>
  <c r="L336" i="1"/>
  <c r="L335" i="1"/>
  <c r="J335" i="1"/>
  <c r="L333" i="1"/>
  <c r="J333" i="1"/>
  <c r="L324" i="1"/>
  <c r="J324" i="1"/>
  <c r="L323" i="1"/>
  <c r="J323" i="1"/>
  <c r="L319" i="1"/>
  <c r="J319" i="1"/>
  <c r="L317" i="1"/>
  <c r="J317" i="1"/>
  <c r="L306" i="1"/>
  <c r="J306" i="1"/>
  <c r="L305" i="1"/>
  <c r="J305" i="1"/>
  <c r="L304" i="1"/>
  <c r="J304" i="1"/>
  <c r="L303" i="1"/>
  <c r="J303" i="1"/>
  <c r="L302" i="1"/>
  <c r="J302" i="1"/>
  <c r="L301" i="1"/>
  <c r="J301" i="1"/>
  <c r="L299" i="1"/>
  <c r="J299" i="1"/>
  <c r="L298" i="1"/>
  <c r="J298" i="1"/>
  <c r="L296" i="1"/>
  <c r="J296" i="1"/>
  <c r="L295" i="1"/>
  <c r="J295" i="1"/>
  <c r="L294" i="1"/>
  <c r="J294" i="1"/>
  <c r="L293" i="1"/>
  <c r="J293" i="1"/>
  <c r="L261" i="1"/>
  <c r="J261" i="1"/>
  <c r="L260" i="1"/>
  <c r="J260" i="1"/>
  <c r="L257" i="1"/>
  <c r="J257" i="1"/>
  <c r="L255" i="1"/>
  <c r="J255" i="1"/>
  <c r="L253" i="1"/>
  <c r="J253" i="1"/>
  <c r="L251" i="1"/>
  <c r="J251" i="1"/>
  <c r="L249" i="1"/>
  <c r="J249" i="1"/>
  <c r="L247" i="1"/>
  <c r="J247" i="1"/>
  <c r="L245" i="1"/>
  <c r="J245" i="1"/>
  <c r="L174" i="1"/>
  <c r="J174" i="1"/>
  <c r="L173" i="1"/>
  <c r="J173" i="1"/>
  <c r="L172" i="1"/>
  <c r="J172" i="1"/>
  <c r="L170" i="1"/>
  <c r="J170" i="1"/>
  <c r="L169" i="1"/>
  <c r="J169" i="1"/>
  <c r="L168" i="1"/>
  <c r="J168" i="1"/>
  <c r="L167" i="1"/>
  <c r="J167" i="1"/>
  <c r="L166" i="1"/>
  <c r="J166" i="1"/>
  <c r="L165" i="1"/>
  <c r="J165" i="1"/>
  <c r="L164" i="1"/>
  <c r="J164" i="1"/>
  <c r="L163" i="1"/>
  <c r="J163" i="1"/>
  <c r="L162" i="1"/>
  <c r="J162" i="1"/>
  <c r="L161" i="1"/>
  <c r="J161" i="1"/>
  <c r="L160" i="1"/>
  <c r="J160" i="1"/>
  <c r="L159" i="1"/>
  <c r="J159" i="1"/>
  <c r="L158" i="1"/>
  <c r="J158" i="1"/>
  <c r="L151" i="1"/>
  <c r="J151" i="1"/>
  <c r="L149" i="1"/>
  <c r="J149" i="1"/>
  <c r="L142" i="1"/>
  <c r="J142" i="1"/>
  <c r="L107" i="1"/>
  <c r="J107" i="1"/>
  <c r="L103" i="1"/>
  <c r="J103" i="1"/>
  <c r="L101" i="1"/>
  <c r="J101" i="1"/>
  <c r="L99" i="1"/>
  <c r="J99" i="1"/>
  <c r="L95" i="1"/>
  <c r="J95" i="1"/>
  <c r="L93" i="1"/>
  <c r="J93" i="1"/>
  <c r="L85" i="1"/>
  <c r="J85" i="1"/>
  <c r="L84" i="1"/>
  <c r="J84" i="1"/>
  <c r="L81" i="1"/>
  <c r="J81" i="1"/>
  <c r="L79" i="1"/>
  <c r="J79" i="1"/>
  <c r="L75" i="1"/>
  <c r="J75" i="1"/>
  <c r="L73" i="1"/>
  <c r="J73" i="1"/>
  <c r="L72" i="1"/>
  <c r="J72" i="1"/>
  <c r="L71" i="1"/>
  <c r="J71" i="1"/>
  <c r="L70" i="1"/>
  <c r="J70" i="1"/>
  <c r="L63" i="1"/>
  <c r="J63" i="1"/>
  <c r="L61" i="1"/>
  <c r="J61" i="1"/>
  <c r="L59" i="1"/>
  <c r="J59" i="1"/>
  <c r="L57" i="1"/>
  <c r="J57" i="1"/>
  <c r="L55" i="1"/>
  <c r="J55" i="1"/>
  <c r="L51" i="1"/>
  <c r="J51" i="1"/>
  <c r="L49" i="1"/>
  <c r="J49" i="1"/>
  <c r="L48" i="1"/>
  <c r="J48" i="1"/>
  <c r="L47" i="1"/>
  <c r="J47" i="1"/>
  <c r="L39" i="1"/>
  <c r="J39" i="1"/>
  <c r="L37" i="1"/>
  <c r="J37" i="1"/>
  <c r="L35" i="1"/>
  <c r="J35" i="1"/>
  <c r="L33" i="1"/>
  <c r="J33" i="1"/>
  <c r="L31" i="1"/>
  <c r="J31" i="1"/>
  <c r="L30" i="1"/>
  <c r="J30" i="1"/>
  <c r="L29" i="1"/>
  <c r="J29" i="1"/>
  <c r="L27" i="1"/>
  <c r="J27" i="1"/>
  <c r="L26" i="1"/>
  <c r="J26" i="1"/>
  <c r="L17" i="1"/>
  <c r="J17" i="1"/>
  <c r="L15" i="1"/>
  <c r="J15" i="1"/>
  <c r="L13" i="1"/>
  <c r="J13" i="1"/>
  <c r="L9" i="1"/>
  <c r="J9" i="1"/>
  <c r="L7" i="1"/>
  <c r="J7" i="1"/>
  <c r="L5" i="1"/>
  <c r="J5" i="1"/>
  <c r="J85" i="8" l="1"/>
  <c r="I85" i="8"/>
  <c r="H85" i="8"/>
  <c r="G85" i="8"/>
  <c r="F85" i="8"/>
  <c r="E85" i="8"/>
  <c r="D85" i="8"/>
  <c r="C85" i="8"/>
  <c r="J73" i="8"/>
  <c r="I73" i="8"/>
  <c r="H73" i="8"/>
  <c r="G73" i="8"/>
  <c r="F73" i="8"/>
  <c r="E73" i="8"/>
  <c r="D73" i="8"/>
  <c r="C73" i="8"/>
  <c r="J61" i="8"/>
  <c r="I61" i="8"/>
  <c r="H61" i="8"/>
  <c r="G61" i="8"/>
  <c r="F61" i="8"/>
  <c r="E61" i="8"/>
  <c r="C61" i="8"/>
  <c r="D47" i="8"/>
  <c r="E47" i="8"/>
  <c r="F47" i="8"/>
  <c r="G47" i="8"/>
  <c r="H47" i="8"/>
  <c r="I47" i="8"/>
  <c r="J47" i="8"/>
  <c r="C47" i="8"/>
  <c r="BY82" i="8"/>
  <c r="BZ82" i="8"/>
  <c r="CA82" i="8"/>
  <c r="CB82" i="8"/>
  <c r="BY83" i="8"/>
  <c r="BZ83" i="8"/>
  <c r="CA83" i="8"/>
  <c r="CB83" i="8"/>
  <c r="CB71" i="8"/>
  <c r="CA71" i="8"/>
  <c r="BZ71" i="8"/>
  <c r="BY71" i="8"/>
  <c r="CB70" i="8"/>
  <c r="CA70" i="8"/>
  <c r="BZ70" i="8"/>
  <c r="BY70" i="8"/>
  <c r="E434" i="11"/>
  <c r="BY59" i="8"/>
  <c r="BZ59" i="8"/>
  <c r="CA59" i="8"/>
  <c r="CB59" i="8"/>
  <c r="BY45" i="8"/>
  <c r="BZ45" i="8"/>
  <c r="CA45" i="8"/>
  <c r="CB45" i="8"/>
  <c r="CB23" i="8"/>
  <c r="CA23" i="8"/>
  <c r="BY23" i="8"/>
  <c r="CB11" i="8"/>
  <c r="CA11" i="8"/>
  <c r="BY11" i="8"/>
  <c r="AU34" i="8"/>
  <c r="H311" i="2"/>
  <c r="AC34" i="8"/>
  <c r="BZ23" i="8"/>
  <c r="BZ11" i="8"/>
  <c r="H296" i="2"/>
  <c r="AT34" i="8"/>
  <c r="H281" i="2"/>
  <c r="AS34" i="8"/>
  <c r="CA34" i="8" s="1"/>
  <c r="H266" i="2"/>
  <c r="AR34" i="8"/>
  <c r="H251" i="2"/>
  <c r="AQ34" i="8"/>
  <c r="H236" i="2"/>
  <c r="AB34" i="8"/>
  <c r="H221" i="2"/>
  <c r="AA34" i="8"/>
  <c r="BZ34" i="8" s="1"/>
  <c r="H206" i="2"/>
  <c r="BK36" i="8"/>
  <c r="H191" i="2"/>
  <c r="BJ36" i="8"/>
  <c r="H176" i="2"/>
  <c r="BI36" i="8"/>
  <c r="CB34" i="8"/>
  <c r="H161" i="2"/>
  <c r="I35" i="8"/>
  <c r="H131" i="2"/>
  <c r="H35" i="8"/>
  <c r="H116" i="2"/>
  <c r="Z34" i="8"/>
  <c r="H101" i="2"/>
  <c r="G35" i="8"/>
  <c r="H86" i="2"/>
  <c r="F35" i="8"/>
  <c r="H70" i="2"/>
  <c r="Y34" i="8"/>
  <c r="H56" i="2"/>
  <c r="E35" i="8"/>
  <c r="BY34" i="8"/>
  <c r="H41" i="2"/>
  <c r="AM584" i="1"/>
  <c r="AL584" i="1"/>
  <c r="AK584" i="1"/>
  <c r="AJ584" i="1"/>
  <c r="AI584" i="1"/>
  <c r="AM562" i="1"/>
  <c r="AL562" i="1"/>
  <c r="AK562" i="1"/>
  <c r="AJ562" i="1"/>
  <c r="AI562" i="1"/>
  <c r="AM496" i="1"/>
  <c r="AL496" i="1"/>
  <c r="AK496" i="1"/>
  <c r="AJ496" i="1"/>
  <c r="AI496" i="1"/>
  <c r="AM430" i="1"/>
  <c r="AL430" i="1"/>
  <c r="AK430" i="1"/>
  <c r="AJ430" i="1"/>
  <c r="AI430" i="1"/>
  <c r="AM386" i="1"/>
  <c r="AL386" i="1"/>
  <c r="AK386" i="1"/>
  <c r="AJ386" i="1"/>
  <c r="AI386" i="1"/>
  <c r="AM298" i="1"/>
  <c r="AL298" i="1"/>
  <c r="AK298" i="1"/>
  <c r="AJ298" i="1"/>
  <c r="AI298" i="1"/>
  <c r="AM166" i="1"/>
  <c r="AL166" i="1"/>
  <c r="AK166" i="1"/>
  <c r="AJ166" i="1"/>
  <c r="AI166" i="1"/>
  <c r="AK605" i="1"/>
  <c r="AK583" i="1"/>
  <c r="AK539" i="1"/>
  <c r="AK363" i="1"/>
  <c r="AK253" i="1"/>
  <c r="AK77" i="1"/>
  <c r="CB9" i="8"/>
  <c r="CB10" i="8"/>
  <c r="CA10" i="8"/>
  <c r="BZ9" i="8"/>
  <c r="BZ10" i="8"/>
  <c r="BY9" i="8"/>
  <c r="BY10" i="8"/>
  <c r="H310" i="2"/>
  <c r="AM605" i="1"/>
  <c r="AL605" i="1"/>
  <c r="AJ605" i="1"/>
  <c r="AI605" i="1"/>
  <c r="H295" i="2"/>
  <c r="AM583" i="1"/>
  <c r="AL583" i="1"/>
  <c r="AJ583" i="1"/>
  <c r="AI583" i="1"/>
  <c r="H280" i="2"/>
  <c r="AM561" i="1"/>
  <c r="AL561" i="1"/>
  <c r="AK561" i="1"/>
  <c r="AJ561" i="1"/>
  <c r="AI561" i="1"/>
  <c r="CA9" i="8"/>
  <c r="H265" i="2"/>
  <c r="AM539" i="1"/>
  <c r="AL539" i="1"/>
  <c r="AJ539" i="1"/>
  <c r="AI539" i="1"/>
  <c r="H250" i="2"/>
  <c r="AM495" i="1"/>
  <c r="AL495" i="1"/>
  <c r="AK495" i="1"/>
  <c r="AJ495" i="1"/>
  <c r="AI495" i="1"/>
  <c r="H220" i="2"/>
  <c r="AM429" i="1"/>
  <c r="AL429" i="1"/>
  <c r="AK429" i="1"/>
  <c r="AJ429" i="1"/>
  <c r="AI429" i="1"/>
  <c r="H205" i="2"/>
  <c r="AM407" i="1"/>
  <c r="AL407" i="1"/>
  <c r="AK407" i="1"/>
  <c r="AJ407" i="1"/>
  <c r="AI407" i="1"/>
  <c r="H190" i="2"/>
  <c r="AM385" i="1"/>
  <c r="AL385" i="1"/>
  <c r="AK385" i="1"/>
  <c r="AJ385" i="1"/>
  <c r="AI385" i="1"/>
  <c r="H175" i="2"/>
  <c r="AM363" i="1"/>
  <c r="AL363" i="1"/>
  <c r="AJ363" i="1"/>
  <c r="AI363" i="1"/>
  <c r="H160" i="2"/>
  <c r="AM341" i="1"/>
  <c r="AL341" i="1"/>
  <c r="AK341" i="1"/>
  <c r="AJ341" i="1"/>
  <c r="AI341" i="1"/>
  <c r="H130" i="2"/>
  <c r="AK297" i="1"/>
  <c r="AL297" i="1"/>
  <c r="AM297" i="1"/>
  <c r="AJ297" i="1"/>
  <c r="AI297" i="1"/>
  <c r="H115" i="2"/>
  <c r="AL253" i="1"/>
  <c r="AM253" i="1"/>
  <c r="AJ253" i="1"/>
  <c r="AI253" i="1"/>
  <c r="AI252" i="1"/>
  <c r="H100" i="2"/>
  <c r="AK165" i="1"/>
  <c r="AL165" i="1"/>
  <c r="AM165" i="1"/>
  <c r="AJ165" i="1"/>
  <c r="AI165" i="1"/>
  <c r="H85" i="2"/>
  <c r="AM143" i="1"/>
  <c r="AL143" i="1"/>
  <c r="AK143" i="1"/>
  <c r="AJ143" i="1"/>
  <c r="AI143" i="1"/>
  <c r="H55" i="2"/>
  <c r="AL77" i="1"/>
  <c r="AM77" i="1"/>
  <c r="AJ77" i="1"/>
  <c r="AI77" i="1"/>
  <c r="CB58" i="8"/>
  <c r="CA58" i="8"/>
  <c r="BZ58" i="8"/>
  <c r="BY58" i="8"/>
  <c r="CB44" i="8"/>
  <c r="CA44" i="8"/>
  <c r="BZ44" i="8"/>
  <c r="BY44" i="8"/>
  <c r="CB22" i="8"/>
  <c r="CA22" i="8"/>
  <c r="BZ22" i="8"/>
  <c r="BY22" i="8"/>
  <c r="H40" i="2"/>
  <c r="AK55" i="1"/>
  <c r="AL55" i="1"/>
  <c r="AM55" i="1"/>
  <c r="AJ55" i="1"/>
  <c r="AI55" i="1"/>
  <c r="AM33" i="1"/>
  <c r="H25" i="2"/>
  <c r="H19" i="2"/>
  <c r="H20" i="2"/>
  <c r="H21" i="2"/>
  <c r="H22" i="2"/>
  <c r="H23" i="2"/>
  <c r="H24" i="2"/>
  <c r="AK33" i="1"/>
  <c r="AL33" i="1"/>
  <c r="AJ33" i="1"/>
  <c r="AI33" i="1"/>
  <c r="H10" i="2"/>
  <c r="AM11" i="1"/>
  <c r="AL11" i="1"/>
  <c r="AK11" i="1"/>
  <c r="AJ11" i="1"/>
  <c r="AI11" i="1"/>
  <c r="CB57" i="8"/>
  <c r="CA57" i="8"/>
  <c r="BY57" i="8"/>
  <c r="BZ57" i="8"/>
  <c r="CB68" i="8"/>
  <c r="CB69" i="8"/>
  <c r="CA68" i="8"/>
  <c r="CA69" i="8"/>
  <c r="BZ68" i="8"/>
  <c r="BZ69" i="8"/>
  <c r="BY68" i="8"/>
  <c r="BY69" i="8"/>
  <c r="CB80" i="8"/>
  <c r="CB81" i="8"/>
  <c r="CA80" i="8"/>
  <c r="CA81" i="8"/>
  <c r="BZ80" i="8"/>
  <c r="BZ81" i="8"/>
  <c r="BY80" i="8"/>
  <c r="BY81" i="8"/>
  <c r="CA63" i="8"/>
  <c r="BY75" i="8"/>
  <c r="BZ75" i="8"/>
  <c r="CA75" i="8"/>
  <c r="CB75" i="8"/>
  <c r="BY76" i="8"/>
  <c r="BZ76" i="8"/>
  <c r="CA76" i="8"/>
  <c r="CB76" i="8"/>
  <c r="BY77" i="8"/>
  <c r="BZ77" i="8"/>
  <c r="CA77" i="8"/>
  <c r="CB77" i="8"/>
  <c r="BY78" i="8"/>
  <c r="BZ78" i="8"/>
  <c r="CA78" i="8"/>
  <c r="CB78" i="8"/>
  <c r="BY79" i="8"/>
  <c r="BZ79" i="8"/>
  <c r="CA79" i="8"/>
  <c r="CB79" i="8"/>
  <c r="BY63" i="8"/>
  <c r="BZ63" i="8"/>
  <c r="CB63" i="8"/>
  <c r="BY64" i="8"/>
  <c r="BZ64" i="8"/>
  <c r="CA64" i="8"/>
  <c r="CB64" i="8"/>
  <c r="BY65" i="8"/>
  <c r="BZ65" i="8"/>
  <c r="CA65" i="8"/>
  <c r="CB65" i="8"/>
  <c r="BY66" i="8"/>
  <c r="BZ66" i="8"/>
  <c r="CA66" i="8"/>
  <c r="CB66" i="8"/>
  <c r="BY67" i="8"/>
  <c r="BZ67" i="8"/>
  <c r="CA67" i="8"/>
  <c r="CB67" i="8"/>
  <c r="G14" i="11"/>
  <c r="G386" i="11"/>
  <c r="E386" i="11"/>
  <c r="E254" i="11"/>
  <c r="BI29" i="8"/>
  <c r="BJ29" i="8"/>
  <c r="BK29" i="8"/>
  <c r="CB27" i="8"/>
  <c r="BJ30" i="8"/>
  <c r="CB28" i="8" s="1"/>
  <c r="BK30" i="8"/>
  <c r="BJ31" i="8"/>
  <c r="BK31" i="8"/>
  <c r="CB29" i="8"/>
  <c r="BJ32" i="8"/>
  <c r="BK32" i="8"/>
  <c r="CB30" i="8"/>
  <c r="BI33" i="8"/>
  <c r="CB31" i="8" s="1"/>
  <c r="BJ33" i="8"/>
  <c r="BK33" i="8"/>
  <c r="BI34" i="8"/>
  <c r="BJ34" i="8"/>
  <c r="BK34" i="8"/>
  <c r="CB32" i="8"/>
  <c r="BI35" i="8"/>
  <c r="BJ35" i="8"/>
  <c r="BK35" i="8"/>
  <c r="CB33" i="8"/>
  <c r="BI28" i="8"/>
  <c r="BK28" i="8"/>
  <c r="CB26" i="8"/>
  <c r="AQ27" i="8"/>
  <c r="AR27" i="8"/>
  <c r="AS27" i="8"/>
  <c r="AU27" i="8"/>
  <c r="CA27" i="8"/>
  <c r="AQ28" i="8"/>
  <c r="AR28" i="8"/>
  <c r="AS28" i="8"/>
  <c r="CA28" i="8" s="1"/>
  <c r="AU28" i="8"/>
  <c r="AQ29" i="8"/>
  <c r="AR29" i="8"/>
  <c r="AS29" i="8"/>
  <c r="CA29" i="8" s="1"/>
  <c r="AT29" i="8"/>
  <c r="AU29" i="8"/>
  <c r="AQ30" i="8"/>
  <c r="CA30" i="8" s="1"/>
  <c r="AR30" i="8"/>
  <c r="AS30" i="8"/>
  <c r="AT30" i="8"/>
  <c r="AU30" i="8"/>
  <c r="AQ31" i="8"/>
  <c r="AR31" i="8"/>
  <c r="CA31" i="8" s="1"/>
  <c r="AS31" i="8"/>
  <c r="AT31" i="8"/>
  <c r="AU31" i="8"/>
  <c r="AQ32" i="8"/>
  <c r="CA32" i="8" s="1"/>
  <c r="AR32" i="8"/>
  <c r="AS32" i="8"/>
  <c r="AT32" i="8"/>
  <c r="AU32" i="8"/>
  <c r="AR33" i="8"/>
  <c r="AS33" i="8"/>
  <c r="CA33" i="8"/>
  <c r="AT33" i="8"/>
  <c r="AU33" i="8"/>
  <c r="AR26" i="8"/>
  <c r="CA26" i="8" s="1"/>
  <c r="AS26" i="8"/>
  <c r="AU26" i="8"/>
  <c r="Y27" i="8"/>
  <c r="BZ27" i="8" s="1"/>
  <c r="Z27" i="8"/>
  <c r="AA27" i="8"/>
  <c r="AB27" i="8"/>
  <c r="AC27" i="8"/>
  <c r="Y28" i="8"/>
  <c r="BZ28" i="8" s="1"/>
  <c r="Z28" i="8"/>
  <c r="AA28" i="8"/>
  <c r="AB28" i="8"/>
  <c r="AC28" i="8"/>
  <c r="Y29" i="8"/>
  <c r="Z29" i="8"/>
  <c r="AA29" i="8"/>
  <c r="AB29" i="8"/>
  <c r="AC29" i="8"/>
  <c r="BZ29" i="8"/>
  <c r="Z30" i="8"/>
  <c r="AA30" i="8"/>
  <c r="BZ30" i="8" s="1"/>
  <c r="AB30" i="8"/>
  <c r="Y31" i="8"/>
  <c r="BZ31" i="8" s="1"/>
  <c r="Z31" i="8"/>
  <c r="AA31" i="8"/>
  <c r="AB31" i="8"/>
  <c r="AC31" i="8"/>
  <c r="Y32" i="8"/>
  <c r="Z32" i="8"/>
  <c r="AA32" i="8"/>
  <c r="AB32" i="8"/>
  <c r="AC32" i="8"/>
  <c r="BZ32" i="8"/>
  <c r="Y33" i="8"/>
  <c r="Z33" i="8"/>
  <c r="BZ33" i="8" s="1"/>
  <c r="AA33" i="8"/>
  <c r="AB33" i="8"/>
  <c r="AC33" i="8"/>
  <c r="AA26" i="8"/>
  <c r="BZ26" i="8" s="1"/>
  <c r="AB26" i="8"/>
  <c r="AC26" i="8"/>
  <c r="C29" i="8"/>
  <c r="BY28" i="8" s="1"/>
  <c r="D29" i="8"/>
  <c r="E29" i="8"/>
  <c r="F29" i="8"/>
  <c r="H29" i="8"/>
  <c r="I29" i="8"/>
  <c r="C28" i="8"/>
  <c r="BY27" i="8"/>
  <c r="D28" i="8"/>
  <c r="E28" i="8"/>
  <c r="F28" i="8"/>
  <c r="H28" i="8"/>
  <c r="C30" i="8"/>
  <c r="BY29" i="8" s="1"/>
  <c r="D30" i="8"/>
  <c r="G30" i="8"/>
  <c r="H30" i="8"/>
  <c r="I30" i="8"/>
  <c r="J30" i="8"/>
  <c r="D31" i="8"/>
  <c r="BY30" i="8" s="1"/>
  <c r="E31" i="8"/>
  <c r="F31" i="8"/>
  <c r="H31" i="8"/>
  <c r="I31" i="8"/>
  <c r="C32" i="8"/>
  <c r="D32" i="8"/>
  <c r="E32" i="8"/>
  <c r="BY31" i="8" s="1"/>
  <c r="F32" i="8"/>
  <c r="H32" i="8"/>
  <c r="I32" i="8"/>
  <c r="C33" i="8"/>
  <c r="BY32" i="8" s="1"/>
  <c r="D33" i="8"/>
  <c r="E33" i="8"/>
  <c r="F33" i="8"/>
  <c r="H33" i="8"/>
  <c r="I33" i="8"/>
  <c r="J33" i="8"/>
  <c r="C34" i="8"/>
  <c r="BY33" i="8" s="1"/>
  <c r="D34" i="8"/>
  <c r="E34" i="8"/>
  <c r="G34" i="8"/>
  <c r="H34" i="8"/>
  <c r="I34" i="8"/>
  <c r="E27" i="8"/>
  <c r="BY26" i="8" s="1"/>
  <c r="G27" i="8"/>
  <c r="H27" i="8"/>
  <c r="H264" i="2"/>
  <c r="H5" i="2"/>
  <c r="H6" i="2"/>
  <c r="H8" i="2"/>
  <c r="H9" i="2"/>
  <c r="H33" i="2"/>
  <c r="H34" i="2"/>
  <c r="H35" i="2"/>
  <c r="H37" i="2"/>
  <c r="H38" i="2"/>
  <c r="H39" i="2"/>
  <c r="H49" i="2"/>
  <c r="H50" i="2"/>
  <c r="H51" i="2"/>
  <c r="H53" i="2"/>
  <c r="H54" i="2"/>
  <c r="H64" i="2"/>
  <c r="H65" i="2"/>
  <c r="H67" i="2"/>
  <c r="H68" i="2"/>
  <c r="H69" i="2"/>
  <c r="H78" i="2"/>
  <c r="H81" i="2"/>
  <c r="H94" i="2"/>
  <c r="H95" i="2"/>
  <c r="H96" i="2"/>
  <c r="H97" i="2"/>
  <c r="H98" i="2"/>
  <c r="H99" i="2"/>
  <c r="H108" i="2"/>
  <c r="H109" i="2"/>
  <c r="H110" i="2"/>
  <c r="H111" i="2"/>
  <c r="H112" i="2"/>
  <c r="H113" i="2"/>
  <c r="H114" i="2"/>
  <c r="H125" i="2"/>
  <c r="H126" i="2"/>
  <c r="H127" i="2"/>
  <c r="H128" i="2"/>
  <c r="H129" i="2"/>
  <c r="H141" i="2"/>
  <c r="H144" i="2"/>
  <c r="H153" i="2"/>
  <c r="H154" i="2"/>
  <c r="H158" i="2"/>
  <c r="H159" i="2"/>
  <c r="H169" i="2"/>
  <c r="H170" i="2"/>
  <c r="H171" i="2"/>
  <c r="H172" i="2"/>
  <c r="H173" i="2"/>
  <c r="H174" i="2"/>
  <c r="H183" i="2"/>
  <c r="H184" i="2"/>
  <c r="H185" i="2"/>
  <c r="H186" i="2"/>
  <c r="H187" i="2"/>
  <c r="H188" i="2"/>
  <c r="H189" i="2"/>
  <c r="H198" i="2"/>
  <c r="H199" i="2"/>
  <c r="H200" i="2"/>
  <c r="H201" i="2"/>
  <c r="H202" i="2"/>
  <c r="H203" i="2"/>
  <c r="H204" i="2"/>
  <c r="H213" i="2"/>
  <c r="H214" i="2"/>
  <c r="H215" i="2"/>
  <c r="H216" i="2"/>
  <c r="H217" i="2"/>
  <c r="H218" i="2"/>
  <c r="H219" i="2"/>
  <c r="H229" i="2"/>
  <c r="H230" i="2"/>
  <c r="H231" i="2"/>
  <c r="H232" i="2"/>
  <c r="H233" i="2"/>
  <c r="H234" i="2"/>
  <c r="H243" i="2"/>
  <c r="H244" i="2"/>
  <c r="H245" i="2"/>
  <c r="H246" i="2"/>
  <c r="H247" i="2"/>
  <c r="H248" i="2"/>
  <c r="H249" i="2"/>
  <c r="H258" i="2"/>
  <c r="H259" i="2"/>
  <c r="H260" i="2"/>
  <c r="H261" i="2"/>
  <c r="H262" i="2"/>
  <c r="H263" i="2"/>
  <c r="H276" i="2"/>
  <c r="H277" i="2"/>
  <c r="H278" i="2"/>
  <c r="H279" i="2"/>
  <c r="H288" i="2"/>
  <c r="H289" i="2"/>
  <c r="H290" i="2"/>
  <c r="H291" i="2"/>
  <c r="H293" i="2"/>
  <c r="H294" i="2"/>
  <c r="H303" i="2"/>
  <c r="H304" i="2"/>
  <c r="H305" i="2"/>
  <c r="H306" i="2"/>
  <c r="H307" i="2"/>
  <c r="H308" i="2"/>
  <c r="H309" i="2"/>
  <c r="H4" i="2"/>
  <c r="G454" i="11"/>
  <c r="E454" i="11"/>
  <c r="G453" i="11"/>
  <c r="E453" i="11"/>
  <c r="G451" i="11"/>
  <c r="E451" i="11"/>
  <c r="G449" i="11"/>
  <c r="E449" i="11"/>
  <c r="G448" i="11"/>
  <c r="E448" i="11"/>
  <c r="G445" i="11"/>
  <c r="E445" i="11"/>
  <c r="G444" i="11"/>
  <c r="E444" i="11"/>
  <c r="G442" i="11"/>
  <c r="E442" i="11"/>
  <c r="G441" i="11"/>
  <c r="E441" i="11"/>
  <c r="G440" i="11"/>
  <c r="E440" i="11"/>
  <c r="G439" i="11"/>
  <c r="E439" i="11"/>
  <c r="G438" i="11"/>
  <c r="E438" i="11"/>
  <c r="G434" i="11"/>
  <c r="G433" i="11"/>
  <c r="E433" i="11"/>
  <c r="G432" i="11"/>
  <c r="E432" i="11"/>
  <c r="G430" i="11"/>
  <c r="E430" i="11"/>
  <c r="G429" i="11"/>
  <c r="E429" i="11"/>
  <c r="G428" i="11"/>
  <c r="E428" i="11"/>
  <c r="G427" i="11"/>
  <c r="E427" i="11"/>
  <c r="G425" i="11"/>
  <c r="E425" i="11"/>
  <c r="G424" i="11"/>
  <c r="E424" i="11"/>
  <c r="G423" i="11"/>
  <c r="E423" i="11"/>
  <c r="G422" i="11"/>
  <c r="E422" i="11"/>
  <c r="G421" i="11"/>
  <c r="E421" i="11"/>
  <c r="G419" i="11"/>
  <c r="E419" i="11"/>
  <c r="G418" i="11"/>
  <c r="E418" i="11"/>
  <c r="G417" i="11"/>
  <c r="E417" i="11"/>
  <c r="G413" i="11"/>
  <c r="E413" i="11"/>
  <c r="G412" i="11"/>
  <c r="E412" i="11"/>
  <c r="G411" i="11"/>
  <c r="E411" i="11"/>
  <c r="G410" i="11"/>
  <c r="E410" i="11"/>
  <c r="G408" i="11"/>
  <c r="E408" i="11"/>
  <c r="G407" i="11"/>
  <c r="E407" i="11"/>
  <c r="G406" i="11"/>
  <c r="E406" i="11"/>
  <c r="G404" i="11"/>
  <c r="E404" i="11"/>
  <c r="G403" i="11"/>
  <c r="E403" i="11"/>
  <c r="G401" i="11"/>
  <c r="E401" i="11"/>
  <c r="G390" i="11"/>
  <c r="E390" i="11"/>
  <c r="G388" i="11"/>
  <c r="E388" i="11"/>
  <c r="G385" i="11"/>
  <c r="E385" i="11"/>
  <c r="G382" i="11"/>
  <c r="E382" i="11"/>
  <c r="G381" i="11"/>
  <c r="E381" i="11"/>
  <c r="G379" i="11"/>
  <c r="E379" i="11"/>
  <c r="G378" i="11"/>
  <c r="E378" i="11"/>
  <c r="G377" i="11"/>
  <c r="E377" i="11"/>
  <c r="G376" i="11"/>
  <c r="E376" i="11"/>
  <c r="G375" i="11"/>
  <c r="E375" i="11"/>
  <c r="G370" i="11"/>
  <c r="E370" i="11"/>
  <c r="G369" i="11"/>
  <c r="E369" i="11"/>
  <c r="G368" i="11"/>
  <c r="E368" i="11"/>
  <c r="G367" i="11"/>
  <c r="E367" i="11"/>
  <c r="G366" i="11"/>
  <c r="E366" i="11"/>
  <c r="G365" i="11"/>
  <c r="E365" i="11"/>
  <c r="G363" i="11"/>
  <c r="E363" i="11"/>
  <c r="G361" i="11"/>
  <c r="E361" i="11"/>
  <c r="G360" i="11"/>
  <c r="E360" i="11"/>
  <c r="G359" i="11"/>
  <c r="E359" i="11"/>
  <c r="G358" i="11"/>
  <c r="E358" i="11"/>
  <c r="G357" i="11"/>
  <c r="E357" i="11"/>
  <c r="G356" i="11"/>
  <c r="E356" i="11"/>
  <c r="G355" i="11"/>
  <c r="E355" i="11"/>
  <c r="G354" i="11"/>
  <c r="E354" i="11"/>
  <c r="G353" i="11"/>
  <c r="E353" i="11"/>
  <c r="G347" i="11"/>
  <c r="E347" i="11"/>
  <c r="G344" i="11"/>
  <c r="E344" i="11"/>
  <c r="G343" i="11"/>
  <c r="E343" i="11"/>
  <c r="G341" i="11"/>
  <c r="E341" i="11"/>
  <c r="G339" i="11"/>
  <c r="E339" i="11"/>
  <c r="G338" i="11"/>
  <c r="E338" i="11"/>
  <c r="G334" i="11"/>
  <c r="E334" i="11"/>
  <c r="G333" i="11"/>
  <c r="E333" i="11"/>
  <c r="G326" i="11"/>
  <c r="E326" i="11"/>
  <c r="G325" i="11"/>
  <c r="E325" i="11"/>
  <c r="G324" i="11"/>
  <c r="E324" i="11"/>
  <c r="G323" i="11"/>
  <c r="E323" i="11"/>
  <c r="G322" i="11"/>
  <c r="E322" i="11"/>
  <c r="G321" i="11"/>
  <c r="E321" i="11"/>
  <c r="G320" i="11"/>
  <c r="E320" i="11"/>
  <c r="G319" i="11"/>
  <c r="E319" i="11"/>
  <c r="G318" i="11"/>
  <c r="E318" i="11"/>
  <c r="G317" i="11"/>
  <c r="E317" i="11"/>
  <c r="G316" i="11"/>
  <c r="E316" i="11"/>
  <c r="G315" i="11"/>
  <c r="E315" i="11"/>
  <c r="G314" i="11"/>
  <c r="E314" i="11"/>
  <c r="G313" i="11"/>
  <c r="E313" i="11"/>
  <c r="G312" i="11"/>
  <c r="E312" i="11"/>
  <c r="G311" i="11"/>
  <c r="E311" i="11"/>
  <c r="G310" i="11"/>
  <c r="E310" i="11"/>
  <c r="G309" i="11"/>
  <c r="E309" i="11"/>
  <c r="G304" i="11"/>
  <c r="E304" i="11"/>
  <c r="G302" i="11"/>
  <c r="E302" i="11"/>
  <c r="G301" i="11"/>
  <c r="E301" i="11"/>
  <c r="G300" i="11"/>
  <c r="E300" i="11"/>
  <c r="G299" i="11"/>
  <c r="E299" i="11"/>
  <c r="G297" i="11"/>
  <c r="E297" i="11"/>
  <c r="G296" i="11"/>
  <c r="E296" i="11"/>
  <c r="G295" i="11"/>
  <c r="E295" i="11"/>
  <c r="G294" i="11"/>
  <c r="E294" i="11"/>
  <c r="G292" i="11"/>
  <c r="E292" i="11"/>
  <c r="G291" i="11"/>
  <c r="E291" i="11"/>
  <c r="G290" i="11"/>
  <c r="E290" i="11"/>
  <c r="G289" i="11"/>
  <c r="E289" i="11"/>
  <c r="G287" i="11"/>
  <c r="E287" i="11"/>
  <c r="G282" i="11"/>
  <c r="E282" i="11"/>
  <c r="G281" i="11"/>
  <c r="E281" i="11"/>
  <c r="G280" i="11"/>
  <c r="E280" i="11"/>
  <c r="G279" i="11"/>
  <c r="E279" i="11"/>
  <c r="G278" i="11"/>
  <c r="E278" i="11"/>
  <c r="G277" i="11"/>
  <c r="E277" i="11"/>
  <c r="G276" i="11"/>
  <c r="E276" i="11"/>
  <c r="G275" i="11"/>
  <c r="E275" i="11"/>
  <c r="G273" i="11"/>
  <c r="E273" i="11"/>
  <c r="G272" i="11"/>
  <c r="E272" i="11"/>
  <c r="G271" i="11"/>
  <c r="E271" i="11"/>
  <c r="G270" i="11"/>
  <c r="E270" i="11"/>
  <c r="G269" i="11"/>
  <c r="E269" i="11"/>
  <c r="G268" i="11"/>
  <c r="E268" i="11"/>
  <c r="G267" i="11"/>
  <c r="E267" i="11"/>
  <c r="G266" i="11"/>
  <c r="E266" i="11"/>
  <c r="G265" i="11"/>
  <c r="E265" i="11"/>
  <c r="G259" i="11"/>
  <c r="E259" i="11"/>
  <c r="G258" i="11"/>
  <c r="E258" i="11"/>
  <c r="G256" i="11"/>
  <c r="E256" i="11"/>
  <c r="G255" i="11"/>
  <c r="E255" i="11"/>
  <c r="G254" i="11"/>
  <c r="G253" i="11"/>
  <c r="E253" i="11"/>
  <c r="G251" i="11"/>
  <c r="E251" i="11"/>
  <c r="G250" i="11"/>
  <c r="E250" i="11"/>
  <c r="G249" i="11"/>
  <c r="E249" i="11"/>
  <c r="G248" i="11"/>
  <c r="E248" i="11"/>
  <c r="G247" i="11"/>
  <c r="E247" i="11"/>
  <c r="G246" i="11"/>
  <c r="E246" i="11"/>
  <c r="G237" i="11"/>
  <c r="E237" i="11"/>
  <c r="G236" i="11"/>
  <c r="E236" i="11"/>
  <c r="G235" i="11"/>
  <c r="E235" i="11"/>
  <c r="G234" i="11"/>
  <c r="E234" i="11"/>
  <c r="G231" i="11"/>
  <c r="E231" i="11"/>
  <c r="G225" i="11"/>
  <c r="E225" i="11"/>
  <c r="G224" i="11"/>
  <c r="G223" i="11"/>
  <c r="E223" i="11"/>
  <c r="G221" i="11"/>
  <c r="E221" i="11"/>
  <c r="G212" i="11"/>
  <c r="E212" i="11"/>
  <c r="G211" i="11"/>
  <c r="E211" i="11"/>
  <c r="G207" i="11"/>
  <c r="E207" i="11"/>
  <c r="G205" i="11"/>
  <c r="E205" i="11"/>
  <c r="G194" i="11"/>
  <c r="E194" i="11"/>
  <c r="G193" i="11"/>
  <c r="E193" i="11"/>
  <c r="G192" i="11"/>
  <c r="E192" i="11"/>
  <c r="G191" i="11"/>
  <c r="E191" i="11"/>
  <c r="G190" i="11"/>
  <c r="E190" i="11"/>
  <c r="G189" i="11"/>
  <c r="E189" i="11"/>
  <c r="G187" i="11"/>
  <c r="E187" i="11"/>
  <c r="G186" i="11"/>
  <c r="E186" i="11"/>
  <c r="G184" i="11"/>
  <c r="E184" i="11"/>
  <c r="G183" i="11"/>
  <c r="E183" i="11"/>
  <c r="G182" i="11"/>
  <c r="E182" i="11"/>
  <c r="G181" i="11"/>
  <c r="E181" i="11"/>
  <c r="G171" i="11"/>
  <c r="E171" i="11"/>
  <c r="G170" i="11"/>
  <c r="E170" i="11"/>
  <c r="G167" i="11"/>
  <c r="E167" i="11"/>
  <c r="G165" i="11"/>
  <c r="E165" i="11"/>
  <c r="G163" i="11"/>
  <c r="E163" i="11"/>
  <c r="G161" i="11"/>
  <c r="E161" i="11"/>
  <c r="G159" i="11"/>
  <c r="E159" i="11"/>
  <c r="G157" i="11"/>
  <c r="E157" i="11"/>
  <c r="G155" i="11"/>
  <c r="E155" i="11"/>
  <c r="G149" i="11"/>
  <c r="E149" i="11"/>
  <c r="G148" i="11"/>
  <c r="E148" i="11"/>
  <c r="G147" i="11"/>
  <c r="E147" i="11"/>
  <c r="G145" i="11"/>
  <c r="E145" i="11"/>
  <c r="G144" i="11"/>
  <c r="E144" i="11"/>
  <c r="G143" i="11"/>
  <c r="E143" i="11"/>
  <c r="G142" i="11"/>
  <c r="E142" i="11"/>
  <c r="G141" i="11"/>
  <c r="E141" i="11"/>
  <c r="G140" i="11"/>
  <c r="E140" i="11"/>
  <c r="G139" i="11"/>
  <c r="E139" i="11"/>
  <c r="G138" i="11"/>
  <c r="E138" i="11"/>
  <c r="G137" i="11"/>
  <c r="E137" i="11"/>
  <c r="G136" i="11"/>
  <c r="E136" i="11"/>
  <c r="G135" i="11"/>
  <c r="E135" i="11"/>
  <c r="G134" i="11"/>
  <c r="E134" i="11"/>
  <c r="G133" i="11"/>
  <c r="E133" i="11"/>
  <c r="G126" i="11"/>
  <c r="E126" i="11"/>
  <c r="G124" i="11"/>
  <c r="E124" i="11"/>
  <c r="G117" i="11"/>
  <c r="E117" i="11"/>
  <c r="G104" i="11"/>
  <c r="E104" i="11"/>
  <c r="G100" i="11"/>
  <c r="E100" i="11"/>
  <c r="G98" i="11"/>
  <c r="E98" i="11"/>
  <c r="G96" i="11"/>
  <c r="E96" i="11"/>
  <c r="G92" i="11"/>
  <c r="E92" i="11"/>
  <c r="G90" i="11"/>
  <c r="E90" i="11"/>
  <c r="G82" i="11"/>
  <c r="E82" i="11"/>
  <c r="G81" i="11"/>
  <c r="E81" i="11"/>
  <c r="G78" i="11"/>
  <c r="E78" i="11"/>
  <c r="G76" i="11"/>
  <c r="E76" i="11"/>
  <c r="G72" i="11"/>
  <c r="E72" i="11"/>
  <c r="G70" i="11"/>
  <c r="E70" i="11"/>
  <c r="G69" i="11"/>
  <c r="E69" i="11"/>
  <c r="G68" i="11"/>
  <c r="E68" i="11"/>
  <c r="G67" i="11"/>
  <c r="E67" i="11"/>
  <c r="G61" i="11"/>
  <c r="E61" i="11"/>
  <c r="G59" i="11"/>
  <c r="E59" i="11"/>
  <c r="G57" i="11"/>
  <c r="E57" i="11"/>
  <c r="G55" i="11"/>
  <c r="E55" i="11"/>
  <c r="G53" i="11"/>
  <c r="E53" i="11"/>
  <c r="G49" i="11"/>
  <c r="E49" i="11"/>
  <c r="G47" i="11"/>
  <c r="E47" i="11"/>
  <c r="G46" i="11"/>
  <c r="E46" i="11"/>
  <c r="G45" i="11"/>
  <c r="E45" i="11"/>
  <c r="G38" i="11"/>
  <c r="E38" i="11"/>
  <c r="G36" i="11"/>
  <c r="E36" i="11"/>
  <c r="G34" i="11"/>
  <c r="E34" i="11"/>
  <c r="G32" i="11"/>
  <c r="E32" i="11"/>
  <c r="G30" i="11"/>
  <c r="E30" i="11"/>
  <c r="G29" i="11"/>
  <c r="E29" i="11"/>
  <c r="G28" i="11"/>
  <c r="E28" i="11"/>
  <c r="G26" i="11"/>
  <c r="E26" i="11"/>
  <c r="G25" i="11"/>
  <c r="E25" i="11"/>
  <c r="G16" i="11"/>
  <c r="E16" i="11"/>
  <c r="E14" i="11"/>
  <c r="G12" i="11"/>
  <c r="E12" i="11"/>
  <c r="G8" i="11"/>
  <c r="E8" i="11"/>
  <c r="G6" i="11"/>
  <c r="E6" i="11"/>
  <c r="G4" i="11"/>
  <c r="E4" i="11"/>
  <c r="AI5" i="1"/>
  <c r="AI6" i="1"/>
  <c r="AI7" i="1"/>
  <c r="AI9" i="1"/>
  <c r="AI10" i="1"/>
  <c r="AI27" i="1"/>
  <c r="AI28" i="1"/>
  <c r="AI29" i="1"/>
  <c r="AI30" i="1"/>
  <c r="AI31" i="1"/>
  <c r="AI32" i="1"/>
  <c r="AI48" i="1"/>
  <c r="AI49" i="1"/>
  <c r="AI50" i="1"/>
  <c r="AI52" i="1"/>
  <c r="AI54" i="1"/>
  <c r="AI71" i="1"/>
  <c r="AI72" i="1"/>
  <c r="AI73" i="1"/>
  <c r="AI75" i="1"/>
  <c r="AI76" i="1"/>
  <c r="AI93" i="1"/>
  <c r="AI94" i="1"/>
  <c r="AI96" i="1"/>
  <c r="AI97" i="1"/>
  <c r="AI98" i="1"/>
  <c r="AI136" i="1"/>
  <c r="AI139" i="1"/>
  <c r="AI159" i="1"/>
  <c r="AI160" i="1"/>
  <c r="AI161" i="1"/>
  <c r="AI162" i="1"/>
  <c r="AI163" i="1"/>
  <c r="AI164" i="1"/>
  <c r="AI246" i="1"/>
  <c r="AI247" i="1"/>
  <c r="AI248" i="1"/>
  <c r="AI249" i="1"/>
  <c r="AI250" i="1"/>
  <c r="AI251" i="1"/>
  <c r="AI292" i="1"/>
  <c r="AI293" i="1"/>
  <c r="AI294" i="1"/>
  <c r="AI295" i="1"/>
  <c r="AI296" i="1"/>
  <c r="AI315" i="1"/>
  <c r="AI318" i="1"/>
  <c r="AI334" i="1"/>
  <c r="AI335" i="1"/>
  <c r="AI336" i="1"/>
  <c r="AI339" i="1"/>
  <c r="AI340" i="1"/>
  <c r="AI357" i="1"/>
  <c r="AI358" i="1"/>
  <c r="AI359" i="1"/>
  <c r="AI360" i="1"/>
  <c r="AI361" i="1"/>
  <c r="AI362" i="1"/>
  <c r="AI378" i="1"/>
  <c r="AI379" i="1"/>
  <c r="AI380" i="1"/>
  <c r="AI381" i="1"/>
  <c r="AI382" i="1"/>
  <c r="AI383" i="1"/>
  <c r="AI384" i="1"/>
  <c r="AI400" i="1"/>
  <c r="AI401" i="1"/>
  <c r="AI402" i="1"/>
  <c r="AI403" i="1"/>
  <c r="AI404" i="1"/>
  <c r="AI405" i="1"/>
  <c r="AI406" i="1"/>
  <c r="AI422" i="1"/>
  <c r="AI423" i="1"/>
  <c r="AI424" i="1"/>
  <c r="AI425" i="1"/>
  <c r="AI426" i="1"/>
  <c r="AI427" i="1"/>
  <c r="AI428" i="1"/>
  <c r="AI445" i="1"/>
  <c r="AI446" i="1"/>
  <c r="AI447" i="1"/>
  <c r="AI448" i="1"/>
  <c r="AI449" i="1"/>
  <c r="AI450" i="1"/>
  <c r="AI488" i="1"/>
  <c r="AI489" i="1"/>
  <c r="AI490" i="1"/>
  <c r="AI491" i="1"/>
  <c r="AI492" i="1"/>
  <c r="AI493" i="1"/>
  <c r="AI494" i="1"/>
  <c r="AI532" i="1"/>
  <c r="AI533" i="1"/>
  <c r="AI534" i="1"/>
  <c r="AI535" i="1"/>
  <c r="AI536" i="1"/>
  <c r="AI537" i="1"/>
  <c r="AI538" i="1"/>
  <c r="AI558" i="1"/>
  <c r="AI559" i="1"/>
  <c r="AI560" i="1"/>
  <c r="AI576" i="1"/>
  <c r="AI577" i="1"/>
  <c r="AI578" i="1"/>
  <c r="AI579" i="1"/>
  <c r="AI580" i="1"/>
  <c r="AI581" i="1"/>
  <c r="AI582" i="1"/>
  <c r="AI598" i="1"/>
  <c r="AI599" i="1"/>
  <c r="AI600" i="1"/>
  <c r="AI601" i="1"/>
  <c r="AI602" i="1"/>
  <c r="AI603" i="1"/>
  <c r="AI604" i="1"/>
  <c r="CB43" i="8"/>
  <c r="CA43" i="8"/>
  <c r="BZ43" i="8"/>
  <c r="BY43" i="8"/>
  <c r="CB21" i="8"/>
  <c r="CA21" i="8"/>
  <c r="BZ21" i="8"/>
  <c r="BY21" i="8"/>
  <c r="AK604" i="1"/>
  <c r="AL604" i="1"/>
  <c r="AM604" i="1"/>
  <c r="AJ604" i="1"/>
  <c r="AK538" i="1"/>
  <c r="AL538" i="1"/>
  <c r="AM538" i="1"/>
  <c r="AJ538" i="1"/>
  <c r="AK340" i="1"/>
  <c r="AL340" i="1"/>
  <c r="AM340" i="1"/>
  <c r="AJ340" i="1"/>
  <c r="AK582" i="1"/>
  <c r="AL582" i="1"/>
  <c r="AM582" i="1"/>
  <c r="AJ582" i="1"/>
  <c r="AK560" i="1"/>
  <c r="AL560" i="1"/>
  <c r="AM560" i="1"/>
  <c r="AJ560" i="1"/>
  <c r="AK494" i="1"/>
  <c r="AL494" i="1"/>
  <c r="AM494" i="1"/>
  <c r="AJ494" i="1"/>
  <c r="AK450" i="1"/>
  <c r="AL450" i="1"/>
  <c r="AM450" i="1"/>
  <c r="AJ450" i="1"/>
  <c r="AK428" i="1"/>
  <c r="AL428" i="1"/>
  <c r="AM428" i="1"/>
  <c r="AJ428" i="1"/>
  <c r="AK406" i="1"/>
  <c r="AL406" i="1"/>
  <c r="AM406" i="1"/>
  <c r="AJ406" i="1"/>
  <c r="AK384" i="1"/>
  <c r="AL384" i="1"/>
  <c r="AM384" i="1"/>
  <c r="AJ384" i="1"/>
  <c r="AK362" i="1"/>
  <c r="AL362" i="1"/>
  <c r="AM362" i="1"/>
  <c r="AJ362" i="1"/>
  <c r="AM318" i="1"/>
  <c r="AK318" i="1"/>
  <c r="AL318" i="1"/>
  <c r="AJ318" i="1"/>
  <c r="AK296" i="1"/>
  <c r="AL296" i="1"/>
  <c r="AM296" i="1"/>
  <c r="AJ296" i="1"/>
  <c r="AK252" i="1"/>
  <c r="AL252" i="1"/>
  <c r="AM252" i="1"/>
  <c r="AJ252" i="1"/>
  <c r="AK164" i="1"/>
  <c r="AL164" i="1"/>
  <c r="AM164" i="1"/>
  <c r="AJ164" i="1"/>
  <c r="AK98" i="1"/>
  <c r="AL98" i="1"/>
  <c r="AM98" i="1"/>
  <c r="AJ98" i="1"/>
  <c r="AK76" i="1"/>
  <c r="AL76" i="1"/>
  <c r="AM76" i="1"/>
  <c r="AJ76" i="1"/>
  <c r="AK54" i="1"/>
  <c r="AL54" i="1"/>
  <c r="AM54" i="1"/>
  <c r="AJ54" i="1"/>
  <c r="AK32" i="1"/>
  <c r="AL32" i="1"/>
  <c r="AM32" i="1"/>
  <c r="AJ32" i="1"/>
  <c r="AK10" i="1"/>
  <c r="AL10" i="1"/>
  <c r="AM10" i="1"/>
  <c r="AJ10" i="1"/>
  <c r="BZ56" i="8"/>
  <c r="CA56" i="8"/>
  <c r="CB56" i="8"/>
  <c r="BY56" i="8"/>
  <c r="BY42" i="8"/>
  <c r="BZ42" i="8"/>
  <c r="CA42" i="8"/>
  <c r="CB42" i="8"/>
  <c r="BY20" i="8"/>
  <c r="BZ20" i="8"/>
  <c r="CA20" i="8"/>
  <c r="CB20" i="8"/>
  <c r="CB8" i="8"/>
  <c r="CA8" i="8"/>
  <c r="BZ8" i="8"/>
  <c r="BY8" i="8"/>
  <c r="AK9" i="1"/>
  <c r="AL9" i="1"/>
  <c r="AM9" i="1"/>
  <c r="AJ9" i="1"/>
  <c r="AK31" i="1"/>
  <c r="AL31" i="1"/>
  <c r="AM31" i="1"/>
  <c r="AJ31" i="1"/>
  <c r="AL53" i="1"/>
  <c r="AK53" i="1"/>
  <c r="AK75" i="1"/>
  <c r="AL75" i="1"/>
  <c r="AJ75" i="1"/>
  <c r="AK97" i="1"/>
  <c r="AL97" i="1"/>
  <c r="AM97" i="1"/>
  <c r="AJ97" i="1"/>
  <c r="AK163" i="1"/>
  <c r="AL163" i="1"/>
  <c r="AM163" i="1"/>
  <c r="AJ163" i="1"/>
  <c r="AK251" i="1"/>
  <c r="AL251" i="1"/>
  <c r="AM251" i="1"/>
  <c r="AJ251" i="1"/>
  <c r="AK295" i="1"/>
  <c r="AL295" i="1"/>
  <c r="AM295" i="1"/>
  <c r="AJ295" i="1"/>
  <c r="AK339" i="1"/>
  <c r="AL339" i="1"/>
  <c r="AM339" i="1"/>
  <c r="AJ339" i="1"/>
  <c r="AK361" i="1"/>
  <c r="AL361" i="1"/>
  <c r="AM361" i="1"/>
  <c r="AJ361" i="1"/>
  <c r="AK383" i="1"/>
  <c r="AL383" i="1"/>
  <c r="AM383" i="1"/>
  <c r="AJ383" i="1"/>
  <c r="AK405" i="1"/>
  <c r="AL405" i="1"/>
  <c r="AM405" i="1"/>
  <c r="AJ405" i="1"/>
  <c r="AK427" i="1"/>
  <c r="AL427" i="1"/>
  <c r="AJ427" i="1"/>
  <c r="AK449" i="1"/>
  <c r="AL449" i="1"/>
  <c r="AJ449" i="1"/>
  <c r="AK493" i="1"/>
  <c r="AL493" i="1"/>
  <c r="AM493" i="1"/>
  <c r="AJ493" i="1"/>
  <c r="AK537" i="1"/>
  <c r="AL537" i="1"/>
  <c r="AM537" i="1"/>
  <c r="AJ537" i="1"/>
  <c r="AK559" i="1"/>
  <c r="AL559" i="1"/>
  <c r="AM559" i="1"/>
  <c r="AJ559" i="1"/>
  <c r="AK581" i="1"/>
  <c r="AL581" i="1"/>
  <c r="AM581" i="1"/>
  <c r="AJ581" i="1"/>
  <c r="AJ603" i="1"/>
  <c r="AL603" i="1"/>
  <c r="AM603" i="1"/>
  <c r="AK603" i="1"/>
  <c r="CB54" i="8"/>
  <c r="CB55" i="8"/>
  <c r="CA54" i="8"/>
  <c r="CA55" i="8"/>
  <c r="BZ54" i="8"/>
  <c r="BZ55" i="8"/>
  <c r="BY54" i="8"/>
  <c r="BY55" i="8"/>
  <c r="CB40" i="8"/>
  <c r="CB41" i="8"/>
  <c r="CA40" i="8"/>
  <c r="CA41" i="8"/>
  <c r="BZ40" i="8"/>
  <c r="BZ41" i="8"/>
  <c r="BY40" i="8"/>
  <c r="BY41" i="8"/>
  <c r="CB18" i="8"/>
  <c r="CB19" i="8"/>
  <c r="CA18" i="8"/>
  <c r="CA19" i="8"/>
  <c r="BZ19" i="8"/>
  <c r="BY18" i="8"/>
  <c r="BY19" i="8"/>
  <c r="CB5" i="8"/>
  <c r="CB6" i="8"/>
  <c r="CB7" i="8"/>
  <c r="CA6" i="8"/>
  <c r="CA7" i="8"/>
  <c r="BZ7" i="8"/>
  <c r="BY7" i="8"/>
  <c r="BY38" i="8"/>
  <c r="BY39" i="8"/>
  <c r="AM602" i="1"/>
  <c r="AL602" i="1"/>
  <c r="AK602" i="1"/>
  <c r="AJ602" i="1"/>
  <c r="AM536" i="1"/>
  <c r="AL536" i="1"/>
  <c r="AK536" i="1"/>
  <c r="AJ536" i="1"/>
  <c r="AM294" i="1"/>
  <c r="AL294" i="1"/>
  <c r="AK294" i="1"/>
  <c r="AJ294" i="1"/>
  <c r="AM579" i="1"/>
  <c r="CB52" i="8"/>
  <c r="CB53" i="8"/>
  <c r="CB51" i="8"/>
  <c r="CA52" i="8"/>
  <c r="CA53" i="8"/>
  <c r="CA51" i="8"/>
  <c r="BZ52" i="8"/>
  <c r="BZ53" i="8"/>
  <c r="BZ51" i="8"/>
  <c r="BY52" i="8"/>
  <c r="BY53" i="8"/>
  <c r="BY51" i="8"/>
  <c r="CB38" i="8"/>
  <c r="CB39" i="8"/>
  <c r="CB37" i="8"/>
  <c r="CA38" i="8"/>
  <c r="CA39" i="8"/>
  <c r="CA37" i="8"/>
  <c r="BZ38" i="8"/>
  <c r="BZ39" i="8"/>
  <c r="BZ37" i="8"/>
  <c r="BY37" i="8"/>
  <c r="CB16" i="8"/>
  <c r="CB17" i="8"/>
  <c r="CB15" i="8"/>
  <c r="CA16" i="8"/>
  <c r="CA17" i="8"/>
  <c r="CA15" i="8"/>
  <c r="BZ16" i="8"/>
  <c r="BZ17" i="8"/>
  <c r="BZ18" i="8"/>
  <c r="BZ15" i="8"/>
  <c r="BY16" i="8"/>
  <c r="BY17" i="8"/>
  <c r="BY15" i="8"/>
  <c r="CB4" i="8"/>
  <c r="CA5" i="8"/>
  <c r="CA4" i="8"/>
  <c r="BZ5" i="8"/>
  <c r="BZ6" i="8"/>
  <c r="BZ4" i="8"/>
  <c r="BY5" i="8"/>
  <c r="BY6" i="8"/>
  <c r="BY4" i="8"/>
  <c r="AL598" i="1"/>
  <c r="AM598" i="1"/>
  <c r="AK599" i="1"/>
  <c r="AL599" i="1"/>
  <c r="AM599" i="1"/>
  <c r="AK600" i="1"/>
  <c r="AL600" i="1"/>
  <c r="AM600" i="1"/>
  <c r="AK601" i="1"/>
  <c r="AL601" i="1"/>
  <c r="AM601" i="1"/>
  <c r="AJ601" i="1"/>
  <c r="AJ600" i="1"/>
  <c r="AJ599" i="1"/>
  <c r="AJ598" i="1"/>
  <c r="AL576" i="1"/>
  <c r="AM576" i="1"/>
  <c r="AK577" i="1"/>
  <c r="AL577" i="1"/>
  <c r="AM577" i="1"/>
  <c r="AK578" i="1"/>
  <c r="AL578" i="1"/>
  <c r="AM578" i="1"/>
  <c r="AK579" i="1"/>
  <c r="AL579" i="1"/>
  <c r="AK580" i="1"/>
  <c r="AM580" i="1"/>
  <c r="AJ580" i="1"/>
  <c r="AJ579" i="1"/>
  <c r="AJ578" i="1"/>
  <c r="AJ577" i="1"/>
  <c r="AJ576" i="1"/>
  <c r="AK557" i="1"/>
  <c r="AM557" i="1"/>
  <c r="AK558" i="1"/>
  <c r="AL558" i="1"/>
  <c r="AM558" i="1"/>
  <c r="AJ558" i="1"/>
  <c r="AJ557" i="1"/>
  <c r="AL532" i="1"/>
  <c r="AM532" i="1"/>
  <c r="AK533" i="1"/>
  <c r="AL533" i="1"/>
  <c r="AM533" i="1"/>
  <c r="AK534" i="1"/>
  <c r="AL534" i="1"/>
  <c r="AM534" i="1"/>
  <c r="AK535" i="1"/>
  <c r="AL535" i="1"/>
  <c r="AM535" i="1"/>
  <c r="AJ535" i="1"/>
  <c r="AJ534" i="1"/>
  <c r="AJ533" i="1"/>
  <c r="AJ532" i="1"/>
  <c r="AL488" i="1"/>
  <c r="AM488" i="1"/>
  <c r="AK489" i="1"/>
  <c r="AL489" i="1"/>
  <c r="AM489" i="1"/>
  <c r="AK490" i="1"/>
  <c r="AL490" i="1"/>
  <c r="AM490" i="1"/>
  <c r="AK491" i="1"/>
  <c r="AL491" i="1"/>
  <c r="AM491" i="1"/>
  <c r="AK492" i="1"/>
  <c r="AL492" i="1"/>
  <c r="AM492" i="1"/>
  <c r="AJ492" i="1"/>
  <c r="AJ491" i="1"/>
  <c r="AJ490" i="1"/>
  <c r="AJ489" i="1"/>
  <c r="AJ488" i="1"/>
  <c r="AK445" i="1"/>
  <c r="AL445" i="1"/>
  <c r="AM445" i="1"/>
  <c r="AK446" i="1"/>
  <c r="AL446" i="1"/>
  <c r="AM446" i="1"/>
  <c r="AK447" i="1"/>
  <c r="AL447" i="1"/>
  <c r="AM447" i="1"/>
  <c r="AK448" i="1"/>
  <c r="AL448" i="1"/>
  <c r="AM448" i="1"/>
  <c r="AJ448" i="1"/>
  <c r="AJ447" i="1"/>
  <c r="AJ446" i="1"/>
  <c r="AJ445" i="1"/>
  <c r="AL422" i="1"/>
  <c r="AM422" i="1"/>
  <c r="AK423" i="1"/>
  <c r="AL423" i="1"/>
  <c r="AM423" i="1"/>
  <c r="AK424" i="1"/>
  <c r="AL424" i="1"/>
  <c r="AM424" i="1"/>
  <c r="AK425" i="1"/>
  <c r="AL425" i="1"/>
  <c r="AM425" i="1"/>
  <c r="AK426" i="1"/>
  <c r="AL426" i="1"/>
  <c r="AM426" i="1"/>
  <c r="AJ426" i="1"/>
  <c r="AJ425" i="1"/>
  <c r="AJ424" i="1"/>
  <c r="AJ423" i="1"/>
  <c r="AJ422" i="1"/>
  <c r="AL400" i="1"/>
  <c r="AM400" i="1"/>
  <c r="AK401" i="1"/>
  <c r="AL401" i="1"/>
  <c r="AM401" i="1"/>
  <c r="AK402" i="1"/>
  <c r="AL402" i="1"/>
  <c r="AM402" i="1"/>
  <c r="AK403" i="1"/>
  <c r="AL403" i="1"/>
  <c r="AM403" i="1"/>
  <c r="AK404" i="1"/>
  <c r="AL404" i="1"/>
  <c r="AM404" i="1"/>
  <c r="AJ404" i="1"/>
  <c r="AJ403" i="1"/>
  <c r="AJ402" i="1"/>
  <c r="AJ401" i="1"/>
  <c r="AJ400" i="1"/>
  <c r="AL378" i="1"/>
  <c r="AM378" i="1"/>
  <c r="AK379" i="1"/>
  <c r="AL379" i="1"/>
  <c r="AM379" i="1"/>
  <c r="AK380" i="1"/>
  <c r="AL380" i="1"/>
  <c r="AM380" i="1"/>
  <c r="AK381" i="1"/>
  <c r="AL381" i="1"/>
  <c r="AM381" i="1"/>
  <c r="AK382" i="1"/>
  <c r="AL382" i="1"/>
  <c r="AM382" i="1"/>
  <c r="AJ382" i="1"/>
  <c r="AJ381" i="1"/>
  <c r="AJ380" i="1"/>
  <c r="AJ379" i="1"/>
  <c r="AJ378" i="1"/>
  <c r="AK357" i="1"/>
  <c r="AL357" i="1"/>
  <c r="AM357" i="1"/>
  <c r="AK358" i="1"/>
  <c r="AL358" i="1"/>
  <c r="AM358" i="1"/>
  <c r="AK359" i="1"/>
  <c r="AL359" i="1"/>
  <c r="AM359" i="1"/>
  <c r="AK360" i="1"/>
  <c r="AL360" i="1"/>
  <c r="AM360" i="1"/>
  <c r="AJ360" i="1"/>
  <c r="AJ359" i="1"/>
  <c r="AJ358" i="1"/>
  <c r="AJ357" i="1"/>
  <c r="AL334" i="1"/>
  <c r="AM334" i="1"/>
  <c r="AK335" i="1"/>
  <c r="AL335" i="1"/>
  <c r="AM335" i="1"/>
  <c r="AK336" i="1"/>
  <c r="AM336" i="1"/>
  <c r="AJ336" i="1"/>
  <c r="AJ335" i="1"/>
  <c r="AJ334" i="1"/>
  <c r="AK315" i="1"/>
  <c r="AL315" i="1"/>
  <c r="AJ315" i="1"/>
  <c r="AK292" i="1"/>
  <c r="AL292" i="1"/>
  <c r="AM292" i="1"/>
  <c r="AK293" i="1"/>
  <c r="AL293" i="1"/>
  <c r="AM293" i="1"/>
  <c r="AJ293" i="1"/>
  <c r="AJ292" i="1"/>
  <c r="AL246" i="1"/>
  <c r="AM246" i="1"/>
  <c r="AK247" i="1"/>
  <c r="AL247" i="1"/>
  <c r="AM247" i="1"/>
  <c r="AK248" i="1"/>
  <c r="AL248" i="1"/>
  <c r="AM248" i="1"/>
  <c r="AK249" i="1"/>
  <c r="AL249" i="1"/>
  <c r="AM249" i="1"/>
  <c r="AK250" i="1"/>
  <c r="AL250" i="1"/>
  <c r="AM250" i="1"/>
  <c r="AJ250" i="1"/>
  <c r="AJ249" i="1"/>
  <c r="AJ248" i="1"/>
  <c r="AJ247" i="1"/>
  <c r="AJ246" i="1"/>
  <c r="AK159" i="1"/>
  <c r="AL159" i="1"/>
  <c r="AM159" i="1"/>
  <c r="AK160" i="1"/>
  <c r="AL160" i="1"/>
  <c r="AM160" i="1"/>
  <c r="AK161" i="1"/>
  <c r="AL161" i="1"/>
  <c r="AM161" i="1"/>
  <c r="AK162" i="1"/>
  <c r="AL162" i="1"/>
  <c r="AM162" i="1"/>
  <c r="AK27" i="1"/>
  <c r="AL27" i="1"/>
  <c r="AM27" i="1"/>
  <c r="AK28" i="1"/>
  <c r="AL28" i="1"/>
  <c r="AM28" i="1"/>
  <c r="AK29" i="1"/>
  <c r="AL29" i="1"/>
  <c r="AM29" i="1"/>
  <c r="AK30" i="1"/>
  <c r="AL30" i="1"/>
  <c r="AM30" i="1"/>
  <c r="AJ30" i="1"/>
  <c r="AL48" i="1"/>
  <c r="AM48" i="1"/>
  <c r="AK49" i="1"/>
  <c r="AL49" i="1"/>
  <c r="AM49" i="1"/>
  <c r="AK50" i="1"/>
  <c r="AL50" i="1"/>
  <c r="AM50" i="1"/>
  <c r="AK52" i="1"/>
  <c r="AL52" i="1"/>
  <c r="AM52" i="1"/>
  <c r="AJ52" i="1"/>
  <c r="AK93" i="1"/>
  <c r="AL93" i="1"/>
  <c r="AM93" i="1"/>
  <c r="AK94" i="1"/>
  <c r="AL94" i="1"/>
  <c r="AM94" i="1"/>
  <c r="AK96" i="1"/>
  <c r="AL96" i="1"/>
  <c r="AM96" i="1"/>
  <c r="AJ96" i="1"/>
  <c r="AL136" i="1"/>
  <c r="AM136" i="1"/>
  <c r="AK139" i="1"/>
  <c r="AL139" i="1"/>
  <c r="AM139" i="1"/>
  <c r="AJ162" i="1"/>
  <c r="AJ161" i="1"/>
  <c r="AJ160" i="1"/>
  <c r="AJ159" i="1"/>
  <c r="AJ139" i="1"/>
  <c r="AJ136" i="1"/>
  <c r="AJ94" i="1"/>
  <c r="AJ93" i="1"/>
  <c r="AK71" i="1"/>
  <c r="AL71" i="1"/>
  <c r="AM71" i="1"/>
  <c r="AK72" i="1"/>
  <c r="AL72" i="1"/>
  <c r="AM72" i="1"/>
  <c r="AK73" i="1"/>
  <c r="AL73" i="1"/>
  <c r="AM73" i="1"/>
  <c r="AJ73" i="1"/>
  <c r="AJ72" i="1"/>
  <c r="AJ71" i="1"/>
  <c r="AJ50" i="1"/>
  <c r="AJ49" i="1"/>
  <c r="AJ48" i="1"/>
  <c r="AJ29" i="1"/>
  <c r="AJ28" i="1"/>
  <c r="AJ27" i="1"/>
  <c r="AK5" i="1"/>
  <c r="AL5" i="1"/>
  <c r="AM5" i="1"/>
  <c r="AK6" i="1"/>
  <c r="AL6" i="1"/>
  <c r="AM6" i="1"/>
  <c r="AK7" i="1"/>
  <c r="AL7" i="1"/>
  <c r="AM7" i="1"/>
  <c r="AJ7" i="1"/>
  <c r="AJ6" i="1"/>
  <c r="AJ5" i="1"/>
</calcChain>
</file>

<file path=xl/sharedStrings.xml><?xml version="1.0" encoding="utf-8"?>
<sst xmlns="http://schemas.openxmlformats.org/spreadsheetml/2006/main" count="2555" uniqueCount="209">
  <si>
    <t xml:space="preserve">location </t>
  </si>
  <si>
    <t xml:space="preserve">name </t>
  </si>
  <si>
    <t>tide</t>
  </si>
  <si>
    <t>surface</t>
  </si>
  <si>
    <t>weather</t>
  </si>
  <si>
    <t>rainfall</t>
  </si>
  <si>
    <t>wind</t>
  </si>
  <si>
    <t>wind dir</t>
  </si>
  <si>
    <t>air temp</t>
  </si>
  <si>
    <t>h2o temp</t>
  </si>
  <si>
    <t>secchi</t>
  </si>
  <si>
    <t>botm.out?</t>
  </si>
  <si>
    <t>Salinity</t>
  </si>
  <si>
    <t>pH</t>
  </si>
  <si>
    <t>NO3</t>
  </si>
  <si>
    <t>PO4</t>
  </si>
  <si>
    <t>Site 1</t>
  </si>
  <si>
    <t>SITE #</t>
  </si>
  <si>
    <t>North Johnson</t>
  </si>
  <si>
    <t>Site 2</t>
  </si>
  <si>
    <t>T.V. Station</t>
  </si>
  <si>
    <t>Site 3</t>
  </si>
  <si>
    <t>South Johnson</t>
  </si>
  <si>
    <t>Site 4</t>
  </si>
  <si>
    <t>Port Exchange</t>
  </si>
  <si>
    <t>Site 5</t>
  </si>
  <si>
    <t>Parker Pond</t>
  </si>
  <si>
    <t>Bradway</t>
  </si>
  <si>
    <t>Schumaker East</t>
  </si>
  <si>
    <t>Site 7</t>
  </si>
  <si>
    <t>Site 8</t>
  </si>
  <si>
    <t>East Branch Downtown</t>
  </si>
  <si>
    <t>Mitchell Pond West</t>
  </si>
  <si>
    <t>Landfill</t>
  </si>
  <si>
    <t>Site 12</t>
  </si>
  <si>
    <t>Coulbourne Mill Pond</t>
  </si>
  <si>
    <t>Fruitland North</t>
  </si>
  <si>
    <t>Site 14</t>
  </si>
  <si>
    <t>Fruitland South</t>
  </si>
  <si>
    <t>P. Bozick</t>
  </si>
  <si>
    <t>Site 15</t>
  </si>
  <si>
    <t>Tony Tank Lake</t>
  </si>
  <si>
    <t>Site 16</t>
  </si>
  <si>
    <t>Allen Pond</t>
  </si>
  <si>
    <t>Site 17</t>
  </si>
  <si>
    <t>Site 18</t>
  </si>
  <si>
    <t>Wicomico Yacht Club</t>
  </si>
  <si>
    <t>Site 19</t>
  </si>
  <si>
    <t>City East Side</t>
  </si>
  <si>
    <t>Peverley</t>
  </si>
  <si>
    <t>Wyatt</t>
  </si>
  <si>
    <t>Site 20</t>
  </si>
  <si>
    <t>Shad Point</t>
  </si>
  <si>
    <t>Site 21</t>
  </si>
  <si>
    <t>Nithsdale</t>
  </si>
  <si>
    <t>Site 22</t>
  </si>
  <si>
    <t>Green Hill</t>
  </si>
  <si>
    <t>Site 23</t>
  </si>
  <si>
    <t>Geipe</t>
  </si>
  <si>
    <t>Site 25</t>
  </si>
  <si>
    <t>Mt. Vernon</t>
  </si>
  <si>
    <t>Shiles Creek</t>
  </si>
  <si>
    <t>Site 26</t>
  </si>
  <si>
    <t>Rockawalkin</t>
  </si>
  <si>
    <t>Site 27</t>
  </si>
  <si>
    <t>River Wharf</t>
  </si>
  <si>
    <t>Site 28</t>
  </si>
  <si>
    <t>Whitehaven</t>
  </si>
  <si>
    <t>DATE</t>
  </si>
  <si>
    <t>C. Wojciechowski</t>
  </si>
  <si>
    <t>Wikanders</t>
  </si>
  <si>
    <t>Matt Tilghman</t>
  </si>
  <si>
    <t>chlorophyll</t>
  </si>
  <si>
    <t>John Cawley</t>
  </si>
  <si>
    <t>NO BOTTLE</t>
  </si>
  <si>
    <t>DO</t>
  </si>
  <si>
    <t>27 C</t>
  </si>
  <si>
    <t>26 C</t>
  </si>
  <si>
    <t>25 C</t>
  </si>
  <si>
    <t>12 C</t>
  </si>
  <si>
    <t>18 C</t>
  </si>
  <si>
    <t>10 C</t>
  </si>
  <si>
    <t>17 C</t>
  </si>
  <si>
    <t>B. Lowe</t>
  </si>
  <si>
    <t>C. Laffey</t>
  </si>
  <si>
    <t>20 C</t>
  </si>
  <si>
    <t>8 C</t>
  </si>
  <si>
    <t>N. Reed</t>
  </si>
  <si>
    <t>9 C</t>
  </si>
  <si>
    <t>Kim Moreno</t>
  </si>
  <si>
    <t>Mace</t>
  </si>
  <si>
    <t>B. Ratliff</t>
  </si>
  <si>
    <t>Phillips &amp; Maloof</t>
  </si>
  <si>
    <t>31 C</t>
  </si>
  <si>
    <t>M. Bassford</t>
  </si>
  <si>
    <t>Wheatley</t>
  </si>
  <si>
    <t>Guetano</t>
  </si>
  <si>
    <t>Giunta</t>
  </si>
  <si>
    <t>Clark &amp; Fisher</t>
  </si>
  <si>
    <t>D. Vollmer</t>
  </si>
  <si>
    <t>S. Shedaker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</si>
  <si>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</si>
  <si>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</si>
  <si>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</si>
  <si>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</si>
  <si>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</si>
  <si>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</si>
  <si>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</si>
  <si>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</si>
  <si>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Mar</t>
  </si>
  <si>
    <t>Aug</t>
  </si>
  <si>
    <t>Sept</t>
  </si>
  <si>
    <t>Oct</t>
  </si>
  <si>
    <t>Nov</t>
  </si>
  <si>
    <t>Chl-a</t>
  </si>
  <si>
    <t>Water Clarity</t>
  </si>
  <si>
    <t>Wilson</t>
  </si>
  <si>
    <t>Henriette Del O.</t>
  </si>
  <si>
    <t>Cordrey</t>
  </si>
  <si>
    <t>15C</t>
  </si>
  <si>
    <t>36C</t>
  </si>
  <si>
    <t>Bill Day</t>
  </si>
  <si>
    <t>3 (end of ebb)</t>
  </si>
  <si>
    <t>Observations</t>
  </si>
  <si>
    <t>Cannot see bottom ~30"</t>
  </si>
  <si>
    <t>21C</t>
  </si>
  <si>
    <t>NO SHEET</t>
  </si>
  <si>
    <t>WATER LOOKS VERY DIRTY</t>
  </si>
  <si>
    <t>WATER LOOKS DIRTY</t>
  </si>
  <si>
    <t>Chla</t>
  </si>
  <si>
    <t>November</t>
  </si>
  <si>
    <t xml:space="preserve"> (Debris in water)</t>
  </si>
  <si>
    <t>PONDS</t>
  </si>
  <si>
    <t>Upper</t>
  </si>
  <si>
    <t>Chl a</t>
  </si>
  <si>
    <t>Lower</t>
  </si>
  <si>
    <t>Wicomico Creek</t>
  </si>
  <si>
    <t>AVERAGES</t>
  </si>
  <si>
    <t>Ponds</t>
  </si>
  <si>
    <t>Wic Crk</t>
  </si>
  <si>
    <t>TN</t>
  </si>
  <si>
    <t>TP</t>
  </si>
  <si>
    <t>(1:5 Dil) PO4=.145</t>
  </si>
  <si>
    <t>Removed from average</t>
  </si>
  <si>
    <t>removed from averages</t>
  </si>
  <si>
    <t>PO4-1:5 dil</t>
  </si>
  <si>
    <t xml:space="preserve">WATER SURFACE COVERED WITH ALGAE </t>
  </si>
  <si>
    <t>LOTS OF PLANT GROWTH</t>
  </si>
  <si>
    <t>A LOT OF DEBRIS/ALGAE IN SAMPLE</t>
  </si>
  <si>
    <t>FLOATING "SPOTS." SOME BROWNISH AND ROUND, SOME SHINY IN VARIOUS SHAPES</t>
  </si>
  <si>
    <t>NO DATA SHEET</t>
  </si>
  <si>
    <t>18C</t>
  </si>
  <si>
    <t>Removed</t>
  </si>
  <si>
    <t xml:space="preserve">Location </t>
  </si>
  <si>
    <t>TN(uM/L)</t>
  </si>
  <si>
    <t>TN(mg/L)</t>
  </si>
  <si>
    <t>TP(uM/L)</t>
  </si>
  <si>
    <t>TP(mg/L)</t>
  </si>
  <si>
    <t>Monthy Averages</t>
  </si>
  <si>
    <t>Rob Burnett</t>
  </si>
  <si>
    <t>5 C</t>
  </si>
  <si>
    <t>*8.9 - outlier</t>
  </si>
  <si>
    <t>*</t>
  </si>
  <si>
    <t>*3.495- outlier</t>
  </si>
  <si>
    <t>* 2.291 - outlier</t>
  </si>
  <si>
    <t>2.291 - outlier, July</t>
  </si>
  <si>
    <t>2.291 - outlier</t>
  </si>
  <si>
    <t>*2.291 - outlier</t>
  </si>
  <si>
    <t>*3.625 - outlier</t>
  </si>
  <si>
    <t>* 3.625 - outlier</t>
  </si>
  <si>
    <t>3.625 - outlier</t>
  </si>
  <si>
    <t>*11 - outlier</t>
  </si>
  <si>
    <t>*12.6- outlier</t>
  </si>
  <si>
    <t>*18.7- outlier</t>
  </si>
  <si>
    <t>P</t>
  </si>
  <si>
    <t>Nov 4 - 17</t>
  </si>
  <si>
    <t>Oct 21 - Nov 3</t>
  </si>
  <si>
    <t>Oct 7 - 20</t>
  </si>
  <si>
    <t>Sept 23 - Oct 6</t>
  </si>
  <si>
    <t>Sept 9 - 22</t>
  </si>
  <si>
    <t>Aug 26 - Sept 8</t>
  </si>
  <si>
    <t>Aug 12 - 25</t>
  </si>
  <si>
    <t>July 29-Aug 11</t>
  </si>
  <si>
    <t>July 15 - 28</t>
  </si>
  <si>
    <t>July 1 - 14</t>
  </si>
  <si>
    <t>June 17 - 30</t>
  </si>
  <si>
    <t>June 3 - 16</t>
  </si>
  <si>
    <t>May 20-June 2</t>
  </si>
  <si>
    <t>May 6 - 19</t>
  </si>
  <si>
    <t>April 22-May 5</t>
  </si>
  <si>
    <t>April 8 - 21</t>
  </si>
  <si>
    <t>Mar 25- April 7</t>
  </si>
  <si>
    <t>Mar 11 - 24</t>
  </si>
  <si>
    <t>Rainfall (in)</t>
  </si>
  <si>
    <t>Dates</t>
  </si>
  <si>
    <t>Lost Sample</t>
  </si>
  <si>
    <t>Lost sample</t>
  </si>
  <si>
    <t>Scintillation vial</t>
  </si>
  <si>
    <t>sample exploded in autoclave</t>
  </si>
  <si>
    <t>1:5 dilution</t>
  </si>
  <si>
    <t>THIS SITE IS DOWNSTREAM OF ROWAN'S MILL SUBDIVISION AND OTHER FRUITLAND SUBDIVISIONS WHICH MAY BE NEGATIVELY AFFECTING THIS SITE</t>
  </si>
  <si>
    <t>Sample exploded in autoclave</t>
  </si>
  <si>
    <t>mean</t>
  </si>
  <si>
    <t>secchi (in)</t>
  </si>
  <si>
    <t>air</t>
  </si>
  <si>
    <t>temp</t>
  </si>
  <si>
    <t>C</t>
  </si>
  <si>
    <t>c</t>
  </si>
  <si>
    <t>h2o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</si>
</sst>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;@"/>
    <numFmt numFmtId="165" formatCode="0.000"/>
    <numFmt numFmtId="166" formatCode="0.0"/>
  </numFmts>
  <fonts count="14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2"/>
      <name val="Courier"/>
      <family val="3"/>
    </font>
    <font>
      <sz val="10"/>
      <name val="Calibri"/>
      <family val="2"/>
    </font>
    <font>
      <sz val="10"/>
      <color indexed="8"/>
      <name val="Courier"/>
      <family val="3"/>
    </font>
    <font>
      <b/>
      <sz val="8"/>
      <name val="Arial"/>
      <family val="2"/>
    </font>
    <font>
      <i/>
      <sz val="8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3" fillId="3" borderId="0" applyNumberFormat="0" applyBorder="0" applyAlignment="0" applyProtection="0"/>
    <xf numFmtId="0" fontId="5" fillId="0" borderId="0"/>
  </cellStyleXfs>
  <cellXfs count="132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4" fontId="2" fillId="0" borderId="0" xfId="0" applyNumberFormat="1" applyFont="1"/>
    <xf numFmtId="0" fontId="3" fillId="0" borderId="0" xfId="0" applyFont="1"/>
    <xf numFmtId="14" fontId="0" fillId="0" borderId="0" xfId="0" applyNumberFormat="1" applyAlignment="1">
      <alignment horizontal="right"/>
    </xf>
    <xf numFmtId="20" fontId="0" fillId="0" borderId="0" xfId="0" applyNumberFormat="1"/>
    <xf numFmtId="0" fontId="0" fillId="0" borderId="0" xfId="0" applyNumberFormat="1"/>
    <xf numFmtId="16" fontId="0" fillId="0" borderId="0" xfId="0" applyNumberFormat="1"/>
    <xf numFmtId="12" fontId="0" fillId="0" borderId="0" xfId="0" applyNumberFormat="1"/>
    <xf numFmtId="164" fontId="0" fillId="0" borderId="0" xfId="0" applyNumberFormat="1"/>
    <xf numFmtId="14" fontId="1" fillId="0" borderId="0" xfId="0" applyNumberFormat="1" applyFont="1"/>
    <xf numFmtId="0" fontId="1" fillId="0" borderId="0" xfId="0" applyFont="1"/>
    <xf numFmtId="14" fontId="1" fillId="0" borderId="0" xfId="0" applyNumberFormat="1" applyFont="1" applyAlignment="1">
      <alignment horizontal="right"/>
    </xf>
    <xf numFmtId="0" fontId="1" fillId="0" borderId="0" xfId="0" applyNumberFormat="1" applyFont="1"/>
    <xf numFmtId="1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NumberFormat="1" applyFont="1" applyAlignment="1">
      <alignment horizontal="right"/>
    </xf>
    <xf numFmtId="20" fontId="1" fillId="0" borderId="0" xfId="0" applyNumberFormat="1" applyFont="1"/>
    <xf numFmtId="14" fontId="4" fillId="0" borderId="0" xfId="0" applyNumberFormat="1" applyFont="1" applyAlignment="1">
      <alignment horizontal="right"/>
    </xf>
    <xf numFmtId="0" fontId="4" fillId="0" borderId="0" xfId="0" applyFont="1"/>
    <xf numFmtId="14" fontId="5" fillId="0" borderId="0" xfId="0" applyNumberFormat="1" applyFont="1" applyAlignment="1">
      <alignment horizontal="right"/>
    </xf>
    <xf numFmtId="0" fontId="5" fillId="0" borderId="0" xfId="0" applyFont="1"/>
    <xf numFmtId="14" fontId="5" fillId="0" borderId="0" xfId="0" applyNumberFormat="1" applyFont="1"/>
    <xf numFmtId="0" fontId="5" fillId="0" borderId="0" xfId="0" applyFont="1" applyAlignment="1">
      <alignment horizontal="center"/>
    </xf>
    <xf numFmtId="0" fontId="5" fillId="0" borderId="0" xfId="0" applyFont="1" applyAlignment="1"/>
    <xf numFmtId="2" fontId="1" fillId="0" borderId="0" xfId="0" applyNumberFormat="1" applyFont="1"/>
    <xf numFmtId="0" fontId="0" fillId="0" borderId="0" xfId="0" applyFill="1"/>
    <xf numFmtId="46" fontId="1" fillId="0" borderId="0" xfId="0" applyNumberFormat="1" applyFont="1"/>
    <xf numFmtId="2" fontId="3" fillId="0" borderId="0" xfId="0" applyNumberFormat="1" applyFont="1"/>
    <xf numFmtId="2" fontId="0" fillId="0" borderId="0" xfId="0" applyNumberFormat="1" applyAlignment="1">
      <alignment horizontal="center"/>
    </xf>
    <xf numFmtId="2" fontId="1" fillId="0" borderId="0" xfId="0" applyNumberFormat="1" applyFont="1" applyAlignment="1"/>
    <xf numFmtId="2" fontId="5" fillId="0" borderId="0" xfId="0" applyNumberFormat="1" applyFont="1" applyAlignment="1"/>
    <xf numFmtId="2" fontId="0" fillId="0" borderId="0" xfId="0" applyNumberFormat="1"/>
    <xf numFmtId="2" fontId="4" fillId="0" borderId="0" xfId="0" applyNumberFormat="1" applyFont="1"/>
    <xf numFmtId="2" fontId="0" fillId="0" borderId="0" xfId="0" applyNumberFormat="1" applyAlignment="1">
      <alignment horizontal="right"/>
    </xf>
    <xf numFmtId="2" fontId="1" fillId="0" borderId="0" xfId="0" applyNumberFormat="1" applyFont="1" applyAlignment="1">
      <alignment horizontal="right"/>
    </xf>
    <xf numFmtId="2" fontId="5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center"/>
    </xf>
    <xf numFmtId="2" fontId="5" fillId="0" borderId="0" xfId="0" applyNumberFormat="1" applyFont="1"/>
    <xf numFmtId="165" fontId="3" fillId="0" borderId="0" xfId="0" applyNumberFormat="1" applyFont="1"/>
    <xf numFmtId="165" fontId="0" fillId="0" borderId="0" xfId="0" applyNumberFormat="1"/>
    <xf numFmtId="165" fontId="1" fillId="0" borderId="0" xfId="0" applyNumberFormat="1" applyFont="1" applyAlignment="1"/>
    <xf numFmtId="165" fontId="1" fillId="0" borderId="0" xfId="0" applyNumberFormat="1" applyFont="1"/>
    <xf numFmtId="165" fontId="5" fillId="0" borderId="0" xfId="0" applyNumberFormat="1" applyFont="1"/>
    <xf numFmtId="165" fontId="5" fillId="0" borderId="0" xfId="0" applyNumberFormat="1" applyFont="1" applyAlignment="1"/>
    <xf numFmtId="165" fontId="4" fillId="0" borderId="0" xfId="0" applyNumberFormat="1" applyFont="1"/>
    <xf numFmtId="166" fontId="3" fillId="0" borderId="0" xfId="0" applyNumberFormat="1" applyFont="1"/>
    <xf numFmtId="166" fontId="0" fillId="0" borderId="0" xfId="0" applyNumberFormat="1"/>
    <xf numFmtId="166" fontId="1" fillId="0" borderId="0" xfId="0" applyNumberFormat="1" applyFont="1" applyAlignment="1"/>
    <xf numFmtId="166" fontId="1" fillId="0" borderId="0" xfId="0" applyNumberFormat="1" applyFont="1"/>
    <xf numFmtId="166" fontId="5" fillId="0" borderId="0" xfId="0" applyNumberFormat="1" applyFont="1"/>
    <xf numFmtId="166" fontId="4" fillId="0" borderId="0" xfId="0" applyNumberFormat="1" applyFont="1"/>
    <xf numFmtId="14" fontId="1" fillId="0" borderId="0" xfId="0" applyNumberFormat="1" applyFont="1" applyAlignment="1">
      <alignment horizontal="center"/>
    </xf>
    <xf numFmtId="2" fontId="1" fillId="0" borderId="0" xfId="0" applyNumberFormat="1" applyFont="1" applyFill="1" applyAlignment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5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" fontId="1" fillId="0" borderId="0" xfId="0" applyNumberFormat="1" applyFont="1" applyAlignment="1">
      <alignment horizontal="center"/>
    </xf>
    <xf numFmtId="0" fontId="3" fillId="0" borderId="0" xfId="0" applyFont="1" applyFill="1"/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/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 applyAlignment="1"/>
    <xf numFmtId="2" fontId="1" fillId="0" borderId="0" xfId="0" applyNumberFormat="1" applyFont="1" applyFill="1"/>
    <xf numFmtId="20" fontId="1" fillId="0" borderId="0" xfId="0" applyNumberFormat="1" applyFont="1" applyFill="1"/>
    <xf numFmtId="14" fontId="1" fillId="0" borderId="0" xfId="0" applyNumberFormat="1" applyFont="1" applyAlignment="1">
      <alignment horizontal="left"/>
    </xf>
    <xf numFmtId="14" fontId="5" fillId="0" borderId="0" xfId="0" applyNumberFormat="1" applyFont="1" applyAlignment="1">
      <alignment horizontal="left"/>
    </xf>
    <xf numFmtId="14" fontId="1" fillId="0" borderId="0" xfId="0" applyNumberFormat="1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1" fillId="0" borderId="0" xfId="0" applyNumberFormat="1" applyFont="1" applyAlignment="1">
      <alignment horizontal="right"/>
    </xf>
    <xf numFmtId="2" fontId="1" fillId="0" borderId="0" xfId="0" applyNumberFormat="1" applyFont="1" applyFill="1" applyAlignment="1">
      <alignment horizontal="right"/>
    </xf>
    <xf numFmtId="165" fontId="1" fillId="0" borderId="0" xfId="0" applyNumberFormat="1" applyFont="1" applyFill="1" applyAlignment="1"/>
    <xf numFmtId="166" fontId="1" fillId="0" borderId="0" xfId="0" applyNumberFormat="1" applyFont="1" applyFill="1" applyAlignment="1"/>
    <xf numFmtId="166" fontId="1" fillId="0" borderId="0" xfId="0" applyNumberFormat="1" applyFont="1" applyFill="1"/>
    <xf numFmtId="0" fontId="0" fillId="0" borderId="0" xfId="0" applyAlignment="1"/>
    <xf numFmtId="0" fontId="0" fillId="0" borderId="0" xfId="0" applyFont="1" applyAlignment="1"/>
    <xf numFmtId="0" fontId="0" fillId="0" borderId="0" xfId="0" applyFont="1" applyFill="1" applyAlignment="1"/>
    <xf numFmtId="2" fontId="0" fillId="0" borderId="0" xfId="0" applyNumberFormat="1" applyFill="1" applyAlignment="1"/>
    <xf numFmtId="0" fontId="0" fillId="0" borderId="0" xfId="0" applyFont="1"/>
    <xf numFmtId="2" fontId="0" fillId="0" borderId="0" xfId="0" applyNumberFormat="1" applyAlignment="1">
      <alignment horizontal="left"/>
    </xf>
    <xf numFmtId="2" fontId="0" fillId="0" borderId="0" xfId="0" applyNumberFormat="1" applyAlignment="1"/>
    <xf numFmtId="165" fontId="0" fillId="0" borderId="0" xfId="0" applyNumberFormat="1" applyFill="1" applyAlignment="1"/>
    <xf numFmtId="0" fontId="5" fillId="0" borderId="0" xfId="0" applyFont="1" applyFill="1" applyAlignment="1"/>
    <xf numFmtId="2" fontId="5" fillId="0" borderId="0" xfId="0" applyNumberFormat="1" applyFont="1" applyFill="1" applyAlignment="1"/>
    <xf numFmtId="166" fontId="13" fillId="3" borderId="0" xfId="1" applyNumberFormat="1"/>
    <xf numFmtId="165" fontId="13" fillId="3" borderId="0" xfId="1" applyNumberFormat="1"/>
    <xf numFmtId="0" fontId="13" fillId="3" borderId="0" xfId="1"/>
    <xf numFmtId="1" fontId="0" fillId="0" borderId="0" xfId="0" applyNumberFormat="1"/>
    <xf numFmtId="0" fontId="6" fillId="0" borderId="0" xfId="0" applyFont="1"/>
    <xf numFmtId="0" fontId="7" fillId="0" borderId="0" xfId="0" applyFont="1"/>
    <xf numFmtId="0" fontId="8" fillId="0" borderId="0" xfId="0" applyFont="1" applyFill="1" applyBorder="1"/>
    <xf numFmtId="0" fontId="9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right"/>
    </xf>
    <xf numFmtId="14" fontId="10" fillId="0" borderId="0" xfId="0" applyNumberFormat="1" applyFont="1" applyAlignment="1">
      <alignment horizontal="right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5" fillId="0" borderId="0" xfId="2"/>
    <xf numFmtId="0" fontId="11" fillId="0" borderId="0" xfId="2" applyFont="1"/>
    <xf numFmtId="2" fontId="5" fillId="0" borderId="0" xfId="2" applyNumberFormat="1"/>
    <xf numFmtId="14" fontId="11" fillId="0" borderId="0" xfId="2" applyNumberFormat="1" applyFont="1"/>
    <xf numFmtId="0" fontId="11" fillId="0" borderId="0" xfId="2" applyFont="1" applyAlignment="1">
      <alignment horizontal="center"/>
    </xf>
    <xf numFmtId="0" fontId="12" fillId="0" borderId="0" xfId="2" applyFont="1"/>
    <xf numFmtId="14" fontId="11" fillId="0" borderId="0" xfId="2" applyNumberFormat="1" applyFont="1" applyAlignment="1">
      <alignment horizontal="left"/>
    </xf>
    <xf numFmtId="164" fontId="11" fillId="0" borderId="0" xfId="2" applyNumberFormat="1" applyFont="1" applyAlignment="1">
      <alignment horizontal="left"/>
    </xf>
    <xf numFmtId="14" fontId="12" fillId="0" borderId="0" xfId="2" applyNumberFormat="1" applyFont="1" applyAlignment="1">
      <alignment horizontal="left"/>
    </xf>
    <xf numFmtId="0" fontId="5" fillId="0" borderId="0" xfId="0" applyNumberFormat="1" applyFont="1"/>
    <xf numFmtId="2" fontId="0" fillId="2" borderId="0" xfId="0" applyNumberFormat="1" applyFill="1" applyAlignment="1"/>
    <xf numFmtId="0" fontId="0" fillId="2" borderId="0" xfId="0" applyFill="1"/>
    <xf numFmtId="2" fontId="0" fillId="2" borderId="0" xfId="0" applyNumberFormat="1" applyFill="1"/>
    <xf numFmtId="165" fontId="0" fillId="2" borderId="0" xfId="0" applyNumberFormat="1" applyFill="1"/>
    <xf numFmtId="0" fontId="13" fillId="2" borderId="0" xfId="1" applyFill="1"/>
    <xf numFmtId="2" fontId="5" fillId="0" borderId="0" xfId="2" applyNumberFormat="1" applyFill="1"/>
    <xf numFmtId="0" fontId="5" fillId="0" borderId="0" xfId="2" applyFont="1"/>
    <xf numFmtId="2" fontId="5" fillId="0" borderId="0" xfId="2" applyNumberFormat="1" applyFont="1"/>
    <xf numFmtId="2" fontId="1" fillId="2" borderId="0" xfId="0" applyNumberFormat="1" applyFont="1" applyFill="1" applyAlignment="1"/>
    <xf numFmtId="2" fontId="0" fillId="0" borderId="0" xfId="0" applyNumberFormat="1" applyFont="1"/>
    <xf numFmtId="164" fontId="5" fillId="0" borderId="0" xfId="0" applyNumberFormat="1" applyFont="1"/>
    <xf numFmtId="14" fontId="11" fillId="0" borderId="0" xfId="0" applyNumberFormat="1" applyFont="1"/>
    <xf numFmtId="16" fontId="5" fillId="0" borderId="0" xfId="0" applyNumberFormat="1" applyFont="1"/>
    <xf numFmtId="12" fontId="5" fillId="0" borderId="0" xfId="0" applyNumberFormat="1" applyFont="1"/>
  </cellXfs>
  <cellStyles count="3">
    <cellStyle name="Bad" xfId="1" builtinId="27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 charset="0"/>
                <a:cs typeface="Arial" charset="0"/>
              </a:rPr>
              <a:t>Ponds NO</a:t>
            </a:r>
            <a:r>
              <a:rPr lang="en-US" sz="1000" b="1" i="0" u="none" strike="noStrike" baseline="-25000">
                <a:solidFill>
                  <a:srgbClr val="000000"/>
                </a:solidFill>
                <a:latin typeface="Arial" charset="0"/>
                <a:cs typeface="Arial" charset="0"/>
              </a:rPr>
              <a:t>3 </a:t>
            </a:r>
            <a:r>
              <a:rPr lang="en-US" sz="1000" b="1" i="0" u="none" strike="noStrike" baseline="0">
                <a:solidFill>
                  <a:srgbClr val="000000"/>
                </a:solidFill>
                <a:latin typeface="Arial" charset="0"/>
                <a:cs typeface="Arial" charset="0"/>
              </a:rPr>
              <a:t>- N</a:t>
            </a:r>
          </a:p>
        </c:rich>
      </c:tx>
      <c:layout>
        <c:manualLayout>
          <c:xMode val="edge"/>
          <c:yMode val="edge"/>
          <c:x val="0.40816365383904479"/>
          <c:y val="3.72881961183423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345438091254151E-2"/>
          <c:y val="0.17288151105360322"/>
          <c:w val="0.8693886214411487"/>
          <c:h val="0.6033908292353507"/>
        </c:manualLayout>
      </c:layout>
      <c:lineChart>
        <c:grouping val="standard"/>
        <c:varyColors val="0"/>
        <c:ser>
          <c:idx val="0"/>
          <c:order val="0"/>
          <c:tx>
            <c:strRef>
              <c:f>Graphs!$C$3</c:f>
              <c:strCache>
                <c:ptCount val="1"/>
                <c:pt idx="0">
                  <c:v>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Graphs!$B$4:$B$12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Graphs!$C$4:$C$12</c:f>
              <c:numCache>
                <c:formatCode>General</c:formatCode>
                <c:ptCount val="9"/>
                <c:pt idx="1">
                  <c:v>0.84</c:v>
                </c:pt>
                <c:pt idx="2">
                  <c:v>0.69</c:v>
                </c:pt>
                <c:pt idx="3" formatCode="0.00">
                  <c:v>0.9</c:v>
                </c:pt>
                <c:pt idx="5" formatCode="0.00">
                  <c:v>0.33800000000000002</c:v>
                </c:pt>
                <c:pt idx="6">
                  <c:v>1.87</c:v>
                </c:pt>
                <c:pt idx="7" formatCode="0.00">
                  <c:v>1.51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84-014C-9F72-7B7907E4954B}"/>
            </c:ext>
          </c:extLst>
        </c:ser>
        <c:ser>
          <c:idx val="1"/>
          <c:order val="1"/>
          <c:tx>
            <c:strRef>
              <c:f>Graphs!$D$3</c:f>
              <c:strCache>
                <c:ptCount val="1"/>
                <c:pt idx="0">
                  <c:v>2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Graphs!$B$4:$B$12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Graphs!$D$4:$D$12</c:f>
              <c:numCache>
                <c:formatCode>General</c:formatCode>
                <c:ptCount val="9"/>
                <c:pt idx="1">
                  <c:v>3.09</c:v>
                </c:pt>
                <c:pt idx="2">
                  <c:v>4.26</c:v>
                </c:pt>
                <c:pt idx="3">
                  <c:v>4.33</c:v>
                </c:pt>
                <c:pt idx="4" formatCode="0.00">
                  <c:v>4.1100000000000003</c:v>
                </c:pt>
                <c:pt idx="6">
                  <c:v>9.5500000000000007</c:v>
                </c:pt>
                <c:pt idx="7">
                  <c:v>7.92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84-014C-9F72-7B7907E4954B}"/>
            </c:ext>
          </c:extLst>
        </c:ser>
        <c:ser>
          <c:idx val="2"/>
          <c:order val="2"/>
          <c:tx>
            <c:strRef>
              <c:f>Graphs!$E$3</c:f>
              <c:strCache>
                <c:ptCount val="1"/>
                <c:pt idx="0">
                  <c:v>3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Graphs!$B$4:$B$12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Graphs!$E$4:$E$12</c:f>
              <c:numCache>
                <c:formatCode>General</c:formatCode>
                <c:ptCount val="9"/>
                <c:pt idx="1">
                  <c:v>3.29</c:v>
                </c:pt>
                <c:pt idx="2">
                  <c:v>2.39</c:v>
                </c:pt>
                <c:pt idx="4" formatCode="0.00">
                  <c:v>3.02</c:v>
                </c:pt>
                <c:pt idx="5">
                  <c:v>2.31</c:v>
                </c:pt>
                <c:pt idx="6">
                  <c:v>6.22</c:v>
                </c:pt>
                <c:pt idx="7">
                  <c:v>6.37</c:v>
                </c:pt>
                <c:pt idx="8">
                  <c:v>1.68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84-014C-9F72-7B7907E4954B}"/>
            </c:ext>
          </c:extLst>
        </c:ser>
        <c:ser>
          <c:idx val="3"/>
          <c:order val="3"/>
          <c:tx>
            <c:strRef>
              <c:f>Graphs!$F$3</c:f>
              <c:strCache>
                <c:ptCount val="1"/>
                <c:pt idx="0">
                  <c:v>5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Graphs!$B$4:$B$12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Graphs!$F$4:$F$12</c:f>
              <c:numCache>
                <c:formatCode>General</c:formatCode>
                <c:ptCount val="9"/>
                <c:pt idx="1">
                  <c:v>1.73</c:v>
                </c:pt>
                <c:pt idx="2">
                  <c:v>1.72</c:v>
                </c:pt>
                <c:pt idx="4">
                  <c:v>1.1100000000000001</c:v>
                </c:pt>
                <c:pt idx="5" formatCode="0.00">
                  <c:v>0.88800000000000001</c:v>
                </c:pt>
                <c:pt idx="6">
                  <c:v>4.41</c:v>
                </c:pt>
                <c:pt idx="8">
                  <c:v>1.58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84-014C-9F72-7B7907E4954B}"/>
            </c:ext>
          </c:extLst>
        </c:ser>
        <c:ser>
          <c:idx val="4"/>
          <c:order val="4"/>
          <c:tx>
            <c:strRef>
              <c:f>Graphs!$G$3</c:f>
              <c:strCache>
                <c:ptCount val="1"/>
                <c:pt idx="0">
                  <c:v>7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Graphs!$B$4:$B$12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Graphs!$G$4:$G$12</c:f>
              <c:numCache>
                <c:formatCode>General</c:formatCode>
                <c:ptCount val="9"/>
                <c:pt idx="3">
                  <c:v>1.24</c:v>
                </c:pt>
                <c:pt idx="7">
                  <c:v>10.3</c:v>
                </c:pt>
                <c:pt idx="8">
                  <c:v>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84-014C-9F72-7B7907E4954B}"/>
            </c:ext>
          </c:extLst>
        </c:ser>
        <c:ser>
          <c:idx val="7"/>
          <c:order val="5"/>
          <c:tx>
            <c:strRef>
              <c:f>Graphs!$H$3</c:f>
              <c:strCache>
                <c:ptCount val="1"/>
                <c:pt idx="0">
                  <c:v>12</c:v>
                </c:pt>
              </c:strCache>
            </c:strRef>
          </c:tx>
          <c:spPr>
            <a:ln w="25400">
              <a:solidFill>
                <a:srgbClr val="FF8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cat>
            <c:strRef>
              <c:f>Graphs!$B$4:$B$12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Graphs!$H$4:$H$12</c:f>
              <c:numCache>
                <c:formatCode>General</c:formatCode>
                <c:ptCount val="9"/>
                <c:pt idx="1">
                  <c:v>1.39</c:v>
                </c:pt>
                <c:pt idx="2">
                  <c:v>2.38</c:v>
                </c:pt>
                <c:pt idx="3">
                  <c:v>2.65</c:v>
                </c:pt>
                <c:pt idx="4">
                  <c:v>3.45</c:v>
                </c:pt>
                <c:pt idx="5">
                  <c:v>5.55</c:v>
                </c:pt>
                <c:pt idx="6">
                  <c:v>5.91</c:v>
                </c:pt>
                <c:pt idx="7">
                  <c:v>2.69</c:v>
                </c:pt>
                <c:pt idx="8">
                  <c:v>2.36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84-014C-9F72-7B7907E4954B}"/>
            </c:ext>
          </c:extLst>
        </c:ser>
        <c:ser>
          <c:idx val="5"/>
          <c:order val="6"/>
          <c:tx>
            <c:strRef>
              <c:f>Graphs!$I$3</c:f>
              <c:strCache>
                <c:ptCount val="1"/>
                <c:pt idx="0">
                  <c:v>14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Graphs!$B$4:$B$12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Graphs!$I$4:$I$12</c:f>
              <c:numCache>
                <c:formatCode>General</c:formatCode>
                <c:ptCount val="9"/>
                <c:pt idx="2">
                  <c:v>3.78</c:v>
                </c:pt>
                <c:pt idx="3">
                  <c:v>5.66</c:v>
                </c:pt>
                <c:pt idx="4">
                  <c:v>3.3</c:v>
                </c:pt>
                <c:pt idx="5">
                  <c:v>5.62</c:v>
                </c:pt>
                <c:pt idx="6" formatCode="0.00">
                  <c:v>8.6885000000000012</c:v>
                </c:pt>
                <c:pt idx="7">
                  <c:v>6.57</c:v>
                </c:pt>
                <c:pt idx="8">
                  <c:v>4.01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084-014C-9F72-7B7907E4954B}"/>
            </c:ext>
          </c:extLst>
        </c:ser>
        <c:ser>
          <c:idx val="6"/>
          <c:order val="7"/>
          <c:tx>
            <c:strRef>
              <c:f>Graphs!$J$3</c:f>
              <c:strCache>
                <c:ptCount val="1"/>
                <c:pt idx="0">
                  <c:v>15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Graphs!$B$4:$B$12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Graphs!$J$4:$J$12</c:f>
              <c:numCache>
                <c:formatCode>General</c:formatCode>
                <c:ptCount val="9"/>
                <c:pt idx="3">
                  <c:v>1.83</c:v>
                </c:pt>
                <c:pt idx="6" formatCode="0.00">
                  <c:v>4.9849999999999994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084-014C-9F72-7B7907E4954B}"/>
            </c:ext>
          </c:extLst>
        </c:ser>
        <c:ser>
          <c:idx val="8"/>
          <c:order val="8"/>
          <c:tx>
            <c:strRef>
              <c:f>Graphs!$K$3</c:f>
              <c:strCache>
                <c:ptCount val="1"/>
              </c:strCache>
            </c:strRef>
          </c:tx>
          <c:spPr>
            <a:ln cap="flat">
              <a:solidFill>
                <a:schemeClr val="tx1"/>
              </a:solidFill>
            </a:ln>
          </c:spPr>
          <c:marker>
            <c:spPr>
              <a:ln w="12700" cap="flat">
                <a:solidFill>
                  <a:schemeClr val="tx1"/>
                </a:solidFill>
              </a:ln>
            </c:spPr>
          </c:marker>
          <c:cat>
            <c:strRef>
              <c:f>Graphs!$B$4:$B$9</c:f>
              <c:strCache>
                <c:ptCount val="6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</c:strCache>
            </c:strRef>
          </c:cat>
          <c:val>
            <c:numRef>
              <c:f>Graphs!$K$4:$K$13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084-014C-9F72-7B7907E49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9239856"/>
        <c:axId val="1"/>
      </c:lineChart>
      <c:catAx>
        <c:axId val="1109239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1.0204058999667295E-2"/>
              <c:y val="0.420340017021681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09239856"/>
        <c:crosses val="autoZero"/>
        <c:crossBetween val="between"/>
        <c:majorUnit val="1"/>
        <c:minorUnit val="0.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511518582418627"/>
          <c:y val="0.87123956539056591"/>
          <c:w val="0.53405904210351307"/>
          <c:h val="0.1136399433118129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 charset="0"/>
                <a:cs typeface="Arial" charset="0"/>
              </a:rPr>
              <a:t>Lower PO</a:t>
            </a:r>
            <a:r>
              <a:rPr lang="en-US" sz="1200" b="1" i="0" u="none" strike="noStrike" baseline="-25000">
                <a:solidFill>
                  <a:srgbClr val="000000"/>
                </a:solidFill>
                <a:latin typeface="Arial" charset="0"/>
                <a:cs typeface="Arial" charset="0"/>
              </a:rPr>
              <a:t>4</a:t>
            </a:r>
            <a:r>
              <a:rPr lang="en-US" sz="1200" b="1" i="0" u="none" strike="noStrike" baseline="0">
                <a:solidFill>
                  <a:srgbClr val="000000"/>
                </a:solidFill>
                <a:latin typeface="Arial" charset="0"/>
                <a:cs typeface="Arial" charset="0"/>
              </a:rPr>
              <a:t> - P</a:t>
            </a:r>
          </a:p>
        </c:rich>
      </c:tx>
      <c:layout>
        <c:manualLayout>
          <c:xMode val="edge"/>
          <c:yMode val="edge"/>
          <c:x val="0.40167417111654141"/>
          <c:y val="3.38029035433070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72997110585764"/>
          <c:y val="0.2"/>
          <c:w val="0.86073023377987912"/>
          <c:h val="0.56056338028169017"/>
        </c:manualLayout>
      </c:layout>
      <c:lineChart>
        <c:grouping val="standard"/>
        <c:varyColors val="0"/>
        <c:ser>
          <c:idx val="0"/>
          <c:order val="0"/>
          <c:tx>
            <c:strRef>
              <c:f>Graphs!$AQ$14</c:f>
              <c:strCache>
                <c:ptCount val="1"/>
                <c:pt idx="0">
                  <c:v>21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Graphs!$AP$26:$AP$34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Graphs!$AQ$26:$AQ$34</c:f>
              <c:numCache>
                <c:formatCode>General</c:formatCode>
                <c:ptCount val="9"/>
                <c:pt idx="1">
                  <c:v>0.31814249999999999</c:v>
                </c:pt>
                <c:pt idx="2">
                  <c:v>7.765939999999999E-2</c:v>
                </c:pt>
                <c:pt idx="3">
                  <c:v>6.7870399999999997E-2</c:v>
                </c:pt>
                <c:pt idx="4">
                  <c:v>2.70829E-2</c:v>
                </c:pt>
                <c:pt idx="5">
                  <c:v>3.8829699999999995E-2</c:v>
                </c:pt>
                <c:pt idx="6">
                  <c:v>4.633459999999999E-2</c:v>
                </c:pt>
                <c:pt idx="8">
                  <c:v>3.9482299999999998E-2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15-3C49-B7F2-27FC75447231}"/>
            </c:ext>
          </c:extLst>
        </c:ser>
        <c:ser>
          <c:idx val="2"/>
          <c:order val="1"/>
          <c:tx>
            <c:strRef>
              <c:f>Graphs!$AR$14</c:f>
              <c:strCache>
                <c:ptCount val="1"/>
                <c:pt idx="0">
                  <c:v>23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Graphs!$AP$26:$AP$34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Graphs!$AR$26:$AR$34</c:f>
              <c:numCache>
                <c:formatCode>General</c:formatCode>
                <c:ptCount val="9"/>
                <c:pt idx="0">
                  <c:v>3.8503399999999993E-2</c:v>
                </c:pt>
                <c:pt idx="1">
                  <c:v>3.2956300000000001E-2</c:v>
                </c:pt>
                <c:pt idx="2">
                  <c:v>0.10735269999999998</c:v>
                </c:pt>
                <c:pt idx="3">
                  <c:v>4.6769666666666668E-2</c:v>
                </c:pt>
                <c:pt idx="4">
                  <c:v>0.13655655</c:v>
                </c:pt>
                <c:pt idx="5">
                  <c:v>8.059609999999999E-2</c:v>
                </c:pt>
                <c:pt idx="6">
                  <c:v>4.1113799999999999E-2</c:v>
                </c:pt>
                <c:pt idx="7">
                  <c:v>7.3743799999999998E-2</c:v>
                </c:pt>
                <c:pt idx="8">
                  <c:v>4.5682E-2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15-3C49-B7F2-27FC75447231}"/>
            </c:ext>
          </c:extLst>
        </c:ser>
        <c:ser>
          <c:idx val="3"/>
          <c:order val="2"/>
          <c:tx>
            <c:strRef>
              <c:f>Graphs!$AS$14</c:f>
              <c:strCache>
                <c:ptCount val="1"/>
                <c:pt idx="0">
                  <c:v>25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Graphs!$AP$26:$AP$34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Graphs!$AS$26:$AS$34</c:f>
              <c:numCache>
                <c:formatCode>General</c:formatCode>
                <c:ptCount val="9"/>
                <c:pt idx="0">
                  <c:v>9.1363999999999994E-3</c:v>
                </c:pt>
                <c:pt idx="1">
                  <c:v>5.4655250000000002E-2</c:v>
                </c:pt>
                <c:pt idx="2">
                  <c:v>1.4030899999999997E-2</c:v>
                </c:pt>
                <c:pt idx="3">
                  <c:v>4.5682E-2</c:v>
                </c:pt>
                <c:pt idx="4">
                  <c:v>0.20197969999999998</c:v>
                </c:pt>
                <c:pt idx="5">
                  <c:v>8.7611549999999996E-2</c:v>
                </c:pt>
                <c:pt idx="6">
                  <c:v>6.3954799999999992E-2</c:v>
                </c:pt>
                <c:pt idx="7">
                  <c:v>6.0365499999999996E-2</c:v>
                </c:pt>
                <c:pt idx="8">
                  <c:v>2.3493599999999996E-2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15-3C49-B7F2-27FC75447231}"/>
            </c:ext>
          </c:extLst>
        </c:ser>
        <c:ser>
          <c:idx val="4"/>
          <c:order val="3"/>
          <c:tx>
            <c:strRef>
              <c:f>Graphs!$AT$14</c:f>
              <c:strCache>
                <c:ptCount val="1"/>
                <c:pt idx="0">
                  <c:v>26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Graphs!$AP$26:$AP$34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Graphs!$AT$26:$AT$34</c:f>
              <c:numCache>
                <c:formatCode>General</c:formatCode>
                <c:ptCount val="9"/>
                <c:pt idx="3">
                  <c:v>6.3954799999999992E-2</c:v>
                </c:pt>
                <c:pt idx="4">
                  <c:v>0.14683499999999997</c:v>
                </c:pt>
                <c:pt idx="5">
                  <c:v>6.3954799999999992E-2</c:v>
                </c:pt>
                <c:pt idx="6">
                  <c:v>3.1651100000000001E-2</c:v>
                </c:pt>
                <c:pt idx="7">
                  <c:v>0.50804909999999992</c:v>
                </c:pt>
                <c:pt idx="8">
                  <c:v>6.4607399999999995E-2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15-3C49-B7F2-27FC75447231}"/>
            </c:ext>
          </c:extLst>
        </c:ser>
        <c:ser>
          <c:idx val="5"/>
          <c:order val="4"/>
          <c:tx>
            <c:strRef>
              <c:f>Graphs!$AU$14</c:f>
              <c:strCache>
                <c:ptCount val="1"/>
                <c:pt idx="0">
                  <c:v>28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Graphs!$AP$26:$AP$34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Graphs!$AU$26:$AU$34</c:f>
              <c:numCache>
                <c:formatCode>General</c:formatCode>
                <c:ptCount val="9"/>
                <c:pt idx="0">
                  <c:v>2.4472499999999998E-2</c:v>
                </c:pt>
                <c:pt idx="1">
                  <c:v>1.8272799999999995E-2</c:v>
                </c:pt>
                <c:pt idx="2">
                  <c:v>1.3704599999999997E-2</c:v>
                </c:pt>
                <c:pt idx="3">
                  <c:v>3.572985E-2</c:v>
                </c:pt>
                <c:pt idx="4">
                  <c:v>0.13541449999999999</c:v>
                </c:pt>
                <c:pt idx="5">
                  <c:v>2.4635649999999999E-2</c:v>
                </c:pt>
                <c:pt idx="6">
                  <c:v>8.8100999999999995E-3</c:v>
                </c:pt>
                <c:pt idx="7">
                  <c:v>3.6871899999999999E-2</c:v>
                </c:pt>
                <c:pt idx="8">
                  <c:v>1.5336099999999998E-2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15-3C49-B7F2-27FC75447231}"/>
            </c:ext>
          </c:extLst>
        </c:ser>
        <c:ser>
          <c:idx val="6"/>
          <c:order val="5"/>
          <c:tx>
            <c:strRef>
              <c:f>Graphs!$AV$14</c:f>
              <c:strCache>
                <c:ptCount val="1"/>
              </c:strCache>
            </c:strRef>
          </c:tx>
          <c:spPr>
            <a:ln w="3175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strRef>
              <c:f>Graphs!$AP$26:$AP$34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Graphs!$AV$26:$AV$34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15-3C49-B7F2-27FC75447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3074432"/>
        <c:axId val="1"/>
      </c:lineChart>
      <c:catAx>
        <c:axId val="110307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3.4693939119679003E-2"/>
              <c:y val="0.430509174634420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03074432"/>
        <c:crosses val="autoZero"/>
        <c:crossBetween val="between"/>
        <c:majorUnit val="0.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3644988867356739"/>
          <c:y val="0.86718757742263597"/>
          <c:w val="0.61607126957149672"/>
          <c:h val="7.749335798244831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Lower Chl-a</a:t>
            </a:r>
          </a:p>
        </c:rich>
      </c:tx>
      <c:layout>
        <c:manualLayout>
          <c:xMode val="edge"/>
          <c:yMode val="edge"/>
          <c:x val="0.41836782902137237"/>
          <c:y val="3.72880998820101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20419145028654"/>
          <c:y val="0.15932229760708691"/>
          <c:w val="0.85918452964019665"/>
          <c:h val="0.61356033759324968"/>
        </c:manualLayout>
      </c:layout>
      <c:lineChart>
        <c:grouping val="standard"/>
        <c:varyColors val="0"/>
        <c:ser>
          <c:idx val="0"/>
          <c:order val="0"/>
          <c:tx>
            <c:strRef>
              <c:f>Graphs!$AQ$36</c:f>
              <c:strCache>
                <c:ptCount val="1"/>
                <c:pt idx="0">
                  <c:v>21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Graphs!$AP$37:$AP$45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Graphs!$AQ$37:$AQ$45</c:f>
              <c:numCache>
                <c:formatCode>0.0</c:formatCode>
                <c:ptCount val="9"/>
                <c:pt idx="1">
                  <c:v>39.200000000000003</c:v>
                </c:pt>
                <c:pt idx="2">
                  <c:v>22.5</c:v>
                </c:pt>
                <c:pt idx="3">
                  <c:v>24.3</c:v>
                </c:pt>
                <c:pt idx="4" formatCode="General">
                  <c:v>43</c:v>
                </c:pt>
                <c:pt idx="6" formatCode="General">
                  <c:v>33.6</c:v>
                </c:pt>
                <c:pt idx="8" formatCode="General">
                  <c:v>14.4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AA-C849-BB75-E60CEF7C49D0}"/>
            </c:ext>
          </c:extLst>
        </c:ser>
        <c:ser>
          <c:idx val="2"/>
          <c:order val="1"/>
          <c:tx>
            <c:strRef>
              <c:f>Graphs!$AR$36</c:f>
              <c:strCache>
                <c:ptCount val="1"/>
                <c:pt idx="0">
                  <c:v>23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Graphs!$AP$37:$AP$45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Graphs!$AR$37:$AR$45</c:f>
              <c:numCache>
                <c:formatCode>General</c:formatCode>
                <c:ptCount val="9"/>
                <c:pt idx="0">
                  <c:v>10.1</c:v>
                </c:pt>
                <c:pt idx="1">
                  <c:v>9.6</c:v>
                </c:pt>
                <c:pt idx="2" formatCode="0.0">
                  <c:v>6.75</c:v>
                </c:pt>
                <c:pt idx="3" formatCode="0.0">
                  <c:v>12.833333333333334</c:v>
                </c:pt>
                <c:pt idx="4">
                  <c:v>15.700000000000001</c:v>
                </c:pt>
                <c:pt idx="5" formatCode="0.0">
                  <c:v>17.05</c:v>
                </c:pt>
                <c:pt idx="6">
                  <c:v>15.2</c:v>
                </c:pt>
                <c:pt idx="7" formatCode="0.0">
                  <c:v>12.7</c:v>
                </c:pt>
                <c:pt idx="8">
                  <c:v>9.1999999999999993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AA-C849-BB75-E60CEF7C49D0}"/>
            </c:ext>
          </c:extLst>
        </c:ser>
        <c:ser>
          <c:idx val="3"/>
          <c:order val="2"/>
          <c:tx>
            <c:strRef>
              <c:f>Graphs!$AS$36</c:f>
              <c:strCache>
                <c:ptCount val="1"/>
                <c:pt idx="0">
                  <c:v>25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Graphs!$AP$37:$AP$45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Graphs!$AS$37:$AS$45</c:f>
              <c:numCache>
                <c:formatCode>0.0</c:formatCode>
                <c:ptCount val="9"/>
                <c:pt idx="0" formatCode="General">
                  <c:v>25.6</c:v>
                </c:pt>
                <c:pt idx="1">
                  <c:v>18.649999999999999</c:v>
                </c:pt>
                <c:pt idx="2" formatCode="General">
                  <c:v>17.3</c:v>
                </c:pt>
                <c:pt idx="3">
                  <c:v>14.25</c:v>
                </c:pt>
                <c:pt idx="4">
                  <c:v>15.8</c:v>
                </c:pt>
                <c:pt idx="5" formatCode="General">
                  <c:v>22.6</c:v>
                </c:pt>
                <c:pt idx="6" formatCode="General">
                  <c:v>18.899999999999999</c:v>
                </c:pt>
                <c:pt idx="7" formatCode="General">
                  <c:v>6.2</c:v>
                </c:pt>
                <c:pt idx="8" formatCode="General">
                  <c:v>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AA-C849-BB75-E60CEF7C49D0}"/>
            </c:ext>
          </c:extLst>
        </c:ser>
        <c:ser>
          <c:idx val="4"/>
          <c:order val="3"/>
          <c:tx>
            <c:strRef>
              <c:f>Graphs!$AT$36</c:f>
              <c:strCache>
                <c:ptCount val="1"/>
                <c:pt idx="0">
                  <c:v>26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cat>
            <c:strRef>
              <c:f>Graphs!$AP$37:$AP$45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Graphs!$AT$37:$AT$45</c:f>
              <c:numCache>
                <c:formatCode>General</c:formatCode>
                <c:ptCount val="9"/>
                <c:pt idx="3" formatCode="0.0">
                  <c:v>58.050000000000004</c:v>
                </c:pt>
                <c:pt idx="4">
                  <c:v>37.450000000000003</c:v>
                </c:pt>
                <c:pt idx="5" formatCode="0.0">
                  <c:v>40.25</c:v>
                </c:pt>
                <c:pt idx="6">
                  <c:v>15.2</c:v>
                </c:pt>
                <c:pt idx="7" formatCode="0.0">
                  <c:v>23.8</c:v>
                </c:pt>
                <c:pt idx="8">
                  <c:v>14.4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AA-C849-BB75-E60CEF7C49D0}"/>
            </c:ext>
          </c:extLst>
        </c:ser>
        <c:ser>
          <c:idx val="5"/>
          <c:order val="4"/>
          <c:tx>
            <c:strRef>
              <c:f>Graphs!$AU$36</c:f>
              <c:strCache>
                <c:ptCount val="1"/>
                <c:pt idx="0">
                  <c:v>28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Graphs!$AP$37:$AP$45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Graphs!$AU$37:$AU$45</c:f>
              <c:numCache>
                <c:formatCode>0.0</c:formatCode>
                <c:ptCount val="9"/>
                <c:pt idx="0" formatCode="General">
                  <c:v>12.1</c:v>
                </c:pt>
                <c:pt idx="1">
                  <c:v>9.0500000000000007</c:v>
                </c:pt>
                <c:pt idx="2" formatCode="General">
                  <c:v>9.6</c:v>
                </c:pt>
                <c:pt idx="3">
                  <c:v>13.25</c:v>
                </c:pt>
                <c:pt idx="4" formatCode="General">
                  <c:v>16.7</c:v>
                </c:pt>
                <c:pt idx="5" formatCode="General">
                  <c:v>20.6</c:v>
                </c:pt>
                <c:pt idx="6" formatCode="General">
                  <c:v>14.5</c:v>
                </c:pt>
                <c:pt idx="7" formatCode="General">
                  <c:v>5.7</c:v>
                </c:pt>
                <c:pt idx="8" formatCode="General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AA-C849-BB75-E60CEF7C49D0}"/>
            </c:ext>
          </c:extLst>
        </c:ser>
        <c:ser>
          <c:idx val="6"/>
          <c:order val="5"/>
          <c:tx>
            <c:strRef>
              <c:f>Graphs!$AV$36</c:f>
              <c:strCache>
                <c:ptCount val="1"/>
              </c:strCache>
            </c:strRef>
          </c:tx>
          <c:spPr>
            <a:ln w="3175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strRef>
              <c:f>Graphs!$AP$37:$AP$45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Graphs!$AV$37:$AV$45</c:f>
              <c:numCache>
                <c:formatCode>General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AA-C849-BB75-E60CEF7C49D0}"/>
            </c:ext>
          </c:extLst>
        </c:ser>
        <c:ser>
          <c:idx val="7"/>
          <c:order val="6"/>
          <c:tx>
            <c:strRef>
              <c:f>Graphs!$AW$36</c:f>
              <c:strCache>
                <c:ptCount val="1"/>
              </c:strCache>
            </c:strRef>
          </c:tx>
          <c:spPr>
            <a:ln w="3175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strRef>
              <c:f>Graphs!$AP$37:$AP$45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Graphs!$AW$37:$AW$45</c:f>
              <c:numCache>
                <c:formatCode>General</c:formatCode>
                <c:ptCount val="9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1AA-C849-BB75-E60CEF7C4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967328"/>
        <c:axId val="1"/>
      </c:lineChart>
      <c:catAx>
        <c:axId val="1102967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2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825" b="1" i="0" u="none" strike="noStrike" baseline="0">
                    <a:solidFill>
                      <a:srgbClr val="000000"/>
                    </a:solidFill>
                    <a:latin typeface="Symbol" charset="0"/>
                  </a:rPr>
                  <a:t>m</a:t>
                </a:r>
                <a:r>
                  <a:rPr lang="en-US" sz="825" b="1" i="0" u="none" strike="noStrike" baseline="0">
                    <a:solidFill>
                      <a:srgbClr val="000000"/>
                    </a:solidFill>
                    <a:latin typeface="Arial" charset="0"/>
                    <a:cs typeface="Arial" charset="0"/>
                  </a:rPr>
                  <a:t>g/L</a:t>
                </a:r>
              </a:p>
            </c:rich>
          </c:tx>
          <c:layout>
            <c:manualLayout>
              <c:xMode val="edge"/>
              <c:yMode val="edge"/>
              <c:x val="1.4285714285714285E-2"/>
              <c:y val="0.416949902477786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029673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5"/>
        <c:delete val="1"/>
      </c:legendEntry>
      <c:layout>
        <c:manualLayout>
          <c:xMode val="edge"/>
          <c:yMode val="edge"/>
          <c:x val="0.23061097890597554"/>
          <c:y val="0.91476043963635267"/>
          <c:w val="0.61208895335791635"/>
          <c:h val="6.976986404006080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Lower water clarity</a:t>
            </a:r>
          </a:p>
        </c:rich>
      </c:tx>
      <c:layout>
        <c:manualLayout>
          <c:xMode val="edge"/>
          <c:yMode val="edge"/>
          <c:x val="0.36619784469838201"/>
          <c:y val="3.72882366976855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63404497241105"/>
          <c:y val="0.11186459193689079"/>
          <c:w val="0.86619916877376935"/>
          <c:h val="0.70847574893364151"/>
        </c:manualLayout>
      </c:layout>
      <c:lineChart>
        <c:grouping val="standard"/>
        <c:varyColors val="0"/>
        <c:ser>
          <c:idx val="0"/>
          <c:order val="0"/>
          <c:tx>
            <c:strRef>
              <c:f>Graphs!$AQ$50</c:f>
              <c:strCache>
                <c:ptCount val="1"/>
                <c:pt idx="0">
                  <c:v>21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Graphs!$AP$51:$AP$59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Graphs!$AQ$51:$AQ$59</c:f>
              <c:numCache>
                <c:formatCode>General</c:formatCode>
                <c:ptCount val="9"/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10</c:v>
                </c:pt>
                <c:pt idx="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34-BA4F-ADB3-0CFCF53BBAAE}"/>
            </c:ext>
          </c:extLst>
        </c:ser>
        <c:ser>
          <c:idx val="2"/>
          <c:order val="1"/>
          <c:tx>
            <c:strRef>
              <c:f>Graphs!$AR$50</c:f>
              <c:strCache>
                <c:ptCount val="1"/>
                <c:pt idx="0">
                  <c:v>23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339933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Graphs!$AP$51:$AP$59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Graphs!$AR$51:$AR$59</c:f>
              <c:numCache>
                <c:formatCode>General</c:formatCode>
                <c:ptCount val="9"/>
                <c:pt idx="0">
                  <c:v>15</c:v>
                </c:pt>
                <c:pt idx="1">
                  <c:v>18</c:v>
                </c:pt>
                <c:pt idx="2">
                  <c:v>27</c:v>
                </c:pt>
                <c:pt idx="3" formatCode="0">
                  <c:v>17.8</c:v>
                </c:pt>
                <c:pt idx="4" formatCode="0">
                  <c:v>16.5</c:v>
                </c:pt>
                <c:pt idx="5">
                  <c:v>17</c:v>
                </c:pt>
                <c:pt idx="6">
                  <c:v>17</c:v>
                </c:pt>
                <c:pt idx="7">
                  <c:v>23</c:v>
                </c:pt>
                <c:pt idx="8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34-BA4F-ADB3-0CFCF53BBAAE}"/>
            </c:ext>
          </c:extLst>
        </c:ser>
        <c:ser>
          <c:idx val="3"/>
          <c:order val="2"/>
          <c:tx>
            <c:strRef>
              <c:f>Graphs!$AS$50</c:f>
              <c:strCache>
                <c:ptCount val="1"/>
                <c:pt idx="0">
                  <c:v>25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Graphs!$AP$51:$AP$59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Graphs!$AS$51:$AS$59</c:f>
              <c:numCache>
                <c:formatCode>General</c:formatCode>
                <c:ptCount val="9"/>
                <c:pt idx="0">
                  <c:v>27</c:v>
                </c:pt>
                <c:pt idx="1">
                  <c:v>18</c:v>
                </c:pt>
                <c:pt idx="2">
                  <c:v>22</c:v>
                </c:pt>
                <c:pt idx="3">
                  <c:v>25</c:v>
                </c:pt>
                <c:pt idx="4">
                  <c:v>27</c:v>
                </c:pt>
                <c:pt idx="5">
                  <c:v>21</c:v>
                </c:pt>
                <c:pt idx="7">
                  <c:v>39</c:v>
                </c:pt>
                <c:pt idx="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34-BA4F-ADB3-0CFCF53BBAAE}"/>
            </c:ext>
          </c:extLst>
        </c:ser>
        <c:ser>
          <c:idx val="4"/>
          <c:order val="3"/>
          <c:tx>
            <c:strRef>
              <c:f>Graphs!$AT$50</c:f>
              <c:strCache>
                <c:ptCount val="1"/>
                <c:pt idx="0">
                  <c:v>26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cat>
            <c:strRef>
              <c:f>Graphs!$AP$51:$AP$59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Graphs!$AT$51:$AT$59</c:f>
              <c:numCache>
                <c:formatCode>General</c:formatCode>
                <c:ptCount val="9"/>
                <c:pt idx="3">
                  <c:v>15</c:v>
                </c:pt>
                <c:pt idx="4">
                  <c:v>14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34-BA4F-ADB3-0CFCF53BBAAE}"/>
            </c:ext>
          </c:extLst>
        </c:ser>
        <c:ser>
          <c:idx val="5"/>
          <c:order val="4"/>
          <c:tx>
            <c:strRef>
              <c:f>Graphs!$AU$50</c:f>
              <c:strCache>
                <c:ptCount val="1"/>
                <c:pt idx="0">
                  <c:v>28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Graphs!$AP$51:$AP$59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Graphs!$AU$51:$AU$59</c:f>
              <c:numCache>
                <c:formatCode>0</c:formatCode>
                <c:ptCount val="9"/>
                <c:pt idx="0" formatCode="General">
                  <c:v>18</c:v>
                </c:pt>
                <c:pt idx="1">
                  <c:v>17.5</c:v>
                </c:pt>
                <c:pt idx="2" formatCode="General">
                  <c:v>22</c:v>
                </c:pt>
                <c:pt idx="3" formatCode="General">
                  <c:v>21</c:v>
                </c:pt>
                <c:pt idx="4" formatCode="General">
                  <c:v>25</c:v>
                </c:pt>
                <c:pt idx="5" formatCode="General">
                  <c:v>21</c:v>
                </c:pt>
                <c:pt idx="7" formatCode="General">
                  <c:v>36</c:v>
                </c:pt>
                <c:pt idx="8" formatCode="General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34-BA4F-ADB3-0CFCF53BBAAE}"/>
            </c:ext>
          </c:extLst>
        </c:ser>
        <c:ser>
          <c:idx val="7"/>
          <c:order val="5"/>
          <c:tx>
            <c:strRef>
              <c:f>Graphs!$AV$50</c:f>
              <c:strCache>
                <c:ptCount val="1"/>
              </c:strCache>
            </c:strRef>
          </c:tx>
          <c:spPr>
            <a:ln w="3175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strRef>
              <c:f>Graphs!$AP$51:$AP$59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Graphs!$AV$51:$AV$59</c:f>
              <c:numCache>
                <c:formatCode>General</c:formatCode>
                <c:ptCount val="9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34-BA4F-ADB3-0CFCF53BB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947872"/>
        <c:axId val="1"/>
      </c:lineChart>
      <c:catAx>
        <c:axId val="110294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7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inches</a:t>
                </a:r>
              </a:p>
            </c:rich>
          </c:tx>
          <c:layout>
            <c:manualLayout>
              <c:xMode val="edge"/>
              <c:yMode val="edge"/>
              <c:x val="1.1737181877334971E-2"/>
              <c:y val="0.396610702587796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029478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7053159669443915"/>
          <c:y val="0.92072003023655113"/>
          <c:w val="0.71160098373728931"/>
          <c:h val="7.241618215343660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 charset="0"/>
                <a:cs typeface="Arial" charset="0"/>
              </a:rPr>
              <a:t>Wicomico Creek NO</a:t>
            </a:r>
            <a:r>
              <a:rPr lang="en-US" sz="1000" b="1" i="0" u="none" strike="noStrike" baseline="-25000">
                <a:solidFill>
                  <a:srgbClr val="000000"/>
                </a:solidFill>
                <a:latin typeface="Arial" charset="0"/>
                <a:cs typeface="Arial" charset="0"/>
              </a:rPr>
              <a:t>3 </a:t>
            </a:r>
            <a:r>
              <a:rPr lang="en-US" sz="1000" b="1" i="0" u="none" strike="noStrike" baseline="0">
                <a:solidFill>
                  <a:srgbClr val="000000"/>
                </a:solidFill>
                <a:latin typeface="Arial" charset="0"/>
                <a:cs typeface="Arial" charset="0"/>
              </a:rPr>
              <a:t>- N</a:t>
            </a:r>
          </a:p>
        </c:rich>
      </c:tx>
      <c:layout>
        <c:manualLayout>
          <c:xMode val="edge"/>
          <c:yMode val="edge"/>
          <c:x val="0.34081666949904643"/>
          <c:y val="3.72879198414285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1836826208572142E-2"/>
          <c:y val="0.18305115044218503"/>
          <c:w val="0.87959271324210153"/>
          <c:h val="0.62711968207044877"/>
        </c:manualLayout>
      </c:layout>
      <c:lineChart>
        <c:grouping val="standard"/>
        <c:varyColors val="0"/>
        <c:ser>
          <c:idx val="0"/>
          <c:order val="0"/>
          <c:tx>
            <c:strRef>
              <c:f>Graphs!$BI$4</c:f>
              <c:strCache>
                <c:ptCount val="1"/>
                <c:pt idx="0">
                  <c:v>16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Graphs!$BH$5:$BH$14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Graphs!$BI$5:$BI$13</c:f>
              <c:numCache>
                <c:formatCode>General</c:formatCode>
                <c:ptCount val="9"/>
                <c:pt idx="1">
                  <c:v>1.23</c:v>
                </c:pt>
                <c:pt idx="2" formatCode="0.00">
                  <c:v>0.68799999999999994</c:v>
                </c:pt>
                <c:pt idx="5">
                  <c:v>0.38900000000000001</c:v>
                </c:pt>
                <c:pt idx="6">
                  <c:v>2.2599999999999998</c:v>
                </c:pt>
                <c:pt idx="7">
                  <c:v>1.64</c:v>
                </c:pt>
                <c:pt idx="8">
                  <c:v>1.05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15-A148-ADA7-AE3795EA3308}"/>
            </c:ext>
          </c:extLst>
        </c:ser>
        <c:ser>
          <c:idx val="1"/>
          <c:order val="1"/>
          <c:tx>
            <c:strRef>
              <c:f>Graphs!$BJ$4</c:f>
              <c:strCache>
                <c:ptCount val="1"/>
                <c:pt idx="0">
                  <c:v>17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Graphs!$BH$5:$BH$14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Graphs!$BJ$5:$BJ$13</c:f>
              <c:numCache>
                <c:formatCode>General</c:formatCode>
                <c:ptCount val="9"/>
                <c:pt idx="1">
                  <c:v>2.87</c:v>
                </c:pt>
                <c:pt idx="2">
                  <c:v>2.09</c:v>
                </c:pt>
                <c:pt idx="3">
                  <c:v>3.2099999999999995</c:v>
                </c:pt>
                <c:pt idx="4" formatCode="0.00">
                  <c:v>4.5199999999999996</c:v>
                </c:pt>
                <c:pt idx="5" formatCode="0.00">
                  <c:v>4.1399999999999997</c:v>
                </c:pt>
                <c:pt idx="6">
                  <c:v>11.75</c:v>
                </c:pt>
                <c:pt idx="7">
                  <c:v>10.3</c:v>
                </c:pt>
                <c:pt idx="8">
                  <c:v>7.43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15-A148-ADA7-AE3795EA3308}"/>
            </c:ext>
          </c:extLst>
        </c:ser>
        <c:ser>
          <c:idx val="2"/>
          <c:order val="2"/>
          <c:tx>
            <c:strRef>
              <c:f>Graphs!$BK$4</c:f>
              <c:strCache>
                <c:ptCount val="1"/>
                <c:pt idx="0">
                  <c:v>18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  <a:prstDash val="solid"/>
              </a:ln>
            </c:spPr>
          </c:marker>
          <c:cat>
            <c:strRef>
              <c:f>Graphs!$BH$5:$BH$14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Graphs!$BK$5:$BK$13</c:f>
              <c:numCache>
                <c:formatCode>General</c:formatCode>
                <c:ptCount val="9"/>
                <c:pt idx="1">
                  <c:v>6.26</c:v>
                </c:pt>
                <c:pt idx="2" formatCode="0.00">
                  <c:v>4.0350000000000001</c:v>
                </c:pt>
                <c:pt idx="3" formatCode="0.00">
                  <c:v>5.126666666666666</c:v>
                </c:pt>
                <c:pt idx="4">
                  <c:v>4.9450000000000003</c:v>
                </c:pt>
                <c:pt idx="5" formatCode="0.00">
                  <c:v>5.19</c:v>
                </c:pt>
                <c:pt idx="6">
                  <c:v>11.45</c:v>
                </c:pt>
                <c:pt idx="7" formatCode="0.00">
                  <c:v>6.51</c:v>
                </c:pt>
                <c:pt idx="8">
                  <c:v>6.77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15-A148-ADA7-AE3795EA3308}"/>
            </c:ext>
          </c:extLst>
        </c:ser>
        <c:ser>
          <c:idx val="5"/>
          <c:order val="3"/>
          <c:tx>
            <c:strRef>
              <c:f>Graphs!$BL$4</c:f>
              <c:strCache>
                <c:ptCount val="1"/>
              </c:strCache>
            </c:strRef>
          </c:tx>
          <c:spPr>
            <a:ln w="31750">
              <a:solidFill>
                <a:prstClr val="black"/>
              </a:solidFill>
            </a:ln>
          </c:spPr>
          <c:marker>
            <c:symbol val="none"/>
          </c:marker>
          <c:cat>
            <c:strRef>
              <c:f>Graphs!$BH$5:$BH$14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Graphs!$BL$5:$BL$14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15-A148-ADA7-AE3795EA3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920384"/>
        <c:axId val="1"/>
      </c:lineChart>
      <c:catAx>
        <c:axId val="1102920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mg/L 
</a:t>
                </a:r>
              </a:p>
            </c:rich>
          </c:tx>
          <c:layout>
            <c:manualLayout>
              <c:xMode val="edge"/>
              <c:yMode val="edge"/>
              <c:x val="1.0204120168432184E-2"/>
              <c:y val="0.440678777739387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029203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42734521163938327"/>
          <c:y val="0.89964209653613458"/>
          <c:w val="0.26465033411169925"/>
          <c:h val="6.950024780107477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 charset="0"/>
                <a:cs typeface="Arial" charset="0"/>
              </a:rPr>
              <a:t>Wicomico Creek PO</a:t>
            </a:r>
            <a:r>
              <a:rPr lang="en-US" sz="1200" b="1" i="0" u="none" strike="noStrike" baseline="-25000">
                <a:solidFill>
                  <a:srgbClr val="000000"/>
                </a:solidFill>
                <a:latin typeface="Arial" charset="0"/>
                <a:cs typeface="Arial" charset="0"/>
              </a:rPr>
              <a:t>4</a:t>
            </a:r>
            <a:r>
              <a:rPr lang="en-US" sz="1200" b="1" i="0" u="none" strike="noStrike" baseline="0">
                <a:solidFill>
                  <a:srgbClr val="000000"/>
                </a:solidFill>
                <a:latin typeface="Arial" charset="0"/>
                <a:cs typeface="Arial" charset="0"/>
              </a:rPr>
              <a:t> - P</a:t>
            </a:r>
          </a:p>
        </c:rich>
      </c:tx>
      <c:layout>
        <c:manualLayout>
          <c:xMode val="edge"/>
          <c:yMode val="edge"/>
          <c:x val="0.33686072209944135"/>
          <c:y val="2.9277831026129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48991997161998"/>
          <c:y val="0.17288164208428575"/>
          <c:w val="0.84693961947905383"/>
          <c:h val="0.62711968207044877"/>
        </c:manualLayout>
      </c:layout>
      <c:lineChart>
        <c:grouping val="standard"/>
        <c:varyColors val="0"/>
        <c:ser>
          <c:idx val="0"/>
          <c:order val="0"/>
          <c:tx>
            <c:strRef>
              <c:f>Graphs!$BI$16</c:f>
              <c:strCache>
                <c:ptCount val="1"/>
                <c:pt idx="0">
                  <c:v>16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Graphs!$BH$28:$BH$36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Graphs!$BI$28:$BI$36</c:f>
              <c:numCache>
                <c:formatCode>0.000</c:formatCode>
                <c:ptCount val="9"/>
                <c:pt idx="0">
                  <c:v>8.1574999999999995E-2</c:v>
                </c:pt>
                <c:pt idx="1">
                  <c:v>7.4722700000000003E-2</c:v>
                </c:pt>
                <c:pt idx="5">
                  <c:v>4.4376800000000001E-2</c:v>
                </c:pt>
                <c:pt idx="6">
                  <c:v>5.1555399999999994E-2</c:v>
                </c:pt>
                <c:pt idx="7">
                  <c:v>7.765939999999999E-2</c:v>
                </c:pt>
                <c:pt idx="8">
                  <c:v>8.9406200000000005E-2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34-6346-B88C-05ADBCAFBEB6}"/>
            </c:ext>
          </c:extLst>
        </c:ser>
        <c:ser>
          <c:idx val="1"/>
          <c:order val="1"/>
          <c:tx>
            <c:strRef>
              <c:f>Graphs!$BJ$16</c:f>
              <c:strCache>
                <c:ptCount val="1"/>
                <c:pt idx="0">
                  <c:v>17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Graphs!$BH$28:$BH$36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Graphs!$BJ$28:$BJ$36</c:f>
              <c:numCache>
                <c:formatCode>0.000</c:formatCode>
                <c:ptCount val="9"/>
                <c:pt idx="1">
                  <c:v>1.27257E-2</c:v>
                </c:pt>
                <c:pt idx="2">
                  <c:v>0.27523404999999995</c:v>
                </c:pt>
                <c:pt idx="3">
                  <c:v>4.4159266666666662E-2</c:v>
                </c:pt>
                <c:pt idx="4">
                  <c:v>0.15874495</c:v>
                </c:pt>
                <c:pt idx="5">
                  <c:v>5.7591949999999996E-2</c:v>
                </c:pt>
                <c:pt idx="6">
                  <c:v>3.55667E-2</c:v>
                </c:pt>
                <c:pt idx="7">
                  <c:v>1.8272799999999999E-2</c:v>
                </c:pt>
                <c:pt idx="8">
                  <c:v>2.5451399999999999E-2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34-6346-B88C-05ADBCAFBEB6}"/>
            </c:ext>
          </c:extLst>
        </c:ser>
        <c:ser>
          <c:idx val="2"/>
          <c:order val="2"/>
          <c:tx>
            <c:strRef>
              <c:f>Graphs!$BK$16</c:f>
              <c:strCache>
                <c:ptCount val="1"/>
                <c:pt idx="0">
                  <c:v>18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  <a:prstDash val="solid"/>
              </a:ln>
            </c:spPr>
          </c:marker>
          <c:cat>
            <c:strRef>
              <c:f>Graphs!$BH$28:$BH$36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Graphs!$BK$28:$BK$36</c:f>
              <c:numCache>
                <c:formatCode>0.000</c:formatCode>
                <c:ptCount val="9"/>
                <c:pt idx="0">
                  <c:v>5.5144699999999998E-2</c:v>
                </c:pt>
                <c:pt idx="1">
                  <c:v>5.2697449999999986E-2</c:v>
                </c:pt>
                <c:pt idx="2">
                  <c:v>8.3695949999999991E-2</c:v>
                </c:pt>
                <c:pt idx="3">
                  <c:v>4.7748566666666666E-2</c:v>
                </c:pt>
                <c:pt idx="4">
                  <c:v>1.8925399999999998E-2</c:v>
                </c:pt>
                <c:pt idx="5">
                  <c:v>5.8897150000000002E-2</c:v>
                </c:pt>
                <c:pt idx="6">
                  <c:v>2.8388099999999999E-2</c:v>
                </c:pt>
                <c:pt idx="7">
                  <c:v>3.8177099999999999E-2</c:v>
                </c:pt>
                <c:pt idx="8">
                  <c:v>4.9923899999999993E-2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34-6346-B88C-05ADBCAFBEB6}"/>
            </c:ext>
          </c:extLst>
        </c:ser>
        <c:ser>
          <c:idx val="5"/>
          <c:order val="3"/>
          <c:tx>
            <c:strRef>
              <c:f>Graphs!$BL$16</c:f>
              <c:strCache>
                <c:ptCount val="1"/>
              </c:strCache>
            </c:strRef>
          </c:tx>
          <c:spPr>
            <a:ln w="31750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Graphs!$BH$28:$BH$36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Graphs!$BL$28:$BL$36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34-6346-B88C-05ADBCAFB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866400"/>
        <c:axId val="1"/>
      </c:lineChart>
      <c:catAx>
        <c:axId val="1102866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mg/L </a:t>
                </a:r>
              </a:p>
            </c:rich>
          </c:tx>
          <c:layout>
            <c:manualLayout>
              <c:xMode val="edge"/>
              <c:yMode val="edge"/>
              <c:x val="1.8367335606321426E-2"/>
              <c:y val="0.430509283411992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02866400"/>
        <c:crosses val="autoZero"/>
        <c:crossBetween val="between"/>
        <c:majorUnit val="0.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41065097659752198"/>
          <c:y val="0.91497655639217979"/>
          <c:w val="0.26809338368542884"/>
          <c:h val="6.95897662608136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Wicomico Creek Chl-a</a:t>
            </a:r>
          </a:p>
        </c:rich>
      </c:tx>
      <c:layout>
        <c:manualLayout>
          <c:xMode val="edge"/>
          <c:yMode val="edge"/>
          <c:x val="0.35306162433921112"/>
          <c:y val="3.728829605254566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704225352112672E-2"/>
          <c:y val="0.18269230769230768"/>
          <c:w val="0.91549295774647887"/>
          <c:h val="0.60576923076923073"/>
        </c:manualLayout>
      </c:layout>
      <c:lineChart>
        <c:grouping val="standard"/>
        <c:varyColors val="0"/>
        <c:ser>
          <c:idx val="0"/>
          <c:order val="0"/>
          <c:tx>
            <c:strRef>
              <c:f>Graphs!$BI$38</c:f>
              <c:strCache>
                <c:ptCount val="1"/>
                <c:pt idx="0">
                  <c:v>16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Graphs!$BH$39:$BH$47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Graphs!$BI$39:$BI$47</c:f>
              <c:numCache>
                <c:formatCode>General</c:formatCode>
                <c:ptCount val="9"/>
                <c:pt idx="0" formatCode="0.0">
                  <c:v>6</c:v>
                </c:pt>
                <c:pt idx="1">
                  <c:v>16.100000000000001</c:v>
                </c:pt>
                <c:pt idx="2">
                  <c:v>12.3</c:v>
                </c:pt>
                <c:pt idx="5">
                  <c:v>7.8</c:v>
                </c:pt>
                <c:pt idx="6">
                  <c:v>12.1</c:v>
                </c:pt>
                <c:pt idx="7">
                  <c:v>8.1</c:v>
                </c:pt>
                <c:pt idx="8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0A-8A42-BDB9-CCE73900186A}"/>
            </c:ext>
          </c:extLst>
        </c:ser>
        <c:ser>
          <c:idx val="1"/>
          <c:order val="1"/>
          <c:tx>
            <c:strRef>
              <c:f>Graphs!$BJ$38</c:f>
              <c:strCache>
                <c:ptCount val="1"/>
                <c:pt idx="0">
                  <c:v>17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Graphs!$BH$39:$BH$47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Graphs!$BJ$39:$BJ$47</c:f>
              <c:numCache>
                <c:formatCode>General</c:formatCode>
                <c:ptCount val="9"/>
                <c:pt idx="1">
                  <c:v>45.1</c:v>
                </c:pt>
                <c:pt idx="2" formatCode="0.0">
                  <c:v>25.55</c:v>
                </c:pt>
                <c:pt idx="3" formatCode="0.0">
                  <c:v>12.05</c:v>
                </c:pt>
                <c:pt idx="4" formatCode="0.0">
                  <c:v>25.9</c:v>
                </c:pt>
                <c:pt idx="5" formatCode="0.0">
                  <c:v>47</c:v>
                </c:pt>
                <c:pt idx="6" formatCode="0.0">
                  <c:v>34.65</c:v>
                </c:pt>
                <c:pt idx="7" formatCode="0.0">
                  <c:v>11.1</c:v>
                </c:pt>
                <c:pt idx="8" formatCode="0.0">
                  <c:v>17.8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0A-8A42-BDB9-CCE73900186A}"/>
            </c:ext>
          </c:extLst>
        </c:ser>
        <c:ser>
          <c:idx val="2"/>
          <c:order val="2"/>
          <c:tx>
            <c:strRef>
              <c:f>Graphs!$BK$38</c:f>
              <c:strCache>
                <c:ptCount val="1"/>
                <c:pt idx="0">
                  <c:v>18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Graphs!$BH$39:$BH$47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Graphs!$BK$39:$BK$47</c:f>
              <c:numCache>
                <c:formatCode>0.0</c:formatCode>
                <c:ptCount val="9"/>
                <c:pt idx="0" formatCode="General">
                  <c:v>9.6</c:v>
                </c:pt>
                <c:pt idx="1">
                  <c:v>12.25</c:v>
                </c:pt>
                <c:pt idx="2" formatCode="General">
                  <c:v>12.8</c:v>
                </c:pt>
                <c:pt idx="3" formatCode="General">
                  <c:v>12.300000000000002</c:v>
                </c:pt>
                <c:pt idx="4" formatCode="General">
                  <c:v>31.900000000000002</c:v>
                </c:pt>
                <c:pt idx="5">
                  <c:v>20.65</c:v>
                </c:pt>
                <c:pt idx="6">
                  <c:v>22</c:v>
                </c:pt>
                <c:pt idx="7" formatCode="General">
                  <c:v>13.1</c:v>
                </c:pt>
                <c:pt idx="8" formatCode="General">
                  <c:v>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0A-8A42-BDB9-CCE73900186A}"/>
            </c:ext>
          </c:extLst>
        </c:ser>
        <c:ser>
          <c:idx val="3"/>
          <c:order val="3"/>
          <c:tx>
            <c:strRef>
              <c:f>Graphs!$BL$38</c:f>
              <c:strCache>
                <c:ptCount val="1"/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Graphs!$BH$39:$BH$47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Graphs!$BL$39:$BL$47</c:f>
              <c:numCache>
                <c:formatCode>General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0A-8A42-BDB9-CCE73900186A}"/>
            </c:ext>
          </c:extLst>
        </c:ser>
        <c:ser>
          <c:idx val="4"/>
          <c:order val="4"/>
          <c:tx>
            <c:strRef>
              <c:f>Graphs!$BM$38</c:f>
              <c:strCache>
                <c:ptCount val="1"/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Graphs!$BH$39:$BH$47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Graphs!$BM$39:$BM$47</c:f>
              <c:numCache>
                <c:formatCode>General</c:formatCode>
                <c:ptCount val="9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0A-8A42-BDB9-CCE739001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814848"/>
        <c:axId val="1"/>
      </c:lineChart>
      <c:catAx>
        <c:axId val="1102814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2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800" b="1" i="0" u="none" strike="noStrike" baseline="0">
                    <a:solidFill>
                      <a:srgbClr val="000000"/>
                    </a:solidFill>
                    <a:latin typeface="Symbol" charset="0"/>
                  </a:rPr>
                  <a:t> m</a:t>
                </a:r>
                <a:r>
                  <a:rPr lang="en-US" sz="800" b="1" i="0" u="none" strike="noStrike" baseline="0">
                    <a:solidFill>
                      <a:srgbClr val="000000"/>
                    </a:solidFill>
                    <a:latin typeface="Arial" charset="0"/>
                    <a:cs typeface="Arial" charset="0"/>
                  </a:rPr>
                  <a:t>g/L</a:t>
                </a:r>
              </a:p>
            </c:rich>
          </c:tx>
          <c:layout>
            <c:manualLayout>
              <c:xMode val="edge"/>
              <c:yMode val="edge"/>
              <c:x val="8.8028169014084511E-3"/>
              <c:y val="0.407051357386296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028148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41490642713221132"/>
          <c:y val="0.90836203612848632"/>
          <c:w val="0.26596565841808417"/>
          <c:h val="7.500236995556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Wicomico Creek Water Clarity</a:t>
            </a:r>
          </a:p>
        </c:rich>
      </c:tx>
      <c:layout>
        <c:manualLayout>
          <c:xMode val="edge"/>
          <c:yMode val="edge"/>
          <c:x val="0.30612264376043902"/>
          <c:y val="3.72881733732328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16337309009599"/>
          <c:y val="0.17288164208428575"/>
          <c:w val="0.86326616636057762"/>
          <c:h val="0.6000009931160506"/>
        </c:manualLayout>
      </c:layout>
      <c:lineChart>
        <c:grouping val="standard"/>
        <c:varyColors val="0"/>
        <c:ser>
          <c:idx val="0"/>
          <c:order val="0"/>
          <c:tx>
            <c:strRef>
              <c:f>Graphs!$BI$52</c:f>
              <c:strCache>
                <c:ptCount val="1"/>
                <c:pt idx="0">
                  <c:v>16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Graphs!$BH$53:$BH$61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Graphs!$BI$53:$BI$61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19-F64D-8601-4E1A8751FF2C}"/>
            </c:ext>
          </c:extLst>
        </c:ser>
        <c:ser>
          <c:idx val="1"/>
          <c:order val="1"/>
          <c:tx>
            <c:strRef>
              <c:f>Graphs!$BJ$52</c:f>
              <c:strCache>
                <c:ptCount val="1"/>
                <c:pt idx="0">
                  <c:v>17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Graphs!$BH$53:$BH$61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Graphs!$BJ$53:$BJ$61</c:f>
              <c:numCache>
                <c:formatCode>General</c:formatCode>
                <c:ptCount val="9"/>
                <c:pt idx="1">
                  <c:v>9</c:v>
                </c:pt>
                <c:pt idx="2">
                  <c:v>9</c:v>
                </c:pt>
                <c:pt idx="3">
                  <c:v>13</c:v>
                </c:pt>
                <c:pt idx="4" formatCode="0">
                  <c:v>13.5</c:v>
                </c:pt>
                <c:pt idx="5">
                  <c:v>14</c:v>
                </c:pt>
                <c:pt idx="6">
                  <c:v>15</c:v>
                </c:pt>
                <c:pt idx="7">
                  <c:v>24</c:v>
                </c:pt>
                <c:pt idx="8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19-F64D-8601-4E1A8751FF2C}"/>
            </c:ext>
          </c:extLst>
        </c:ser>
        <c:ser>
          <c:idx val="2"/>
          <c:order val="2"/>
          <c:tx>
            <c:strRef>
              <c:f>Graphs!$BK$52</c:f>
              <c:strCache>
                <c:ptCount val="1"/>
                <c:pt idx="0">
                  <c:v>18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Graphs!$BH$53:$BH$61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Graphs!$BK$53:$BK$61</c:f>
              <c:numCache>
                <c:formatCode>General</c:formatCode>
                <c:ptCount val="9"/>
                <c:pt idx="0">
                  <c:v>12</c:v>
                </c:pt>
                <c:pt idx="1">
                  <c:v>15</c:v>
                </c:pt>
                <c:pt idx="2">
                  <c:v>21</c:v>
                </c:pt>
                <c:pt idx="3">
                  <c:v>16</c:v>
                </c:pt>
                <c:pt idx="4">
                  <c:v>15</c:v>
                </c:pt>
                <c:pt idx="5">
                  <c:v>14</c:v>
                </c:pt>
                <c:pt idx="6">
                  <c:v>15</c:v>
                </c:pt>
                <c:pt idx="7">
                  <c:v>17</c:v>
                </c:pt>
                <c:pt idx="8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19-F64D-8601-4E1A8751FF2C}"/>
            </c:ext>
          </c:extLst>
        </c:ser>
        <c:ser>
          <c:idx val="3"/>
          <c:order val="3"/>
          <c:tx>
            <c:strRef>
              <c:f>Graphs!$BL$52</c:f>
              <c:strCache>
                <c:ptCount val="1"/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Graphs!$BH$53:$BH$61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Graphs!$BL$53:$BL$61</c:f>
              <c:numCache>
                <c:formatCode>General</c:formatCode>
                <c:ptCount val="9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19-F64D-8601-4E1A8751F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651632"/>
        <c:axId val="1"/>
      </c:lineChart>
      <c:catAx>
        <c:axId val="1102651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7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inches</a:t>
                </a:r>
              </a:p>
            </c:rich>
          </c:tx>
          <c:layout>
            <c:manualLayout>
              <c:xMode val="edge"/>
              <c:yMode val="edge"/>
              <c:x val="2.0408200723161352E-2"/>
              <c:y val="0.403390619166234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026516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39663748354354827"/>
          <c:y val="0.91291994324194647"/>
          <c:w val="0.27005105262539458"/>
          <c:h val="7.31729725499270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 charset="0"/>
                <a:cs typeface="Arial" charset="0"/>
              </a:rPr>
              <a:t>AVG NO</a:t>
            </a:r>
            <a:r>
              <a:rPr lang="en-US" sz="1000" b="1" i="0" u="none" strike="noStrike" baseline="-25000">
                <a:solidFill>
                  <a:srgbClr val="000000"/>
                </a:solidFill>
                <a:latin typeface="Arial" charset="0"/>
                <a:cs typeface="Arial" charset="0"/>
              </a:rPr>
              <a:t>3 </a:t>
            </a:r>
            <a:r>
              <a:rPr lang="en-US" sz="1000" b="1" i="0" u="none" strike="noStrike" baseline="0">
                <a:solidFill>
                  <a:srgbClr val="000000"/>
                </a:solidFill>
                <a:latin typeface="Arial" charset="0"/>
                <a:cs typeface="Arial" charset="0"/>
              </a:rPr>
              <a:t>- N</a:t>
            </a:r>
          </a:p>
        </c:rich>
      </c:tx>
      <c:layout>
        <c:manualLayout>
          <c:xMode val="edge"/>
          <c:yMode val="edge"/>
          <c:x val="0.41836771500053727"/>
          <c:y val="3.72881514810648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24500981047693"/>
          <c:y val="0.15932229760708691"/>
          <c:w val="0.85918452964019665"/>
          <c:h val="0.58644164863885173"/>
        </c:manualLayout>
      </c:layout>
      <c:lineChart>
        <c:grouping val="standard"/>
        <c:varyColors val="0"/>
        <c:ser>
          <c:idx val="0"/>
          <c:order val="0"/>
          <c:tx>
            <c:strRef>
              <c:f>Graphs!$BY$2</c:f>
              <c:strCache>
                <c:ptCount val="1"/>
                <c:pt idx="0">
                  <c:v>Ponds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Graphs!$BX$3:$BX$12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Graphs!$BY$3:$BY$12</c:f>
              <c:numCache>
                <c:formatCode>0.00</c:formatCode>
                <c:ptCount val="10"/>
                <c:pt idx="1">
                  <c:v>2.0680000000000001</c:v>
                </c:pt>
                <c:pt idx="2">
                  <c:v>2.5366666666666666</c:v>
                </c:pt>
                <c:pt idx="3">
                  <c:v>2.7683333333333331</c:v>
                </c:pt>
                <c:pt idx="4">
                  <c:v>2.9980000000000002</c:v>
                </c:pt>
                <c:pt idx="5">
                  <c:v>2.9411999999999998</c:v>
                </c:pt>
                <c:pt idx="6">
                  <c:v>5.9476428571428572</c:v>
                </c:pt>
                <c:pt idx="7">
                  <c:v>5.8933333333333335</c:v>
                </c:pt>
                <c:pt idx="8">
                  <c:v>2.1459999999999999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D5-2F42-9726-0A83838C7512}"/>
            </c:ext>
          </c:extLst>
        </c:ser>
        <c:ser>
          <c:idx val="1"/>
          <c:order val="1"/>
          <c:tx>
            <c:strRef>
              <c:f>Graphs!$BZ$2</c:f>
              <c:strCache>
                <c:ptCount val="1"/>
                <c:pt idx="0">
                  <c:v>Upper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Graphs!$BX$3:$BX$12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Graphs!$BZ$3:$BZ$12</c:f>
              <c:numCache>
                <c:formatCode>0.00</c:formatCode>
                <c:ptCount val="10"/>
                <c:pt idx="1">
                  <c:v>2.5140000000000002</c:v>
                </c:pt>
                <c:pt idx="2">
                  <c:v>2.0070000000000001</c:v>
                </c:pt>
                <c:pt idx="3">
                  <c:v>1.6006</c:v>
                </c:pt>
                <c:pt idx="4">
                  <c:v>2.0137499999999999</c:v>
                </c:pt>
                <c:pt idx="5">
                  <c:v>5.2379999999999995</c:v>
                </c:pt>
                <c:pt idx="6">
                  <c:v>5.444</c:v>
                </c:pt>
                <c:pt idx="7">
                  <c:v>3.7659999999999996</c:v>
                </c:pt>
                <c:pt idx="8">
                  <c:v>1.706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D5-2F42-9726-0A83838C7512}"/>
            </c:ext>
          </c:extLst>
        </c:ser>
        <c:ser>
          <c:idx val="2"/>
          <c:order val="2"/>
          <c:tx>
            <c:strRef>
              <c:f>Graphs!$CA$2</c:f>
              <c:strCache>
                <c:ptCount val="1"/>
                <c:pt idx="0">
                  <c:v>Lower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Graphs!$BX$3:$BX$12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Graphs!$CA$3:$CA$12</c:f>
              <c:numCache>
                <c:formatCode>0.00</c:formatCode>
                <c:ptCount val="10"/>
                <c:pt idx="1">
                  <c:v>5.4225000000000003</c:v>
                </c:pt>
                <c:pt idx="2">
                  <c:v>4.25875</c:v>
                </c:pt>
                <c:pt idx="3">
                  <c:v>4.409933333333333</c:v>
                </c:pt>
                <c:pt idx="4">
                  <c:v>3.5090000000000003</c:v>
                </c:pt>
                <c:pt idx="5">
                  <c:v>5.0339999999999998</c:v>
                </c:pt>
                <c:pt idx="6">
                  <c:v>11.011999999999999</c:v>
                </c:pt>
                <c:pt idx="7">
                  <c:v>11.1175</c:v>
                </c:pt>
                <c:pt idx="8">
                  <c:v>9.5139999999999993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D5-2F42-9726-0A83838C7512}"/>
            </c:ext>
          </c:extLst>
        </c:ser>
        <c:ser>
          <c:idx val="3"/>
          <c:order val="3"/>
          <c:tx>
            <c:strRef>
              <c:f>Graphs!$CB$2</c:f>
              <c:strCache>
                <c:ptCount val="1"/>
                <c:pt idx="0">
                  <c:v>Wic Crk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Graphs!$BX$3:$BX$12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Graphs!$CB$3:$CB$12</c:f>
              <c:numCache>
                <c:formatCode>0.00</c:formatCode>
                <c:ptCount val="10"/>
                <c:pt idx="1">
                  <c:v>3.4533333333333331</c:v>
                </c:pt>
                <c:pt idx="2">
                  <c:v>2.2709999999999999</c:v>
                </c:pt>
                <c:pt idx="3">
                  <c:v>4.168333333333333</c:v>
                </c:pt>
                <c:pt idx="4">
                  <c:v>4.7324999999999999</c:v>
                </c:pt>
                <c:pt idx="5">
                  <c:v>3.2396666666666669</c:v>
                </c:pt>
                <c:pt idx="6">
                  <c:v>8.4866666666666664</c:v>
                </c:pt>
                <c:pt idx="7">
                  <c:v>6.1500000000000012</c:v>
                </c:pt>
                <c:pt idx="8">
                  <c:v>5.083333333333333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D5-2F42-9726-0A83838C7512}"/>
            </c:ext>
          </c:extLst>
        </c:ser>
        <c:ser>
          <c:idx val="4"/>
          <c:order val="4"/>
          <c:tx>
            <c:strRef>
              <c:f>Graphs!$CC$2</c:f>
              <c:strCache>
                <c:ptCount val="1"/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Graphs!$BX$3:$BX$12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Graphs!$CC$3:$CC$12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D5-2F42-9726-0A83838C7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697696"/>
        <c:axId val="1"/>
      </c:lineChart>
      <c:catAx>
        <c:axId val="1102697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1.8367331276572887E-2"/>
              <c:y val="0.396610736157980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026976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28036217237944144"/>
          <c:y val="0.84002681482080999"/>
          <c:w val="0.50332736458671379"/>
          <c:h val="7.2002298413212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 charset="0"/>
                <a:cs typeface="Arial" charset="0"/>
              </a:rPr>
              <a:t>AVG PO</a:t>
            </a:r>
            <a:r>
              <a:rPr lang="en-US" sz="1200" b="1" i="0" u="none" strike="noStrike" baseline="-25000">
                <a:solidFill>
                  <a:srgbClr val="000000"/>
                </a:solidFill>
                <a:latin typeface="Arial" charset="0"/>
                <a:cs typeface="Arial" charset="0"/>
              </a:rPr>
              <a:t>4</a:t>
            </a:r>
            <a:r>
              <a:rPr lang="en-US" sz="1200" b="1" i="0" u="none" strike="noStrike" baseline="0">
                <a:solidFill>
                  <a:srgbClr val="000000"/>
                </a:solidFill>
                <a:latin typeface="Arial" charset="0"/>
                <a:cs typeface="Arial" charset="0"/>
              </a:rPr>
              <a:t> - P</a:t>
            </a:r>
          </a:p>
        </c:rich>
      </c:tx>
      <c:layout>
        <c:manualLayout>
          <c:xMode val="edge"/>
          <c:yMode val="edge"/>
          <c:x val="0.41297796959053584"/>
          <c:y val="2.9431063764088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216880864499494E-2"/>
          <c:y val="0.15705765407554673"/>
          <c:w val="0.9162129230221906"/>
          <c:h val="0.59045725646123259"/>
        </c:manualLayout>
      </c:layout>
      <c:lineChart>
        <c:grouping val="standard"/>
        <c:varyColors val="0"/>
        <c:ser>
          <c:idx val="0"/>
          <c:order val="0"/>
          <c:tx>
            <c:strRef>
              <c:f>Graphs!$BY$14</c:f>
              <c:strCache>
                <c:ptCount val="1"/>
                <c:pt idx="0">
                  <c:v>Ponds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Graphs!$BX$26:$BX$34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Graphs!$BY$26:$BY$34</c:f>
              <c:numCache>
                <c:formatCode>0.000</c:formatCode>
                <c:ptCount val="9"/>
                <c:pt idx="0">
                  <c:v>5.829893333333333E-2</c:v>
                </c:pt>
                <c:pt idx="1">
                  <c:v>0.15825549999999999</c:v>
                </c:pt>
                <c:pt idx="2">
                  <c:v>0.22531014999999999</c:v>
                </c:pt>
                <c:pt idx="3">
                  <c:v>0.16372102499999999</c:v>
                </c:pt>
                <c:pt idx="4">
                  <c:v>6.4933699999999997E-2</c:v>
                </c:pt>
                <c:pt idx="5">
                  <c:v>9.2669199999999993E-2</c:v>
                </c:pt>
                <c:pt idx="6">
                  <c:v>0.12480974999999998</c:v>
                </c:pt>
                <c:pt idx="7">
                  <c:v>6.797916666666666E-2</c:v>
                </c:pt>
                <c:pt idx="8">
                  <c:v>7.0546059999999994E-2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7-634A-82B2-399EBEC0B1C1}"/>
            </c:ext>
          </c:extLst>
        </c:ser>
        <c:ser>
          <c:idx val="1"/>
          <c:order val="1"/>
          <c:tx>
            <c:strRef>
              <c:f>Graphs!$BZ$14</c:f>
              <c:strCache>
                <c:ptCount val="1"/>
                <c:pt idx="0">
                  <c:v>Upper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Graphs!$BX$26:$BX$34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Graphs!$BZ$26:$BZ$34</c:f>
              <c:numCache>
                <c:formatCode>0.000</c:formatCode>
                <c:ptCount val="9"/>
                <c:pt idx="0">
                  <c:v>5.8190166666666654E-2</c:v>
                </c:pt>
                <c:pt idx="1">
                  <c:v>8.2423379999999991E-2</c:v>
                </c:pt>
                <c:pt idx="2">
                  <c:v>0.16876236</c:v>
                </c:pt>
                <c:pt idx="3">
                  <c:v>7.9138626666666642E-2</c:v>
                </c:pt>
                <c:pt idx="4">
                  <c:v>0.10495983333333335</c:v>
                </c:pt>
                <c:pt idx="5">
                  <c:v>7.2144929999999996E-2</c:v>
                </c:pt>
                <c:pt idx="6">
                  <c:v>4.3267380000000001E-2</c:v>
                </c:pt>
                <c:pt idx="7">
                  <c:v>0.10402444</c:v>
                </c:pt>
                <c:pt idx="8">
                  <c:v>9.912994E-2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7-634A-82B2-399EBEC0B1C1}"/>
            </c:ext>
          </c:extLst>
        </c:ser>
        <c:ser>
          <c:idx val="2"/>
          <c:order val="2"/>
          <c:tx>
            <c:strRef>
              <c:f>Graphs!$CA$14</c:f>
              <c:strCache>
                <c:ptCount val="1"/>
                <c:pt idx="0">
                  <c:v>Lower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Graphs!$BX$26:$BX$34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Graphs!$CA$26:$CA$34</c:f>
              <c:numCache>
                <c:formatCode>0.000</c:formatCode>
                <c:ptCount val="9"/>
                <c:pt idx="0">
                  <c:v>2.403743333333333E-2</c:v>
                </c:pt>
                <c:pt idx="1">
                  <c:v>0.10600671249999999</c:v>
                </c:pt>
                <c:pt idx="2">
                  <c:v>5.3186899999999981E-2</c:v>
                </c:pt>
                <c:pt idx="3">
                  <c:v>5.2001343333333325E-2</c:v>
                </c:pt>
                <c:pt idx="4">
                  <c:v>0.12957373</c:v>
                </c:pt>
                <c:pt idx="5">
                  <c:v>5.9125560000000001E-2</c:v>
                </c:pt>
                <c:pt idx="6">
                  <c:v>3.8372879999999984E-2</c:v>
                </c:pt>
                <c:pt idx="7">
                  <c:v>0.16975757499999997</c:v>
                </c:pt>
                <c:pt idx="8">
                  <c:v>3.7720280000000002E-2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A7-634A-82B2-399EBEC0B1C1}"/>
            </c:ext>
          </c:extLst>
        </c:ser>
        <c:ser>
          <c:idx val="3"/>
          <c:order val="3"/>
          <c:tx>
            <c:strRef>
              <c:f>Graphs!$CB$14</c:f>
              <c:strCache>
                <c:ptCount val="1"/>
                <c:pt idx="0">
                  <c:v>Wic Crk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Graphs!$BX$26:$BX$34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Graphs!$CB$26:$CB$34</c:f>
              <c:numCache>
                <c:formatCode>0.000</c:formatCode>
                <c:ptCount val="9"/>
                <c:pt idx="0">
                  <c:v>6.835985E-2</c:v>
                </c:pt>
                <c:pt idx="1">
                  <c:v>4.6715283333333329E-2</c:v>
                </c:pt>
                <c:pt idx="2">
                  <c:v>0.17946499999999999</c:v>
                </c:pt>
                <c:pt idx="3">
                  <c:v>4.5953916666666664E-2</c:v>
                </c:pt>
                <c:pt idx="4">
                  <c:v>8.8835175000000002E-2</c:v>
                </c:pt>
                <c:pt idx="5">
                  <c:v>5.3621966666666666E-2</c:v>
                </c:pt>
                <c:pt idx="6">
                  <c:v>3.85034E-2</c:v>
                </c:pt>
                <c:pt idx="7">
                  <c:v>4.4703099999999996E-2</c:v>
                </c:pt>
                <c:pt idx="8">
                  <c:v>5.4927166666666666E-2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A7-634A-82B2-399EBEC0B1C1}"/>
            </c:ext>
          </c:extLst>
        </c:ser>
        <c:ser>
          <c:idx val="4"/>
          <c:order val="4"/>
          <c:tx>
            <c:strRef>
              <c:f>Graphs!$CC$14</c:f>
              <c:strCache>
                <c:ptCount val="1"/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Graphs!$BX$26:$BX$34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Graphs!$CC$26:$CC$34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A7-634A-82B2-399EBEC0B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731520"/>
        <c:axId val="1"/>
      </c:lineChart>
      <c:catAx>
        <c:axId val="1102731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mg/L 
</a:t>
                </a:r>
              </a:p>
            </c:rich>
          </c:tx>
          <c:layout>
            <c:manualLayout>
              <c:xMode val="edge"/>
              <c:yMode val="edge"/>
              <c:x val="1.020408163265306E-2"/>
              <c:y val="0.39661128852701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02731520"/>
        <c:crosses val="autoZero"/>
        <c:crossBetween val="between"/>
        <c:majorUnit val="0.1"/>
      </c:valAx>
      <c:spPr>
        <a:noFill/>
        <a:ln w="25400">
          <a:noFill/>
        </a:ln>
      </c:spPr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27093391563302655"/>
          <c:y val="0.82127011235773828"/>
          <c:w val="0.50001625080241485"/>
          <c:h val="7.772272356697838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AVG Chl-a</a:t>
            </a:r>
          </a:p>
        </c:rich>
      </c:tx>
      <c:layout>
        <c:manualLayout>
          <c:xMode val="edge"/>
          <c:yMode val="edge"/>
          <c:x val="0.43061268742269282"/>
          <c:y val="3.7288018792171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00009964933394"/>
          <c:y val="0.15593246148778742"/>
          <c:w val="0.87347025816153012"/>
          <c:h val="0.6000009931160506"/>
        </c:manualLayout>
      </c:layout>
      <c:lineChart>
        <c:grouping val="standard"/>
        <c:varyColors val="0"/>
        <c:ser>
          <c:idx val="0"/>
          <c:order val="0"/>
          <c:tx>
            <c:strRef>
              <c:f>Graphs!$BY$36</c:f>
              <c:strCache>
                <c:ptCount val="1"/>
                <c:pt idx="0">
                  <c:v>Ponds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Graphs!$BX$37:$BX$45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Graphs!$BY$37:$BY$45</c:f>
              <c:numCache>
                <c:formatCode>0.0</c:formatCode>
                <c:ptCount val="9"/>
                <c:pt idx="0">
                  <c:v>10.933333333333332</c:v>
                </c:pt>
                <c:pt idx="1">
                  <c:v>11.709999999999999</c:v>
                </c:pt>
                <c:pt idx="2">
                  <c:v>12.716666666666667</c:v>
                </c:pt>
                <c:pt idx="3">
                  <c:v>9.1</c:v>
                </c:pt>
                <c:pt idx="4">
                  <c:v>6.82</c:v>
                </c:pt>
                <c:pt idx="5">
                  <c:v>17.940000000000001</c:v>
                </c:pt>
                <c:pt idx="6">
                  <c:v>15.057142857142859</c:v>
                </c:pt>
                <c:pt idx="7">
                  <c:v>36.583333333333336</c:v>
                </c:pt>
                <c:pt idx="8">
                  <c:v>11.42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1-0047-8A60-3C1B85E328FB}"/>
            </c:ext>
          </c:extLst>
        </c:ser>
        <c:ser>
          <c:idx val="1"/>
          <c:order val="1"/>
          <c:tx>
            <c:strRef>
              <c:f>Graphs!$BZ$36</c:f>
              <c:strCache>
                <c:ptCount val="1"/>
                <c:pt idx="0">
                  <c:v>Upper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Graphs!$BX$37:$BX$45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Graphs!$BZ$37:$BZ$45</c:f>
              <c:numCache>
                <c:formatCode>0.0</c:formatCode>
                <c:ptCount val="9"/>
                <c:pt idx="0">
                  <c:v>30.966666666666669</c:v>
                </c:pt>
                <c:pt idx="1">
                  <c:v>14.819999999999999</c:v>
                </c:pt>
                <c:pt idx="2">
                  <c:v>21.330000000000002</c:v>
                </c:pt>
                <c:pt idx="3">
                  <c:v>31.00333333333333</c:v>
                </c:pt>
                <c:pt idx="4">
                  <c:v>23.6</c:v>
                </c:pt>
                <c:pt idx="5">
                  <c:v>28.425000000000001</c:v>
                </c:pt>
                <c:pt idx="6">
                  <c:v>41.45</c:v>
                </c:pt>
                <c:pt idx="7">
                  <c:v>51.58</c:v>
                </c:pt>
                <c:pt idx="8">
                  <c:v>14.85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01-0047-8A60-3C1B85E328FB}"/>
            </c:ext>
          </c:extLst>
        </c:ser>
        <c:ser>
          <c:idx val="2"/>
          <c:order val="2"/>
          <c:tx>
            <c:strRef>
              <c:f>Graphs!$CA$36</c:f>
              <c:strCache>
                <c:ptCount val="1"/>
                <c:pt idx="0">
                  <c:v>Lower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Graphs!$BX$37:$BX$45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Graphs!$CA$37:$CA$45</c:f>
              <c:numCache>
                <c:formatCode>0.0</c:formatCode>
                <c:ptCount val="9"/>
                <c:pt idx="0">
                  <c:v>15.933333333333335</c:v>
                </c:pt>
                <c:pt idx="1">
                  <c:v>19.125</c:v>
                </c:pt>
                <c:pt idx="2">
                  <c:v>14.0375</c:v>
                </c:pt>
                <c:pt idx="3">
                  <c:v>24.536666666666669</c:v>
                </c:pt>
                <c:pt idx="4">
                  <c:v>25.73</c:v>
                </c:pt>
                <c:pt idx="5">
                  <c:v>25.125</c:v>
                </c:pt>
                <c:pt idx="6">
                  <c:v>19.479999999999997</c:v>
                </c:pt>
                <c:pt idx="7">
                  <c:v>12.100000000000001</c:v>
                </c:pt>
                <c:pt idx="8">
                  <c:v>10.48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01-0047-8A60-3C1B85E328FB}"/>
            </c:ext>
          </c:extLst>
        </c:ser>
        <c:ser>
          <c:idx val="3"/>
          <c:order val="3"/>
          <c:tx>
            <c:strRef>
              <c:f>Graphs!$CB$36</c:f>
              <c:strCache>
                <c:ptCount val="1"/>
                <c:pt idx="0">
                  <c:v>Wic Crk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Graphs!$BX$37:$BX$45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Graphs!$CB$37:$CB$45</c:f>
              <c:numCache>
                <c:formatCode>0.0</c:formatCode>
                <c:ptCount val="9"/>
                <c:pt idx="0">
                  <c:v>7.8</c:v>
                </c:pt>
                <c:pt idx="1">
                  <c:v>24.483333333333334</c:v>
                </c:pt>
                <c:pt idx="2">
                  <c:v>16.883333333333336</c:v>
                </c:pt>
                <c:pt idx="3">
                  <c:v>12.175000000000001</c:v>
                </c:pt>
                <c:pt idx="4">
                  <c:v>28.9</c:v>
                </c:pt>
                <c:pt idx="5">
                  <c:v>25.149999999999995</c:v>
                </c:pt>
                <c:pt idx="6">
                  <c:v>22.916666666666668</c:v>
                </c:pt>
                <c:pt idx="7">
                  <c:v>10.766666666666666</c:v>
                </c:pt>
                <c:pt idx="8">
                  <c:v>10.733333333333334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01-0047-8A60-3C1B85E328FB}"/>
            </c:ext>
          </c:extLst>
        </c:ser>
        <c:ser>
          <c:idx val="4"/>
          <c:order val="4"/>
          <c:tx>
            <c:strRef>
              <c:f>Graphs!$CC$36</c:f>
              <c:strCache>
                <c:ptCount val="1"/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Graphs!$BX$37:$BX$45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Graphs!$CC$37:$CC$45</c:f>
              <c:numCache>
                <c:formatCode>General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01-0047-8A60-3C1B85E328FB}"/>
            </c:ext>
          </c:extLst>
        </c:ser>
        <c:ser>
          <c:idx val="5"/>
          <c:order val="5"/>
          <c:tx>
            <c:strRef>
              <c:f>Graphs!$CD$36</c:f>
              <c:strCache>
                <c:ptCount val="1"/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Graphs!$BX$37:$BX$45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Graphs!$CD$37:$CD$45</c:f>
              <c:numCache>
                <c:formatCode>General</c:formatCode>
                <c:ptCount val="9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01-0047-8A60-3C1B85E32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577584"/>
        <c:axId val="1"/>
      </c:lineChart>
      <c:catAx>
        <c:axId val="1102577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2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800" b="1" i="0" u="none" strike="noStrike" baseline="0">
                    <a:solidFill>
                      <a:srgbClr val="000000"/>
                    </a:solidFill>
                    <a:latin typeface="Symbol" charset="0"/>
                  </a:rPr>
                  <a:t>m</a:t>
                </a:r>
                <a:r>
                  <a:rPr lang="en-US" sz="800" b="1" i="0" u="none" strike="noStrike" baseline="0">
                    <a:solidFill>
                      <a:srgbClr val="000000"/>
                    </a:solidFill>
                    <a:latin typeface="Arial" charset="0"/>
                    <a:cs typeface="Arial" charset="0"/>
                  </a:rPr>
                  <a:t>g/L</a:t>
                </a:r>
              </a:p>
            </c:rich>
          </c:tx>
          <c:layout>
            <c:manualLayout>
              <c:xMode val="edge"/>
              <c:yMode val="edge"/>
              <c:x val="1.0204166289558633E-2"/>
              <c:y val="0.406780702069775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025775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2863429844487238"/>
          <c:y val="0.90424448078352093"/>
          <c:w val="0.50543875285267159"/>
          <c:h val="6.89677993817939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 charset="0"/>
                <a:cs typeface="Arial" charset="0"/>
              </a:rPr>
              <a:t>Ponds PO</a:t>
            </a:r>
            <a:r>
              <a:rPr lang="en-US" sz="1000" b="1" i="0" u="none" strike="noStrike" baseline="-25000">
                <a:solidFill>
                  <a:srgbClr val="000000"/>
                </a:solidFill>
                <a:latin typeface="Arial" charset="0"/>
                <a:cs typeface="Arial" charset="0"/>
              </a:rPr>
              <a:t>4 </a:t>
            </a:r>
            <a:r>
              <a:rPr lang="en-US" sz="1000" b="1" i="0" u="none" strike="noStrike" baseline="0">
                <a:solidFill>
                  <a:srgbClr val="000000"/>
                </a:solidFill>
                <a:latin typeface="Arial" charset="0"/>
                <a:cs typeface="Arial" charset="0"/>
              </a:rPr>
              <a:t>- P</a:t>
            </a:r>
          </a:p>
        </c:rich>
      </c:tx>
      <c:layout>
        <c:manualLayout>
          <c:xMode val="edge"/>
          <c:yMode val="edge"/>
          <c:x val="0.40836696422696461"/>
          <c:y val="3.64237475933485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49835268737809"/>
          <c:y val="0.21281013204792829"/>
          <c:w val="0.86411223332718023"/>
          <c:h val="0.5743807447507191"/>
        </c:manualLayout>
      </c:layout>
      <c:lineChart>
        <c:grouping val="standard"/>
        <c:varyColors val="0"/>
        <c:ser>
          <c:idx val="0"/>
          <c:order val="0"/>
          <c:tx>
            <c:strRef>
              <c:f>Graphs!$C$26</c:f>
              <c:strCache>
                <c:ptCount val="1"/>
                <c:pt idx="0">
                  <c:v>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Graphs!$B$27:$B$35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Graphs!$C$27:$C$35</c:f>
              <c:numCache>
                <c:formatCode>0.00</c:formatCode>
                <c:ptCount val="9"/>
                <c:pt idx="1">
                  <c:v>0.17359159999999998</c:v>
                </c:pt>
                <c:pt idx="2">
                  <c:v>0.38536029999999999</c:v>
                </c:pt>
                <c:pt idx="3">
                  <c:v>0.27050269999999998</c:v>
                </c:pt>
                <c:pt idx="5">
                  <c:v>0.25484030000000002</c:v>
                </c:pt>
                <c:pt idx="6">
                  <c:v>0.22025249999999999</c:v>
                </c:pt>
                <c:pt idx="7">
                  <c:v>7.6354199999999997E-2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F5-EE48-AF94-F36E9F1C5366}"/>
            </c:ext>
          </c:extLst>
        </c:ser>
        <c:ser>
          <c:idx val="1"/>
          <c:order val="1"/>
          <c:tx>
            <c:strRef>
              <c:f>Graphs!$D$15</c:f>
              <c:strCache>
                <c:ptCount val="1"/>
                <c:pt idx="0">
                  <c:v>2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Graphs!$B$27:$B$35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Graphs!$D$27:$D$35</c:f>
              <c:numCache>
                <c:formatCode>0.00</c:formatCode>
                <c:ptCount val="9"/>
                <c:pt idx="1">
                  <c:v>7.9290899999999997E-2</c:v>
                </c:pt>
                <c:pt idx="2">
                  <c:v>0.39058110000000001</c:v>
                </c:pt>
                <c:pt idx="3">
                  <c:v>0.28991754999999997</c:v>
                </c:pt>
                <c:pt idx="4">
                  <c:v>3.2629999999999998E-3</c:v>
                </c:pt>
                <c:pt idx="5">
                  <c:v>0.13933009999999998</c:v>
                </c:pt>
                <c:pt idx="6">
                  <c:v>0.1833806</c:v>
                </c:pt>
                <c:pt idx="7">
                  <c:v>0.11387869999999999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F5-EE48-AF94-F36E9F1C5366}"/>
            </c:ext>
          </c:extLst>
        </c:ser>
        <c:ser>
          <c:idx val="2"/>
          <c:order val="2"/>
          <c:tx>
            <c:strRef>
              <c:f>Graphs!$E$15</c:f>
              <c:strCache>
                <c:ptCount val="1"/>
                <c:pt idx="0">
                  <c:v>3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cat>
            <c:strRef>
              <c:f>Graphs!$B$27:$B$35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Graphs!$E$27:$E$35</c:f>
              <c:numCache>
                <c:formatCode>0.00</c:formatCode>
                <c:ptCount val="9"/>
                <c:pt idx="0">
                  <c:v>0.14487719999999998</c:v>
                </c:pt>
                <c:pt idx="1">
                  <c:v>0.40656979999999998</c:v>
                </c:pt>
                <c:pt idx="2">
                  <c:v>0.13704599999999997</c:v>
                </c:pt>
                <c:pt idx="4">
                  <c:v>1.6315E-2</c:v>
                </c:pt>
                <c:pt idx="5">
                  <c:v>1.6967599999999999E-2</c:v>
                </c:pt>
                <c:pt idx="6">
                  <c:v>4.9271299999999997E-2</c:v>
                </c:pt>
                <c:pt idx="7">
                  <c:v>2.2841E-2</c:v>
                </c:pt>
                <c:pt idx="8">
                  <c:v>9.495329999999999E-2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F5-EE48-AF94-F36E9F1C5366}"/>
            </c:ext>
          </c:extLst>
        </c:ser>
        <c:ser>
          <c:idx val="3"/>
          <c:order val="3"/>
          <c:tx>
            <c:strRef>
              <c:f>Graphs!$F$15</c:f>
              <c:strCache>
                <c:ptCount val="1"/>
                <c:pt idx="0">
                  <c:v>5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star"/>
            <c:size val="7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Graphs!$B$27:$B$35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Graphs!$F$27:$F$35</c:f>
              <c:numCache>
                <c:formatCode>0.00</c:formatCode>
                <c:ptCount val="9"/>
                <c:pt idx="1">
                  <c:v>6.3628500000000004E-2</c:v>
                </c:pt>
                <c:pt idx="2">
                  <c:v>0.1256255</c:v>
                </c:pt>
                <c:pt idx="4">
                  <c:v>3.8829699999999995E-2</c:v>
                </c:pt>
                <c:pt idx="5">
                  <c:v>6.4607399999999995E-2</c:v>
                </c:pt>
                <c:pt idx="6">
                  <c:v>4.0134899999999994E-2</c:v>
                </c:pt>
                <c:pt idx="8">
                  <c:v>7.3743799999999998E-2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F5-EE48-AF94-F36E9F1C5366}"/>
            </c:ext>
          </c:extLst>
        </c:ser>
        <c:ser>
          <c:idx val="4"/>
          <c:order val="4"/>
          <c:tx>
            <c:strRef>
              <c:f>Graphs!$G$15</c:f>
              <c:strCache>
                <c:ptCount val="1"/>
                <c:pt idx="0">
                  <c:v>7</c:v>
                </c:pt>
              </c:strCache>
            </c:strRef>
          </c:tx>
          <c:spPr>
            <a:ln w="12700">
              <a:solidFill>
                <a:srgbClr val="339933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Graphs!$B$27:$B$35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Graphs!$G$27:$G$35</c:f>
              <c:numCache>
                <c:formatCode>0.00</c:formatCode>
                <c:ptCount val="9"/>
                <c:pt idx="0">
                  <c:v>1.14205E-2</c:v>
                </c:pt>
                <c:pt idx="3">
                  <c:v>1.5988699999999998E-2</c:v>
                </c:pt>
                <c:pt idx="7">
                  <c:v>8.4837999999999997E-3</c:v>
                </c:pt>
                <c:pt idx="8">
                  <c:v>6.6891499999999993E-2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F5-EE48-AF94-F36E9F1C5366}"/>
            </c:ext>
          </c:extLst>
        </c:ser>
        <c:ser>
          <c:idx val="5"/>
          <c:order val="5"/>
          <c:tx>
            <c:strRef>
              <c:f>Graphs!$H$15</c:f>
              <c:strCache>
                <c:ptCount val="1"/>
                <c:pt idx="0">
                  <c:v>12</c:v>
                </c:pt>
              </c:strCache>
            </c:strRef>
          </c:tx>
          <c:spPr>
            <a:ln w="25400">
              <a:solidFill>
                <a:srgbClr val="FF8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cat>
            <c:strRef>
              <c:f>Graphs!$B$27:$B$35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Graphs!$H$27:$H$35</c:f>
              <c:numCache>
                <c:formatCode>0.00</c:formatCode>
                <c:ptCount val="9"/>
                <c:pt idx="0">
                  <c:v>1.85991E-2</c:v>
                </c:pt>
                <c:pt idx="1">
                  <c:v>6.8196699999999999E-2</c:v>
                </c:pt>
                <c:pt idx="2">
                  <c:v>0.16217109999999998</c:v>
                </c:pt>
                <c:pt idx="3">
                  <c:v>0.20622159999999998</c:v>
                </c:pt>
                <c:pt idx="4">
                  <c:v>9.1363999999999994E-3</c:v>
                </c:pt>
                <c:pt idx="5">
                  <c:v>1.1746799999999998E-2</c:v>
                </c:pt>
                <c:pt idx="6">
                  <c:v>2.64303E-2</c:v>
                </c:pt>
                <c:pt idx="7">
                  <c:v>0.10115299999999999</c:v>
                </c:pt>
                <c:pt idx="8">
                  <c:v>5.0576499999999996E-2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F5-EE48-AF94-F36E9F1C5366}"/>
            </c:ext>
          </c:extLst>
        </c:ser>
        <c:ser>
          <c:idx val="6"/>
          <c:order val="6"/>
          <c:tx>
            <c:strRef>
              <c:f>Graphs!$I$15</c:f>
              <c:strCache>
                <c:ptCount val="1"/>
                <c:pt idx="0">
                  <c:v>14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strRef>
              <c:f>Graphs!$B$27:$B$35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Graphs!$I$27:$I$35</c:f>
              <c:numCache>
                <c:formatCode>0.00</c:formatCode>
                <c:ptCount val="9"/>
                <c:pt idx="2">
                  <c:v>0.15107689999999999</c:v>
                </c:pt>
                <c:pt idx="3">
                  <c:v>9.8542599999999994E-2</c:v>
                </c:pt>
                <c:pt idx="4">
                  <c:v>0.25712439999999998</c:v>
                </c:pt>
                <c:pt idx="5">
                  <c:v>6.8522999999999987E-2</c:v>
                </c:pt>
                <c:pt idx="6">
                  <c:v>6.9828200000000007E-2</c:v>
                </c:pt>
                <c:pt idx="7">
                  <c:v>8.5164299999999998E-2</c:v>
                </c:pt>
                <c:pt idx="8">
                  <c:v>6.6565199999999991E-2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1F5-EE48-AF94-F36E9F1C5366}"/>
            </c:ext>
          </c:extLst>
        </c:ser>
        <c:ser>
          <c:idx val="7"/>
          <c:order val="7"/>
          <c:tx>
            <c:strRef>
              <c:f>Graphs!$J$15</c:f>
              <c:strCache>
                <c:ptCount val="1"/>
                <c:pt idx="0">
                  <c:v>15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Graphs!$B$27:$B$35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Graphs!$J$27:$J$35</c:f>
              <c:numCache>
                <c:formatCode>0.00</c:formatCode>
                <c:ptCount val="9"/>
                <c:pt idx="3">
                  <c:v>0.10115299999999999</c:v>
                </c:pt>
                <c:pt idx="6">
                  <c:v>0.28437045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1F5-EE48-AF94-F36E9F1C5366}"/>
            </c:ext>
          </c:extLst>
        </c:ser>
        <c:ser>
          <c:idx val="8"/>
          <c:order val="8"/>
          <c:tx>
            <c:strRef>
              <c:f>Graphs!$K$15</c:f>
              <c:strCache>
                <c:ptCount val="1"/>
              </c:strCache>
            </c:strRef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chemeClr val="tx1"/>
                </a:solidFill>
                <a:prstDash val="solid"/>
              </a:ln>
            </c:spPr>
          </c:marker>
          <c:cat>
            <c:strRef>
              <c:f>Graphs!$B$27:$B$35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Graphs!$K$27:$K$35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1F5-EE48-AF94-F36E9F1C5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9298304"/>
        <c:axId val="1"/>
      </c:lineChart>
      <c:catAx>
        <c:axId val="1109298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mg/L P</a:t>
                </a:r>
              </a:p>
            </c:rich>
          </c:tx>
          <c:layout>
            <c:manualLayout>
              <c:xMode val="edge"/>
              <c:yMode val="edge"/>
              <c:x val="3.1872582779520243E-2"/>
              <c:y val="0.4205299478014685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09298304"/>
        <c:crosses val="autoZero"/>
        <c:crossBetween val="between"/>
        <c:majorUnit val="0.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6.092628570961451E-2"/>
          <c:y val="0.90568943230383514"/>
          <c:w val="0.86347253195350215"/>
          <c:h val="7.27786150958438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AVG Water Clarity</a:t>
            </a:r>
          </a:p>
        </c:rich>
      </c:tx>
      <c:layout>
        <c:manualLayout>
          <c:xMode val="edge"/>
          <c:yMode val="edge"/>
          <c:x val="0.37959233100154327"/>
          <c:y val="3.7288184371690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40828325123899"/>
          <c:y val="0.20000033103868353"/>
          <c:w val="0.85102125619943514"/>
          <c:h val="0.5728823041616522"/>
        </c:manualLayout>
      </c:layout>
      <c:lineChart>
        <c:grouping val="standard"/>
        <c:varyColors val="0"/>
        <c:ser>
          <c:idx val="0"/>
          <c:order val="0"/>
          <c:tx>
            <c:strRef>
              <c:f>Graphs!$BY$50</c:f>
              <c:strCache>
                <c:ptCount val="1"/>
                <c:pt idx="0">
                  <c:v>Ponds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Graphs!$BX$51:$BX$59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Graphs!$BY$51:$BY$59</c:f>
              <c:numCache>
                <c:formatCode>0</c:formatCode>
                <c:ptCount val="9"/>
                <c:pt idx="0">
                  <c:v>28</c:v>
                </c:pt>
                <c:pt idx="1">
                  <c:v>23.5</c:v>
                </c:pt>
                <c:pt idx="2">
                  <c:v>23.25</c:v>
                </c:pt>
                <c:pt idx="3">
                  <c:v>17.866666666666667</c:v>
                </c:pt>
                <c:pt idx="4">
                  <c:v>34.75</c:v>
                </c:pt>
                <c:pt idx="5">
                  <c:v>24.4</c:v>
                </c:pt>
                <c:pt idx="6">
                  <c:v>26</c:v>
                </c:pt>
                <c:pt idx="7">
                  <c:v>20.6</c:v>
                </c:pt>
                <c:pt idx="8">
                  <c:v>24.6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25-4940-9E61-1E483680AD37}"/>
            </c:ext>
          </c:extLst>
        </c:ser>
        <c:ser>
          <c:idx val="1"/>
          <c:order val="1"/>
          <c:tx>
            <c:strRef>
              <c:f>Graphs!$BZ$50</c:f>
              <c:strCache>
                <c:ptCount val="1"/>
                <c:pt idx="0">
                  <c:v>Upper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Graphs!$BX$51:$BX$59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Graphs!$BZ$51:$BZ$59</c:f>
              <c:numCache>
                <c:formatCode>0</c:formatCode>
                <c:ptCount val="9"/>
                <c:pt idx="0">
                  <c:v>16.333333333333332</c:v>
                </c:pt>
                <c:pt idx="1">
                  <c:v>22.9</c:v>
                </c:pt>
                <c:pt idx="2">
                  <c:v>26.1</c:v>
                </c:pt>
                <c:pt idx="3">
                  <c:v>22.46</c:v>
                </c:pt>
                <c:pt idx="4">
                  <c:v>28.75</c:v>
                </c:pt>
                <c:pt idx="5">
                  <c:v>24.8</c:v>
                </c:pt>
                <c:pt idx="6">
                  <c:v>24</c:v>
                </c:pt>
                <c:pt idx="7">
                  <c:v>23.8</c:v>
                </c:pt>
                <c:pt idx="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25-4940-9E61-1E483680AD37}"/>
            </c:ext>
          </c:extLst>
        </c:ser>
        <c:ser>
          <c:idx val="2"/>
          <c:order val="2"/>
          <c:tx>
            <c:strRef>
              <c:f>Graphs!$CA$50</c:f>
              <c:strCache>
                <c:ptCount val="1"/>
                <c:pt idx="0">
                  <c:v>Lower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Graphs!$BX$51:$BX$59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Graphs!$CA$51:$CA$59</c:f>
              <c:numCache>
                <c:formatCode>0</c:formatCode>
                <c:ptCount val="9"/>
                <c:pt idx="0" formatCode="General">
                  <c:v>20</c:v>
                </c:pt>
                <c:pt idx="1">
                  <c:v>16.375</c:v>
                </c:pt>
                <c:pt idx="2">
                  <c:v>20.75</c:v>
                </c:pt>
                <c:pt idx="3">
                  <c:v>18.16</c:v>
                </c:pt>
                <c:pt idx="4">
                  <c:v>18.899999999999999</c:v>
                </c:pt>
                <c:pt idx="5">
                  <c:v>17</c:v>
                </c:pt>
                <c:pt idx="6">
                  <c:v>14.333333333333334</c:v>
                </c:pt>
                <c:pt idx="7">
                  <c:v>29</c:v>
                </c:pt>
                <c:pt idx="8">
                  <c:v>26.2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25-4940-9E61-1E483680AD37}"/>
            </c:ext>
          </c:extLst>
        </c:ser>
        <c:ser>
          <c:idx val="3"/>
          <c:order val="3"/>
          <c:tx>
            <c:strRef>
              <c:f>Graphs!$CB$50</c:f>
              <c:strCache>
                <c:ptCount val="1"/>
                <c:pt idx="0">
                  <c:v>Wic Crk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Graphs!$BX$51:$BX$59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Graphs!$CB$51:$CB$59</c:f>
              <c:numCache>
                <c:formatCode>General</c:formatCode>
                <c:ptCount val="9"/>
                <c:pt idx="0">
                  <c:v>12</c:v>
                </c:pt>
                <c:pt idx="1">
                  <c:v>12</c:v>
                </c:pt>
                <c:pt idx="2">
                  <c:v>15</c:v>
                </c:pt>
                <c:pt idx="3" formatCode="0">
                  <c:v>14.5</c:v>
                </c:pt>
                <c:pt idx="4" formatCode="0">
                  <c:v>14.25</c:v>
                </c:pt>
                <c:pt idx="5" formatCode="0">
                  <c:v>14</c:v>
                </c:pt>
                <c:pt idx="6" formatCode="0">
                  <c:v>15</c:v>
                </c:pt>
                <c:pt idx="7" formatCode="0">
                  <c:v>20.5</c:v>
                </c:pt>
                <c:pt idx="8" formatCode="0">
                  <c:v>22.5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25-4940-9E61-1E483680AD37}"/>
            </c:ext>
          </c:extLst>
        </c:ser>
        <c:ser>
          <c:idx val="4"/>
          <c:order val="4"/>
          <c:tx>
            <c:strRef>
              <c:f>Graphs!$CC$50</c:f>
              <c:strCache>
                <c:ptCount val="1"/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Graphs!$BX$51:$BX$59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Graphs!$CC$51:$CC$59</c:f>
              <c:numCache>
                <c:formatCode>General</c:formatCode>
                <c:ptCount val="9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25-4940-9E61-1E483680A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554832"/>
        <c:axId val="1"/>
      </c:lineChart>
      <c:catAx>
        <c:axId val="1102554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7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inches</a:t>
                </a:r>
              </a:p>
            </c:rich>
          </c:tx>
          <c:layout>
            <c:manualLayout>
              <c:xMode val="edge"/>
              <c:yMode val="edge"/>
              <c:x val="3.2652946278710869E-2"/>
              <c:y val="0.4169495671593682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025548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28726625947129991"/>
          <c:y val="0.90002947767617814"/>
          <c:w val="0.50325592824671339"/>
          <c:h val="6.42878198340127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 horizontalDpi="-3" verticalDpi="0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Ponds TN</a:t>
            </a:r>
          </a:p>
        </c:rich>
      </c:tx>
      <c:layout>
        <c:manualLayout>
          <c:xMode val="edge"/>
          <c:yMode val="edge"/>
          <c:x val="0.43469424747320951"/>
          <c:y val="3.72883660626759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551097687238668E-2"/>
          <c:y val="0.13559344477198898"/>
          <c:w val="0.8897968050430537"/>
          <c:h val="0.62711968207044877"/>
        </c:manualLayout>
      </c:layout>
      <c:lineChart>
        <c:grouping val="standard"/>
        <c:varyColors val="0"/>
        <c:ser>
          <c:idx val="0"/>
          <c:order val="0"/>
          <c:tx>
            <c:strRef>
              <c:f>Graphs!$C$63</c:f>
              <c:strCache>
                <c:ptCount val="1"/>
                <c:pt idx="0">
                  <c:v>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Graphs!$B$64:$B$72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Graphs!$C$64:$C$72</c:f>
              <c:numCache>
                <c:formatCode>0.00</c:formatCode>
                <c:ptCount val="9"/>
                <c:pt idx="1">
                  <c:v>0.64852409999999994</c:v>
                </c:pt>
                <c:pt idx="2">
                  <c:v>1.9399694999999999</c:v>
                </c:pt>
                <c:pt idx="3">
                  <c:v>1.512756</c:v>
                </c:pt>
                <c:pt idx="5">
                  <c:v>3.08</c:v>
                </c:pt>
                <c:pt idx="6">
                  <c:v>1.4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48-8D45-976D-05C6417CA334}"/>
            </c:ext>
          </c:extLst>
        </c:ser>
        <c:ser>
          <c:idx val="1"/>
          <c:order val="1"/>
          <c:tx>
            <c:strRef>
              <c:f>Graphs!$D$63</c:f>
              <c:strCache>
                <c:ptCount val="1"/>
                <c:pt idx="0">
                  <c:v>2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Graphs!$B$64:$B$72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Graphs!$D$64:$D$72</c:f>
              <c:numCache>
                <c:formatCode>0.00</c:formatCode>
                <c:ptCount val="9"/>
                <c:pt idx="1">
                  <c:v>3.2846414999999998</c:v>
                </c:pt>
                <c:pt idx="2">
                  <c:v>5.9739854999999995</c:v>
                </c:pt>
                <c:pt idx="3">
                  <c:v>4.9794885000000004</c:v>
                </c:pt>
                <c:pt idx="4">
                  <c:v>4.57</c:v>
                </c:pt>
                <c:pt idx="5">
                  <c:v>4.17</c:v>
                </c:pt>
                <c:pt idx="6">
                  <c:v>4.83</c:v>
                </c:pt>
                <c:pt idx="7">
                  <c:v>4.55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48-8D45-976D-05C6417CA334}"/>
            </c:ext>
          </c:extLst>
        </c:ser>
        <c:ser>
          <c:idx val="2"/>
          <c:order val="2"/>
          <c:tx>
            <c:strRef>
              <c:f>Graphs!$E$63</c:f>
              <c:strCache>
                <c:ptCount val="1"/>
                <c:pt idx="0">
                  <c:v>3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Graphs!$B$64:$B$72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Graphs!$E$64:$E$72</c:f>
              <c:numCache>
                <c:formatCode>0.00</c:formatCode>
                <c:ptCount val="9"/>
                <c:pt idx="0">
                  <c:v>4.3071524999999999</c:v>
                </c:pt>
                <c:pt idx="1">
                  <c:v>3.3231607499999996</c:v>
                </c:pt>
                <c:pt idx="2">
                  <c:v>2.9904945000000001</c:v>
                </c:pt>
                <c:pt idx="4">
                  <c:v>3.25</c:v>
                </c:pt>
                <c:pt idx="5">
                  <c:v>1.91</c:v>
                </c:pt>
                <c:pt idx="6">
                  <c:v>2.77</c:v>
                </c:pt>
                <c:pt idx="7">
                  <c:v>3.35</c:v>
                </c:pt>
                <c:pt idx="8">
                  <c:v>2.12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48-8D45-976D-05C6417CA334}"/>
            </c:ext>
          </c:extLst>
        </c:ser>
        <c:ser>
          <c:idx val="3"/>
          <c:order val="3"/>
          <c:tx>
            <c:strRef>
              <c:f>Graphs!$F$63</c:f>
              <c:strCache>
                <c:ptCount val="1"/>
                <c:pt idx="0">
                  <c:v>5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Graphs!$B$64:$B$72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Graphs!$F$64:$F$72</c:f>
              <c:numCache>
                <c:formatCode>0.00</c:formatCode>
                <c:ptCount val="9"/>
                <c:pt idx="1">
                  <c:v>2.6263125</c:v>
                </c:pt>
                <c:pt idx="2">
                  <c:v>1.9959975000000001</c:v>
                </c:pt>
                <c:pt idx="4">
                  <c:v>0.86</c:v>
                </c:pt>
                <c:pt idx="5">
                  <c:v>1.1000000000000001</c:v>
                </c:pt>
                <c:pt idx="6">
                  <c:v>1.62</c:v>
                </c:pt>
                <c:pt idx="8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48-8D45-976D-05C6417CA334}"/>
            </c:ext>
          </c:extLst>
        </c:ser>
        <c:ser>
          <c:idx val="4"/>
          <c:order val="4"/>
          <c:tx>
            <c:strRef>
              <c:f>Graphs!$G$63</c:f>
              <c:strCache>
                <c:ptCount val="1"/>
                <c:pt idx="0">
                  <c:v>7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Graphs!$B$64:$B$72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Graphs!$G$64:$G$72</c:f>
              <c:numCache>
                <c:formatCode>0.00</c:formatCode>
                <c:ptCount val="9"/>
                <c:pt idx="3">
                  <c:v>2.1383926619999998</c:v>
                </c:pt>
                <c:pt idx="7">
                  <c:v>1.9</c:v>
                </c:pt>
                <c:pt idx="8">
                  <c:v>1.95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48-8D45-976D-05C6417CA334}"/>
            </c:ext>
          </c:extLst>
        </c:ser>
        <c:ser>
          <c:idx val="5"/>
          <c:order val="5"/>
          <c:tx>
            <c:strRef>
              <c:f>Graphs!$H$63</c:f>
              <c:strCache>
                <c:ptCount val="1"/>
                <c:pt idx="0">
                  <c:v>12</c:v>
                </c:pt>
              </c:strCache>
            </c:strRef>
          </c:tx>
          <c:spPr>
            <a:ln w="25400">
              <a:solidFill>
                <a:srgbClr val="FF8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cat>
            <c:strRef>
              <c:f>Graphs!$B$64:$B$72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Graphs!$H$64:$H$72</c:f>
              <c:numCache>
                <c:formatCode>0.00</c:formatCode>
                <c:ptCount val="9"/>
                <c:pt idx="0">
                  <c:v>3.9219600000000003</c:v>
                </c:pt>
                <c:pt idx="1">
                  <c:v>1.9539765</c:v>
                </c:pt>
                <c:pt idx="2">
                  <c:v>3.2706345000000003</c:v>
                </c:pt>
                <c:pt idx="3">
                  <c:v>2.8084034999999998</c:v>
                </c:pt>
                <c:pt idx="4">
                  <c:v>3.47</c:v>
                </c:pt>
                <c:pt idx="5">
                  <c:v>3.17</c:v>
                </c:pt>
                <c:pt idx="6">
                  <c:v>3.6</c:v>
                </c:pt>
                <c:pt idx="7">
                  <c:v>2.86</c:v>
                </c:pt>
                <c:pt idx="8">
                  <c:v>2.66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48-8D45-976D-05C6417CA334}"/>
            </c:ext>
          </c:extLst>
        </c:ser>
        <c:ser>
          <c:idx val="6"/>
          <c:order val="6"/>
          <c:tx>
            <c:strRef>
              <c:f>Graphs!$I$63</c:f>
              <c:strCache>
                <c:ptCount val="1"/>
                <c:pt idx="0">
                  <c:v>14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Graphs!$B$64:$B$72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Graphs!$I$64:$I$72</c:f>
              <c:numCache>
                <c:formatCode>0.00</c:formatCode>
                <c:ptCount val="9"/>
                <c:pt idx="2">
                  <c:v>5.3226599999999999</c:v>
                </c:pt>
                <c:pt idx="3">
                  <c:v>5.3343324999999995</c:v>
                </c:pt>
                <c:pt idx="4">
                  <c:v>4.9400000000000004</c:v>
                </c:pt>
                <c:pt idx="5">
                  <c:v>5.19</c:v>
                </c:pt>
                <c:pt idx="6">
                  <c:v>4.9800000000000004</c:v>
                </c:pt>
                <c:pt idx="7">
                  <c:v>4.6900000000000004</c:v>
                </c:pt>
                <c:pt idx="8">
                  <c:v>3.78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348-8D45-976D-05C6417CA334}"/>
            </c:ext>
          </c:extLst>
        </c:ser>
        <c:ser>
          <c:idx val="7"/>
          <c:order val="7"/>
          <c:tx>
            <c:strRef>
              <c:f>Graphs!$J$63</c:f>
              <c:strCache>
                <c:ptCount val="1"/>
                <c:pt idx="0">
                  <c:v>15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Graphs!$B$64:$B$72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Graphs!$J$64:$J$72</c:f>
              <c:numCache>
                <c:formatCode>0.00</c:formatCode>
                <c:ptCount val="9"/>
                <c:pt idx="3">
                  <c:v>2.2131059999999998</c:v>
                </c:pt>
                <c:pt idx="4">
                  <c:v>0.9</c:v>
                </c:pt>
                <c:pt idx="6">
                  <c:v>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348-8D45-976D-05C6417CA334}"/>
            </c:ext>
          </c:extLst>
        </c:ser>
        <c:ser>
          <c:idx val="8"/>
          <c:order val="8"/>
          <c:tx>
            <c:strRef>
              <c:f>Graphs!$K$63</c:f>
              <c:strCache>
                <c:ptCount val="1"/>
              </c:strCache>
            </c:strRef>
          </c:tx>
          <c:spPr>
            <a:ln w="31750">
              <a:solidFill>
                <a:prstClr val="black"/>
              </a:solidFill>
            </a:ln>
          </c:spPr>
          <c:marker>
            <c:symbol val="none"/>
          </c:marker>
          <c:cat>
            <c:strRef>
              <c:f>Graphs!$B$64:$B$72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Graphs!$K$64:$K$72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348-8D45-976D-05C6417CA334}"/>
            </c:ext>
          </c:extLst>
        </c:ser>
        <c:ser>
          <c:idx val="9"/>
          <c:order val="9"/>
          <c:tx>
            <c:strRef>
              <c:f>Graphs!$L$63</c:f>
              <c:strCache>
                <c:ptCount val="1"/>
              </c:strCache>
            </c:strRef>
          </c:tx>
          <c:spPr>
            <a:ln w="3175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Graphs!$B$64:$B$72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Graphs!$L$64:$L$72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348-8D45-976D-05C6417CA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482816"/>
        <c:axId val="1"/>
      </c:lineChart>
      <c:catAx>
        <c:axId val="110248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1.0203955859108773E-2"/>
              <c:y val="0.393220757043923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02482816"/>
        <c:crosses val="autoZero"/>
        <c:crossBetween val="between"/>
        <c:majorUnit val="2"/>
        <c:minorUnit val="0.4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7.7085727461361248E-2"/>
          <c:y val="0.86541249855990543"/>
          <c:w val="0.80419164324555237"/>
          <c:h val="0.1038494998271886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Ponds TP</a:t>
            </a:r>
          </a:p>
        </c:rich>
      </c:tx>
      <c:layout>
        <c:manualLayout>
          <c:xMode val="edge"/>
          <c:yMode val="edge"/>
          <c:x val="0.43469434109197891"/>
          <c:y val="3.72881124234470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44910161142944"/>
          <c:y val="0.16949180596498603"/>
          <c:w val="0.84898043783924371"/>
          <c:h val="0.62034000983184889"/>
        </c:manualLayout>
      </c:layout>
      <c:lineChart>
        <c:grouping val="standard"/>
        <c:varyColors val="0"/>
        <c:ser>
          <c:idx val="0"/>
          <c:order val="0"/>
          <c:tx>
            <c:strRef>
              <c:f>Graphs!$C$75</c:f>
              <c:strCache>
                <c:ptCount val="1"/>
                <c:pt idx="0">
                  <c:v>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Graphs!$B$76:$B$84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Graphs!$C$76:$C$84</c:f>
              <c:numCache>
                <c:formatCode>0.00</c:formatCode>
                <c:ptCount val="9"/>
                <c:pt idx="1">
                  <c:v>6.0391499999999994E-2</c:v>
                </c:pt>
                <c:pt idx="2">
                  <c:v>0.17962599999999998</c:v>
                </c:pt>
                <c:pt idx="3">
                  <c:v>0.21</c:v>
                </c:pt>
                <c:pt idx="5">
                  <c:v>0.27</c:v>
                </c:pt>
                <c:pt idx="6">
                  <c:v>0.23</c:v>
                </c:pt>
                <c:pt idx="7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C6-034D-90C3-4B706117C992}"/>
            </c:ext>
          </c:extLst>
        </c:ser>
        <c:ser>
          <c:idx val="1"/>
          <c:order val="1"/>
          <c:tx>
            <c:strRef>
              <c:f>Graphs!$D$75</c:f>
              <c:strCache>
                <c:ptCount val="1"/>
                <c:pt idx="0">
                  <c:v>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Graphs!$B$76:$B$84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Graphs!$D$76:$D$84</c:f>
              <c:numCache>
                <c:formatCode>0.00</c:formatCode>
                <c:ptCount val="9"/>
                <c:pt idx="1">
                  <c:v>0.12</c:v>
                </c:pt>
                <c:pt idx="2">
                  <c:v>8.2225349999999989E-2</c:v>
                </c:pt>
                <c:pt idx="3">
                  <c:v>0.2</c:v>
                </c:pt>
                <c:pt idx="4">
                  <c:v>0.09</c:v>
                </c:pt>
                <c:pt idx="5">
                  <c:v>0.16</c:v>
                </c:pt>
                <c:pt idx="6">
                  <c:v>0.11</c:v>
                </c:pt>
                <c:pt idx="7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C6-034D-90C3-4B706117C992}"/>
            </c:ext>
          </c:extLst>
        </c:ser>
        <c:ser>
          <c:idx val="2"/>
          <c:order val="2"/>
          <c:tx>
            <c:strRef>
              <c:f>Graphs!$E$75</c:f>
              <c:strCache>
                <c:ptCount val="1"/>
                <c:pt idx="0">
                  <c:v>3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cat>
            <c:strRef>
              <c:f>Graphs!$B$76:$B$84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Graphs!$E$76:$E$84</c:f>
              <c:numCache>
                <c:formatCode>0.00</c:formatCode>
                <c:ptCount val="9"/>
                <c:pt idx="0">
                  <c:v>2.7563299999999999E-2</c:v>
                </c:pt>
                <c:pt idx="1">
                  <c:v>4.9551999999999999E-2</c:v>
                </c:pt>
                <c:pt idx="2">
                  <c:v>6.3488499999999989E-2</c:v>
                </c:pt>
                <c:pt idx="4">
                  <c:v>0.05</c:v>
                </c:pt>
                <c:pt idx="5">
                  <c:v>0.09</c:v>
                </c:pt>
                <c:pt idx="6">
                  <c:v>7.0000000000000007E-2</c:v>
                </c:pt>
                <c:pt idx="7">
                  <c:v>7.0000000000000007E-2</c:v>
                </c:pt>
                <c:pt idx="8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C6-034D-90C3-4B706117C992}"/>
            </c:ext>
          </c:extLst>
        </c:ser>
        <c:ser>
          <c:idx val="3"/>
          <c:order val="3"/>
          <c:tx>
            <c:strRef>
              <c:f>Graphs!$F$75</c:f>
              <c:strCache>
                <c:ptCount val="1"/>
                <c:pt idx="0">
                  <c:v>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Graphs!$B$76:$B$84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Graphs!$F$76:$F$84</c:f>
              <c:numCache>
                <c:formatCode>0.00</c:formatCode>
                <c:ptCount val="9"/>
                <c:pt idx="1">
                  <c:v>4.89326E-2</c:v>
                </c:pt>
                <c:pt idx="2">
                  <c:v>5.9462399999999999E-2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0.03</c:v>
                </c:pt>
                <c:pt idx="8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C6-034D-90C3-4B706117C992}"/>
            </c:ext>
          </c:extLst>
        </c:ser>
        <c:ser>
          <c:idx val="4"/>
          <c:order val="4"/>
          <c:tx>
            <c:strRef>
              <c:f>Graphs!$G$75</c:f>
              <c:strCache>
                <c:ptCount val="1"/>
                <c:pt idx="0">
                  <c:v>7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Graphs!$B$76:$B$84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Graphs!$G$76:$G$84</c:f>
              <c:numCache>
                <c:formatCode>0.00</c:formatCode>
                <c:ptCount val="9"/>
                <c:pt idx="3">
                  <c:v>5.2339299999999998E-2</c:v>
                </c:pt>
                <c:pt idx="7">
                  <c:v>0.02</c:v>
                </c:pt>
                <c:pt idx="8" formatCode="General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C6-034D-90C3-4B706117C992}"/>
            </c:ext>
          </c:extLst>
        </c:ser>
        <c:ser>
          <c:idx val="5"/>
          <c:order val="5"/>
          <c:tx>
            <c:strRef>
              <c:f>Graphs!$H$75</c:f>
              <c:strCache>
                <c:ptCount val="1"/>
                <c:pt idx="0">
                  <c:v>12</c:v>
                </c:pt>
              </c:strCache>
            </c:strRef>
          </c:tx>
          <c:spPr>
            <a:ln w="25400">
              <a:solidFill>
                <a:srgbClr val="FF8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cat>
            <c:strRef>
              <c:f>Graphs!$B$76:$B$84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Graphs!$H$76:$H$84</c:f>
              <c:numCache>
                <c:formatCode>0.00</c:formatCode>
                <c:ptCount val="9"/>
                <c:pt idx="0">
                  <c:v>1.2388E-2</c:v>
                </c:pt>
                <c:pt idx="1">
                  <c:v>6.674034999999999E-2</c:v>
                </c:pt>
                <c:pt idx="2">
                  <c:v>6.3178799999999993E-2</c:v>
                </c:pt>
                <c:pt idx="3">
                  <c:v>0.1275964</c:v>
                </c:pt>
                <c:pt idx="4">
                  <c:v>0.02</c:v>
                </c:pt>
                <c:pt idx="5">
                  <c:v>0.05</c:v>
                </c:pt>
                <c:pt idx="6">
                  <c:v>0.01</c:v>
                </c:pt>
                <c:pt idx="7">
                  <c:v>0.06</c:v>
                </c:pt>
                <c:pt idx="8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C6-034D-90C3-4B706117C992}"/>
            </c:ext>
          </c:extLst>
        </c:ser>
        <c:ser>
          <c:idx val="6"/>
          <c:order val="6"/>
          <c:tx>
            <c:strRef>
              <c:f>Graphs!$I$75</c:f>
              <c:strCache>
                <c:ptCount val="1"/>
                <c:pt idx="0">
                  <c:v>14</c:v>
                </c:pt>
              </c:strCache>
            </c:strRef>
          </c:tx>
          <c:spPr>
            <a:ln w="25400">
              <a:solidFill>
                <a:srgbClr val="69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Graphs!$B$76:$B$84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Graphs!$I$76:$I$84</c:f>
              <c:numCache>
                <c:formatCode>0.00</c:formatCode>
                <c:ptCount val="9"/>
                <c:pt idx="2">
                  <c:v>2.94215E-2</c:v>
                </c:pt>
                <c:pt idx="3">
                  <c:v>5.2287683333333335E-2</c:v>
                </c:pt>
                <c:pt idx="4">
                  <c:v>0.05</c:v>
                </c:pt>
                <c:pt idx="5">
                  <c:v>0.06</c:v>
                </c:pt>
                <c:pt idx="6">
                  <c:v>0.04</c:v>
                </c:pt>
                <c:pt idx="7">
                  <c:v>0.04</c:v>
                </c:pt>
                <c:pt idx="8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AC6-034D-90C3-4B706117C992}"/>
            </c:ext>
          </c:extLst>
        </c:ser>
        <c:ser>
          <c:idx val="7"/>
          <c:order val="7"/>
          <c:tx>
            <c:strRef>
              <c:f>Graphs!$J$75</c:f>
              <c:strCache>
                <c:ptCount val="1"/>
                <c:pt idx="0">
                  <c:v>15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Graphs!$B$76:$B$84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Graphs!$J$76:$J$84</c:f>
              <c:numCache>
                <c:formatCode>0.00</c:formatCode>
                <c:ptCount val="9"/>
                <c:pt idx="3">
                  <c:v>9.0742100000000006E-2</c:v>
                </c:pt>
                <c:pt idx="4">
                  <c:v>0.03</c:v>
                </c:pt>
                <c:pt idx="6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AC6-034D-90C3-4B706117C992}"/>
            </c:ext>
          </c:extLst>
        </c:ser>
        <c:ser>
          <c:idx val="8"/>
          <c:order val="8"/>
          <c:tx>
            <c:strRef>
              <c:f>Graphs!$K$75</c:f>
              <c:strCache>
                <c:ptCount val="1"/>
              </c:strCache>
            </c:strRef>
          </c:tx>
          <c:spPr>
            <a:ln w="31750">
              <a:solidFill>
                <a:prstClr val="black"/>
              </a:solidFill>
            </a:ln>
          </c:spPr>
          <c:marker>
            <c:symbol val="none"/>
          </c:marker>
          <c:cat>
            <c:strRef>
              <c:f>Graphs!$B$76:$B$84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Graphs!$K$76:$K$84</c:f>
              <c:numCache>
                <c:formatCode>General</c:formatCode>
                <c:ptCount val="9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AC6-034D-90C3-4B706117C992}"/>
            </c:ext>
          </c:extLst>
        </c:ser>
        <c:ser>
          <c:idx val="9"/>
          <c:order val="9"/>
          <c:tx>
            <c:strRef>
              <c:f>Graphs!$L$75</c:f>
              <c:strCache>
                <c:ptCount val="1"/>
              </c:strCache>
            </c:strRef>
          </c:tx>
          <c:spPr>
            <a:ln w="31750">
              <a:solidFill>
                <a:prstClr val="black"/>
              </a:solidFill>
            </a:ln>
          </c:spPr>
          <c:marker>
            <c:symbol val="none"/>
          </c:marker>
          <c:cat>
            <c:strRef>
              <c:f>Graphs!$B$76:$B$84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Graphs!$L$76:$L$84</c:f>
              <c:numCache>
                <c:formatCode>General</c:formatCode>
                <c:ptCount val="9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AC6-034D-90C3-4B706117C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404608"/>
        <c:axId val="1"/>
      </c:lineChart>
      <c:catAx>
        <c:axId val="110240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0.3500000000000002"/>
        </c:scaling>
        <c:delete val="0"/>
        <c:axPos val="l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1.0204133137204002E-2"/>
              <c:y val="0.423729494750656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02404608"/>
        <c:crosses val="autoZero"/>
        <c:crossBetween val="between"/>
        <c:majorUnit val="4.0000000000000022E-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3665040062730507"/>
          <c:y val="0.92813618564056155"/>
          <c:w val="0.70809753052330815"/>
          <c:h val="3.921702192847443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Upper TN</a:t>
            </a:r>
          </a:p>
        </c:rich>
      </c:tx>
      <c:layout>
        <c:manualLayout>
          <c:xMode val="edge"/>
          <c:yMode val="edge"/>
          <c:x val="0.43171852656348991"/>
          <c:y val="3.72880519359858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76666906864016"/>
          <c:y val="0.20339016715798336"/>
          <c:w val="0.83039736887106819"/>
          <c:h val="0.56949246804235265"/>
        </c:manualLayout>
      </c:layout>
      <c:lineChart>
        <c:grouping val="standard"/>
        <c:varyColors val="0"/>
        <c:ser>
          <c:idx val="0"/>
          <c:order val="0"/>
          <c:tx>
            <c:strRef>
              <c:f>Graphs!$Y$61</c:f>
              <c:strCache>
                <c:ptCount val="1"/>
                <c:pt idx="0">
                  <c:v>4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Graphs!$X$62:$X$70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Graphs!$Y$62:$Y$70</c:f>
              <c:numCache>
                <c:formatCode>0.00</c:formatCode>
                <c:ptCount val="9"/>
                <c:pt idx="1">
                  <c:v>2.7033510000000001</c:v>
                </c:pt>
                <c:pt idx="2">
                  <c:v>2.8906946250000001</c:v>
                </c:pt>
                <c:pt idx="3">
                  <c:v>2.4092039999999999</c:v>
                </c:pt>
                <c:pt idx="5">
                  <c:v>2.09</c:v>
                </c:pt>
                <c:pt idx="6">
                  <c:v>2.31</c:v>
                </c:pt>
                <c:pt idx="7">
                  <c:v>3.26</c:v>
                </c:pt>
                <c:pt idx="8">
                  <c:v>2.2799999999999998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21-984B-93B4-43BFD5A7D933}"/>
            </c:ext>
          </c:extLst>
        </c:ser>
        <c:ser>
          <c:idx val="1"/>
          <c:order val="1"/>
          <c:tx>
            <c:strRef>
              <c:f>Graphs!$Z$61</c:f>
              <c:strCache>
                <c:ptCount val="1"/>
                <c:pt idx="0">
                  <c:v>8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Graphs!$X$62:$X$70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Graphs!$Z$62:$Z$70</c:f>
              <c:numCache>
                <c:formatCode>0.00</c:formatCode>
                <c:ptCount val="9"/>
                <c:pt idx="1">
                  <c:v>2.8819402500000004</c:v>
                </c:pt>
                <c:pt idx="2">
                  <c:v>3.32316075</c:v>
                </c:pt>
                <c:pt idx="3">
                  <c:v>3.0278465000000003</c:v>
                </c:pt>
                <c:pt idx="4" formatCode="General">
                  <c:v>2.75</c:v>
                </c:pt>
                <c:pt idx="5">
                  <c:v>2.39</c:v>
                </c:pt>
                <c:pt idx="6">
                  <c:v>2.58</c:v>
                </c:pt>
                <c:pt idx="7">
                  <c:v>2.1</c:v>
                </c:pt>
                <c:pt idx="8">
                  <c:v>2.68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21-984B-93B4-43BFD5A7D933}"/>
            </c:ext>
          </c:extLst>
        </c:ser>
        <c:ser>
          <c:idx val="2"/>
          <c:order val="2"/>
          <c:tx>
            <c:strRef>
              <c:f>Graphs!$AA$61</c:f>
              <c:strCache>
                <c:ptCount val="1"/>
                <c:pt idx="0">
                  <c:v>19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Graphs!$X$62:$X$70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Graphs!$AA$62:$AA$70</c:f>
              <c:numCache>
                <c:formatCode>0.00</c:formatCode>
                <c:ptCount val="9"/>
                <c:pt idx="0">
                  <c:v>5.3716845000000006</c:v>
                </c:pt>
                <c:pt idx="1">
                  <c:v>3.3196590000000001</c:v>
                </c:pt>
                <c:pt idx="2">
                  <c:v>3.8239109999999998</c:v>
                </c:pt>
                <c:pt idx="3">
                  <c:v>3.03601725</c:v>
                </c:pt>
                <c:pt idx="4" formatCode="General">
                  <c:v>2.72</c:v>
                </c:pt>
                <c:pt idx="5">
                  <c:v>2.09</c:v>
                </c:pt>
                <c:pt idx="6">
                  <c:v>3.34</c:v>
                </c:pt>
                <c:pt idx="7">
                  <c:v>3.18</c:v>
                </c:pt>
                <c:pt idx="8">
                  <c:v>1.86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21-984B-93B4-43BFD5A7D933}"/>
            </c:ext>
          </c:extLst>
        </c:ser>
        <c:ser>
          <c:idx val="3"/>
          <c:order val="3"/>
          <c:tx>
            <c:strRef>
              <c:f>Graphs!$AB$61</c:f>
              <c:strCache>
                <c:ptCount val="1"/>
                <c:pt idx="0">
                  <c:v>20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Graphs!$X$62:$X$70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Graphs!$AB$62:$AB$70</c:f>
              <c:numCache>
                <c:formatCode>0.00</c:formatCode>
                <c:ptCount val="9"/>
                <c:pt idx="0">
                  <c:v>4.4262119999999996</c:v>
                </c:pt>
                <c:pt idx="1">
                  <c:v>2.6683335000000001</c:v>
                </c:pt>
                <c:pt idx="2">
                  <c:v>3.0710347499999999</c:v>
                </c:pt>
                <c:pt idx="3">
                  <c:v>1.965649</c:v>
                </c:pt>
                <c:pt idx="4" formatCode="General">
                  <c:v>2.34</c:v>
                </c:pt>
                <c:pt idx="5">
                  <c:v>1.1200000000000001</c:v>
                </c:pt>
                <c:pt idx="6">
                  <c:v>1.65</c:v>
                </c:pt>
                <c:pt idx="7">
                  <c:v>2.35</c:v>
                </c:pt>
                <c:pt idx="8">
                  <c:v>1.92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21-984B-93B4-43BFD5A7D933}"/>
            </c:ext>
          </c:extLst>
        </c:ser>
        <c:ser>
          <c:idx val="4"/>
          <c:order val="4"/>
          <c:tx>
            <c:strRef>
              <c:f>Graphs!$AC$61</c:f>
              <c:strCache>
                <c:ptCount val="1"/>
                <c:pt idx="0">
                  <c:v>27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Graphs!$X$62:$X$70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Graphs!$AC$62:$AC$70</c:f>
              <c:numCache>
                <c:formatCode>0.00</c:formatCode>
                <c:ptCount val="9"/>
                <c:pt idx="0">
                  <c:v>4.3001490000000002</c:v>
                </c:pt>
                <c:pt idx="1">
                  <c:v>2.9344665000000001</c:v>
                </c:pt>
                <c:pt idx="2">
                  <c:v>2.9169577499999999</c:v>
                </c:pt>
                <c:pt idx="3">
                  <c:v>2.3485070000000001</c:v>
                </c:pt>
                <c:pt idx="4" formatCode="General">
                  <c:v>2.46</c:v>
                </c:pt>
                <c:pt idx="5">
                  <c:v>1.8</c:v>
                </c:pt>
                <c:pt idx="6">
                  <c:v>2.4300000000000002</c:v>
                </c:pt>
                <c:pt idx="7">
                  <c:v>3.03</c:v>
                </c:pt>
                <c:pt idx="8">
                  <c:v>2.0099999999999998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21-984B-93B4-43BFD5A7D933}"/>
            </c:ext>
          </c:extLst>
        </c:ser>
        <c:ser>
          <c:idx val="5"/>
          <c:order val="5"/>
          <c:tx>
            <c:strRef>
              <c:f>Graphs!$AD$61</c:f>
              <c:strCache>
                <c:ptCount val="1"/>
              </c:strCache>
            </c:strRef>
          </c:tx>
          <c:spPr>
            <a:ln w="31750">
              <a:solidFill>
                <a:prstClr val="black"/>
              </a:solidFill>
            </a:ln>
          </c:spPr>
          <c:marker>
            <c:symbol val="none"/>
          </c:marker>
          <c:cat>
            <c:strRef>
              <c:f>Graphs!$X$62:$X$70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Graphs!$AD$62:$AD$70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21-984B-93B4-43BFD5A7D933}"/>
            </c:ext>
          </c:extLst>
        </c:ser>
        <c:ser>
          <c:idx val="6"/>
          <c:order val="6"/>
          <c:tx>
            <c:strRef>
              <c:f>Graphs!$AE$61</c:f>
              <c:strCache>
                <c:ptCount val="1"/>
              </c:strCache>
            </c:strRef>
          </c:tx>
          <c:spPr>
            <a:ln w="31750">
              <a:solidFill>
                <a:prstClr val="black"/>
              </a:solidFill>
            </a:ln>
          </c:spPr>
          <c:marker>
            <c:symbol val="none"/>
          </c:marker>
          <c:cat>
            <c:strRef>
              <c:f>Graphs!$X$62:$X$70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Graphs!$AE$62:$AE$70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921-984B-93B4-43BFD5A7D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353328"/>
        <c:axId val="1"/>
      </c:lineChart>
      <c:catAx>
        <c:axId val="1102353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3.524228436962621E-2"/>
              <c:y val="0.433899205630269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02353328"/>
        <c:crosses val="autoZero"/>
        <c:crossBetween val="between"/>
        <c:majorUnit val="2"/>
        <c:minorUnit val="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3751048239839249"/>
          <c:y val="0.904958604639992"/>
          <c:w val="0.49793213143960369"/>
          <c:h val="5.281859560155595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Upper TP</a:t>
            </a:r>
          </a:p>
        </c:rich>
      </c:tx>
      <c:layout>
        <c:manualLayout>
          <c:xMode val="edge"/>
          <c:yMode val="edge"/>
          <c:x val="0.43673513166623401"/>
          <c:y val="3.72880326578895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77564849295329"/>
          <c:y val="0.20000033103868353"/>
          <c:w val="0.8326538909577198"/>
          <c:h val="0.5728823041616522"/>
        </c:manualLayout>
      </c:layout>
      <c:lineChart>
        <c:grouping val="standard"/>
        <c:varyColors val="0"/>
        <c:ser>
          <c:idx val="0"/>
          <c:order val="0"/>
          <c:tx>
            <c:strRef>
              <c:f>Graphs!$Y$73</c:f>
              <c:strCache>
                <c:ptCount val="1"/>
                <c:pt idx="0">
                  <c:v>4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Graphs!$X$74:$X$82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Graphs!$Y$74:$Y$82</c:f>
              <c:numCache>
                <c:formatCode>0.00</c:formatCode>
                <c:ptCount val="9"/>
                <c:pt idx="1">
                  <c:v>6.8211425000000006E-2</c:v>
                </c:pt>
                <c:pt idx="2">
                  <c:v>7.80444E-2</c:v>
                </c:pt>
                <c:pt idx="3">
                  <c:v>0.11412445</c:v>
                </c:pt>
                <c:pt idx="5">
                  <c:v>0.1</c:v>
                </c:pt>
                <c:pt idx="6">
                  <c:v>7.0000000000000007E-2</c:v>
                </c:pt>
                <c:pt idx="7">
                  <c:v>0.06</c:v>
                </c:pt>
                <c:pt idx="8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6A-254C-A3F9-B6ADBFFC1F2E}"/>
            </c:ext>
          </c:extLst>
        </c:ser>
        <c:ser>
          <c:idx val="1"/>
          <c:order val="1"/>
          <c:tx>
            <c:strRef>
              <c:f>Graphs!$Z$73</c:f>
              <c:strCache>
                <c:ptCount val="1"/>
                <c:pt idx="0">
                  <c:v>8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Graphs!$X$74:$X$82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Graphs!$Z$74:$Z$82</c:f>
              <c:numCache>
                <c:formatCode>0.00</c:formatCode>
                <c:ptCount val="9"/>
                <c:pt idx="1">
                  <c:v>4.4519375E-2</c:v>
                </c:pt>
                <c:pt idx="2">
                  <c:v>5.1874749999999997E-2</c:v>
                </c:pt>
                <c:pt idx="3">
                  <c:v>0.12105832329999999</c:v>
                </c:pt>
                <c:pt idx="4">
                  <c:v>0.03</c:v>
                </c:pt>
                <c:pt idx="5">
                  <c:v>0.05</c:v>
                </c:pt>
                <c:pt idx="6">
                  <c:v>0.03</c:v>
                </c:pt>
                <c:pt idx="7">
                  <c:v>0.02</c:v>
                </c:pt>
                <c:pt idx="8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6A-254C-A3F9-B6ADBFFC1F2E}"/>
            </c:ext>
          </c:extLst>
        </c:ser>
        <c:ser>
          <c:idx val="2"/>
          <c:order val="2"/>
          <c:tx>
            <c:strRef>
              <c:f>Graphs!$AA$73</c:f>
              <c:strCache>
                <c:ptCount val="1"/>
                <c:pt idx="0">
                  <c:v>19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Graphs!$X$74:$X$82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Graphs!$AA$74:$AA$82</c:f>
              <c:numCache>
                <c:formatCode>0.00</c:formatCode>
                <c:ptCount val="9"/>
                <c:pt idx="0">
                  <c:v>0.14803659999999999</c:v>
                </c:pt>
                <c:pt idx="1">
                  <c:v>0.10839499999999999</c:v>
                </c:pt>
                <c:pt idx="2">
                  <c:v>0.14780432499999999</c:v>
                </c:pt>
                <c:pt idx="3">
                  <c:v>0.1012719</c:v>
                </c:pt>
                <c:pt idx="4">
                  <c:v>0.09</c:v>
                </c:pt>
                <c:pt idx="5">
                  <c:v>0.1</c:v>
                </c:pt>
                <c:pt idx="6">
                  <c:v>0.13</c:v>
                </c:pt>
                <c:pt idx="7">
                  <c:v>0.13</c:v>
                </c:pt>
                <c:pt idx="8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6A-254C-A3F9-B6ADBFFC1F2E}"/>
            </c:ext>
          </c:extLst>
        </c:ser>
        <c:ser>
          <c:idx val="3"/>
          <c:order val="3"/>
          <c:tx>
            <c:strRef>
              <c:f>Graphs!$AB$73</c:f>
              <c:strCache>
                <c:ptCount val="1"/>
                <c:pt idx="0">
                  <c:v>20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Graphs!$X$74:$X$82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Graphs!$AB$74:$AB$82</c:f>
              <c:numCache>
                <c:formatCode>0.00</c:formatCode>
                <c:ptCount val="9"/>
                <c:pt idx="0">
                  <c:v>0.1074659</c:v>
                </c:pt>
                <c:pt idx="1">
                  <c:v>9.2058324999999996E-2</c:v>
                </c:pt>
                <c:pt idx="2">
                  <c:v>0.117918275</c:v>
                </c:pt>
                <c:pt idx="3">
                  <c:v>9.6161849999999993E-2</c:v>
                </c:pt>
                <c:pt idx="4">
                  <c:v>0.17</c:v>
                </c:pt>
                <c:pt idx="5">
                  <c:v>0.09</c:v>
                </c:pt>
                <c:pt idx="6">
                  <c:v>0.09</c:v>
                </c:pt>
                <c:pt idx="7">
                  <c:v>0.09</c:v>
                </c:pt>
                <c:pt idx="8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6A-254C-A3F9-B6ADBFFC1F2E}"/>
            </c:ext>
          </c:extLst>
        </c:ser>
        <c:ser>
          <c:idx val="4"/>
          <c:order val="4"/>
          <c:tx>
            <c:strRef>
              <c:f>Graphs!$AC$73</c:f>
              <c:strCache>
                <c:ptCount val="1"/>
                <c:pt idx="0">
                  <c:v>27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Graphs!$X$74:$X$82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Graphs!$AC$74:$AC$82</c:f>
              <c:numCache>
                <c:formatCode>0.00</c:formatCode>
                <c:ptCount val="9"/>
                <c:pt idx="0">
                  <c:v>4.8003500000000004E-2</c:v>
                </c:pt>
                <c:pt idx="1">
                  <c:v>6.8521125000000002E-2</c:v>
                </c:pt>
                <c:pt idx="2">
                  <c:v>7.0456749999999999E-2</c:v>
                </c:pt>
                <c:pt idx="3">
                  <c:v>9.9465316666666651E-2</c:v>
                </c:pt>
                <c:pt idx="4">
                  <c:v>0.04</c:v>
                </c:pt>
                <c:pt idx="5">
                  <c:v>7.0000000000000007E-2</c:v>
                </c:pt>
                <c:pt idx="6">
                  <c:v>0.09</c:v>
                </c:pt>
                <c:pt idx="7">
                  <c:v>0.06</c:v>
                </c:pt>
                <c:pt idx="8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6A-254C-A3F9-B6ADBFFC1F2E}"/>
            </c:ext>
          </c:extLst>
        </c:ser>
        <c:ser>
          <c:idx val="5"/>
          <c:order val="5"/>
          <c:tx>
            <c:strRef>
              <c:f>Graphs!$AD$73</c:f>
              <c:strCache>
                <c:ptCount val="1"/>
              </c:strCache>
            </c:strRef>
          </c:tx>
          <c:spPr>
            <a:ln w="31750">
              <a:solidFill>
                <a:prstClr val="black"/>
              </a:solidFill>
            </a:ln>
          </c:spPr>
          <c:marker>
            <c:symbol val="none"/>
          </c:marker>
          <c:cat>
            <c:strRef>
              <c:f>Graphs!$X$74:$X$82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Graphs!$AD$74:$AD$82</c:f>
              <c:numCache>
                <c:formatCode>General</c:formatCode>
                <c:ptCount val="9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6A-254C-A3F9-B6ADBFFC1F2E}"/>
            </c:ext>
          </c:extLst>
        </c:ser>
        <c:ser>
          <c:idx val="6"/>
          <c:order val="6"/>
          <c:tx>
            <c:strRef>
              <c:f>Graphs!$AE$73</c:f>
              <c:strCache>
                <c:ptCount val="1"/>
              </c:strCache>
            </c:strRef>
          </c:tx>
          <c:spPr>
            <a:ln w="31750">
              <a:solidFill>
                <a:prstClr val="black"/>
              </a:solidFill>
            </a:ln>
          </c:spPr>
          <c:marker>
            <c:symbol val="none"/>
          </c:marker>
          <c:cat>
            <c:strRef>
              <c:f>Graphs!$X$74:$X$82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Graphs!$AE$74:$AE$82</c:f>
              <c:numCache>
                <c:formatCode>General</c:formatCode>
                <c:ptCount val="9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36A-254C-A3F9-B6ADBFFC1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283200"/>
        <c:axId val="1"/>
      </c:lineChart>
      <c:catAx>
        <c:axId val="1102283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0.350000000000000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3.2653009719938855E-2"/>
              <c:y val="0.43050930253436631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022832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4233460803174282"/>
          <c:y val="0.90130344948876273"/>
          <c:w val="0.495866492845979"/>
          <c:h val="4.77722676407471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Lower TN</a:t>
            </a:r>
          </a:p>
        </c:rich>
      </c:tx>
      <c:layout>
        <c:manualLayout>
          <c:xMode val="edge"/>
          <c:yMode val="edge"/>
          <c:x val="0.42857181645397774"/>
          <c:y val="3.72882929728123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44653804946685"/>
          <c:y val="0.15254262536848742"/>
          <c:w val="0.86830451780539164"/>
          <c:h val="0.62034000983184889"/>
        </c:manualLayout>
      </c:layout>
      <c:lineChart>
        <c:grouping val="standard"/>
        <c:varyColors val="0"/>
        <c:ser>
          <c:idx val="0"/>
          <c:order val="0"/>
          <c:tx>
            <c:strRef>
              <c:f>Graphs!$AQ$62</c:f>
              <c:strCache>
                <c:ptCount val="1"/>
                <c:pt idx="0">
                  <c:v>21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Graphs!$AP$63:$AP$71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Graphs!$AQ$63:$AQ$71</c:f>
              <c:numCache>
                <c:formatCode>0.00</c:formatCode>
                <c:ptCount val="9"/>
                <c:pt idx="1">
                  <c:v>3.2636309999999997</c:v>
                </c:pt>
                <c:pt idx="2">
                  <c:v>2.6193089999999999</c:v>
                </c:pt>
                <c:pt idx="3">
                  <c:v>2.2131059999999998</c:v>
                </c:pt>
                <c:pt idx="4" formatCode="General">
                  <c:v>1.71</c:v>
                </c:pt>
                <c:pt idx="5">
                  <c:v>1.61</c:v>
                </c:pt>
                <c:pt idx="6">
                  <c:v>1.69</c:v>
                </c:pt>
                <c:pt idx="8">
                  <c:v>2.0499999999999998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8D-7442-81E9-3FA8A76DBBC1}"/>
            </c:ext>
          </c:extLst>
        </c:ser>
        <c:ser>
          <c:idx val="2"/>
          <c:order val="1"/>
          <c:tx>
            <c:strRef>
              <c:f>Graphs!$AR$62</c:f>
              <c:strCache>
                <c:ptCount val="1"/>
                <c:pt idx="0">
                  <c:v>23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Graphs!$AP$63:$AP$71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Graphs!$AR$63:$AR$71</c:f>
              <c:numCache>
                <c:formatCode>0.00</c:formatCode>
                <c:ptCount val="9"/>
                <c:pt idx="0">
                  <c:v>2.031015</c:v>
                </c:pt>
                <c:pt idx="1">
                  <c:v>1.8629310000000001</c:v>
                </c:pt>
                <c:pt idx="2">
                  <c:v>1.5967979999999999</c:v>
                </c:pt>
                <c:pt idx="3">
                  <c:v>1.4352505999999998</c:v>
                </c:pt>
                <c:pt idx="4" formatCode="General">
                  <c:v>1.18</c:v>
                </c:pt>
                <c:pt idx="5">
                  <c:v>1.08</c:v>
                </c:pt>
                <c:pt idx="6">
                  <c:v>1.39</c:v>
                </c:pt>
                <c:pt idx="7">
                  <c:v>0.98</c:v>
                </c:pt>
                <c:pt idx="8">
                  <c:v>1.56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8D-7442-81E9-3FA8A76DBBC1}"/>
            </c:ext>
          </c:extLst>
        </c:ser>
        <c:ser>
          <c:idx val="3"/>
          <c:order val="2"/>
          <c:tx>
            <c:strRef>
              <c:f>Graphs!$AS$62</c:f>
              <c:strCache>
                <c:ptCount val="1"/>
                <c:pt idx="0">
                  <c:v>25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Graphs!$AP$63:$AP$71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Graphs!$AS$63:$AS$71</c:f>
              <c:numCache>
                <c:formatCode>0.00</c:formatCode>
                <c:ptCount val="9"/>
                <c:pt idx="0">
                  <c:v>0.67233600000000004</c:v>
                </c:pt>
                <c:pt idx="1">
                  <c:v>0.87263610000000003</c:v>
                </c:pt>
                <c:pt idx="2">
                  <c:v>0.93076514999999993</c:v>
                </c:pt>
                <c:pt idx="3">
                  <c:v>0.77318640000000016</c:v>
                </c:pt>
                <c:pt idx="5">
                  <c:v>0.83</c:v>
                </c:pt>
                <c:pt idx="6">
                  <c:v>0.7</c:v>
                </c:pt>
                <c:pt idx="7">
                  <c:v>0.7</c:v>
                </c:pt>
                <c:pt idx="8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8D-7442-81E9-3FA8A76DBBC1}"/>
            </c:ext>
          </c:extLst>
        </c:ser>
        <c:ser>
          <c:idx val="4"/>
          <c:order val="3"/>
          <c:tx>
            <c:strRef>
              <c:f>Graphs!$AT$62</c:f>
              <c:strCache>
                <c:ptCount val="1"/>
                <c:pt idx="0">
                  <c:v>26</c:v>
                </c:pt>
              </c:strCache>
            </c:strRef>
          </c:tx>
          <c:spPr>
            <a:ln w="25400">
              <a:solidFill>
                <a:srgbClr val="00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CCFF"/>
              </a:solidFill>
              <a:ln>
                <a:solidFill>
                  <a:srgbClr val="00CCFF"/>
                </a:solidFill>
                <a:prstDash val="solid"/>
              </a:ln>
            </c:spPr>
          </c:marker>
          <c:cat>
            <c:strRef>
              <c:f>Graphs!$AP$63:$AP$71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Graphs!$AT$63:$AT$71</c:f>
              <c:numCache>
                <c:formatCode>General</c:formatCode>
                <c:ptCount val="9"/>
                <c:pt idx="3" formatCode="0.00">
                  <c:v>2.507253</c:v>
                </c:pt>
                <c:pt idx="4">
                  <c:v>1.95</c:v>
                </c:pt>
                <c:pt idx="5" formatCode="0.00">
                  <c:v>1.65</c:v>
                </c:pt>
                <c:pt idx="6" formatCode="0.00">
                  <c:v>1.6</c:v>
                </c:pt>
                <c:pt idx="7" formatCode="0.00">
                  <c:v>1.86</c:v>
                </c:pt>
                <c:pt idx="8" formatCode="0.00">
                  <c:v>1.94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8D-7442-81E9-3FA8A76DBBC1}"/>
            </c:ext>
          </c:extLst>
        </c:ser>
        <c:ser>
          <c:idx val="5"/>
          <c:order val="4"/>
          <c:tx>
            <c:strRef>
              <c:f>Graphs!$AU$62</c:f>
              <c:strCache>
                <c:ptCount val="1"/>
                <c:pt idx="0">
                  <c:v>28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cat>
            <c:strRef>
              <c:f>Graphs!$AP$63:$AP$71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Graphs!$AU$63:$AU$71</c:f>
              <c:numCache>
                <c:formatCode>0.00</c:formatCode>
                <c:ptCount val="9"/>
                <c:pt idx="0">
                  <c:v>1.0659326999999998</c:v>
                </c:pt>
                <c:pt idx="1">
                  <c:v>0.92306129999999997</c:v>
                </c:pt>
                <c:pt idx="2">
                  <c:v>0.94127040000000006</c:v>
                </c:pt>
                <c:pt idx="3">
                  <c:v>0.69684824999999995</c:v>
                </c:pt>
                <c:pt idx="5">
                  <c:v>0.84</c:v>
                </c:pt>
                <c:pt idx="6">
                  <c:v>0.83</c:v>
                </c:pt>
                <c:pt idx="7">
                  <c:v>0.54</c:v>
                </c:pt>
                <c:pt idx="8">
                  <c:v>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8D-7442-81E9-3FA8A76DBBC1}"/>
            </c:ext>
          </c:extLst>
        </c:ser>
        <c:ser>
          <c:idx val="7"/>
          <c:order val="5"/>
          <c:tx>
            <c:strRef>
              <c:f>Graphs!$AV$62</c:f>
              <c:strCache>
                <c:ptCount val="1"/>
              </c:strCache>
            </c:strRef>
          </c:tx>
          <c:spPr>
            <a:ln w="3175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strRef>
              <c:f>Graphs!$AP$63:$AP$71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Graphs!$AV$63:$AV$71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8D-7442-81E9-3FA8A76DBBC1}"/>
            </c:ext>
          </c:extLst>
        </c:ser>
        <c:ser>
          <c:idx val="8"/>
          <c:order val="6"/>
          <c:tx>
            <c:strRef>
              <c:f>Graphs!$AW$62</c:f>
              <c:strCache>
                <c:ptCount val="1"/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Graphs!$AP$63:$AP$71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Graphs!$AW$63:$AW$71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18D-7442-81E9-3FA8A76DB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463840"/>
        <c:axId val="1"/>
      </c:lineChart>
      <c:catAx>
        <c:axId val="1102463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1.1160648022445471E-2"/>
              <c:y val="0.406780505620759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02463840"/>
        <c:crosses val="autoZero"/>
        <c:crossBetween val="between"/>
        <c:majorUnit val="2"/>
      </c:valAx>
      <c:spPr>
        <a:noFill/>
        <a:ln w="25400">
          <a:noFill/>
        </a:ln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14553473463558039"/>
          <c:y val="0.90228560732313112"/>
          <c:w val="0.67153884696132093"/>
          <c:h val="6.767142054923483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Lower TP</a:t>
            </a:r>
          </a:p>
        </c:rich>
      </c:tx>
      <c:layout>
        <c:manualLayout>
          <c:xMode val="edge"/>
          <c:yMode val="edge"/>
          <c:x val="0.43469426119032423"/>
          <c:y val="3.72879490692594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612255472990553"/>
          <c:y val="0.15254262536848742"/>
          <c:w val="0.86530698472076706"/>
          <c:h val="0.58305181251955274"/>
        </c:manualLayout>
      </c:layout>
      <c:lineChart>
        <c:grouping val="standard"/>
        <c:varyColors val="0"/>
        <c:ser>
          <c:idx val="0"/>
          <c:order val="0"/>
          <c:tx>
            <c:strRef>
              <c:f>Graphs!$AQ$74</c:f>
              <c:strCache>
                <c:ptCount val="1"/>
                <c:pt idx="0">
                  <c:v>21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Graphs!$AP$75:$AP$83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Graphs!$AQ$75:$AQ$83</c:f>
              <c:numCache>
                <c:formatCode>0.00</c:formatCode>
                <c:ptCount val="9"/>
                <c:pt idx="1">
                  <c:v>8.4857799999999997E-2</c:v>
                </c:pt>
                <c:pt idx="2">
                  <c:v>0.1018913</c:v>
                </c:pt>
                <c:pt idx="3">
                  <c:v>0.1155181</c:v>
                </c:pt>
                <c:pt idx="4">
                  <c:v>0.11</c:v>
                </c:pt>
                <c:pt idx="5">
                  <c:v>0.13</c:v>
                </c:pt>
                <c:pt idx="6">
                  <c:v>0.08</c:v>
                </c:pt>
                <c:pt idx="8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B0-694F-B154-5DFCFE9CCBA5}"/>
            </c:ext>
          </c:extLst>
        </c:ser>
        <c:ser>
          <c:idx val="2"/>
          <c:order val="1"/>
          <c:tx>
            <c:strRef>
              <c:f>Graphs!$AR$74</c:f>
              <c:strCache>
                <c:ptCount val="1"/>
                <c:pt idx="0">
                  <c:v>23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Graphs!$AP$75:$AP$83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Graphs!$AR$75:$AR$83</c:f>
              <c:numCache>
                <c:formatCode>0.00</c:formatCode>
                <c:ptCount val="9"/>
                <c:pt idx="0">
                  <c:v>3.7473699999999999E-2</c:v>
                </c:pt>
                <c:pt idx="1">
                  <c:v>4.4287099999999996E-2</c:v>
                </c:pt>
                <c:pt idx="2">
                  <c:v>8.3464150000000001E-2</c:v>
                </c:pt>
                <c:pt idx="3">
                  <c:v>6.9682499999999994E-2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0.05</c:v>
                </c:pt>
                <c:pt idx="8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B0-694F-B154-5DFCFE9CCBA5}"/>
            </c:ext>
          </c:extLst>
        </c:ser>
        <c:ser>
          <c:idx val="3"/>
          <c:order val="2"/>
          <c:tx>
            <c:strRef>
              <c:f>Graphs!$AS$74</c:f>
              <c:strCache>
                <c:ptCount val="1"/>
                <c:pt idx="0">
                  <c:v>25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Graphs!$AP$75:$AP$83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Graphs!$AS$75:$AS$83</c:f>
              <c:numCache>
                <c:formatCode>0.00</c:formatCode>
                <c:ptCount val="9"/>
                <c:pt idx="0">
                  <c:v>4.2738600000000002E-2</c:v>
                </c:pt>
                <c:pt idx="1">
                  <c:v>7.696045E-2</c:v>
                </c:pt>
                <c:pt idx="2">
                  <c:v>4.8622899999999997E-2</c:v>
                </c:pt>
                <c:pt idx="3">
                  <c:v>5.2958699999999997E-2</c:v>
                </c:pt>
                <c:pt idx="5">
                  <c:v>0.1</c:v>
                </c:pt>
                <c:pt idx="6">
                  <c:v>0.05</c:v>
                </c:pt>
                <c:pt idx="7">
                  <c:v>0.05</c:v>
                </c:pt>
                <c:pt idx="8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B0-694F-B154-5DFCFE9CCBA5}"/>
            </c:ext>
          </c:extLst>
        </c:ser>
        <c:ser>
          <c:idx val="4"/>
          <c:order val="3"/>
          <c:tx>
            <c:strRef>
              <c:f>Graphs!$AT$74</c:f>
              <c:strCache>
                <c:ptCount val="1"/>
                <c:pt idx="0">
                  <c:v>26</c:v>
                </c:pt>
              </c:strCache>
            </c:strRef>
          </c:tx>
          <c:spPr>
            <a:ln w="25400">
              <a:solidFill>
                <a:srgbClr val="00CC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CCFF"/>
              </a:solidFill>
              <a:ln>
                <a:solidFill>
                  <a:srgbClr val="00CCFF"/>
                </a:solidFill>
                <a:prstDash val="solid"/>
              </a:ln>
            </c:spPr>
          </c:marker>
          <c:cat>
            <c:strRef>
              <c:f>Graphs!$AP$75:$AP$83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Graphs!$AT$75:$AT$83</c:f>
              <c:numCache>
                <c:formatCode>0.00</c:formatCode>
                <c:ptCount val="9"/>
                <c:pt idx="3">
                  <c:v>0.13921014999999998</c:v>
                </c:pt>
                <c:pt idx="4">
                  <c:v>0.09</c:v>
                </c:pt>
                <c:pt idx="5">
                  <c:v>0.1</c:v>
                </c:pt>
                <c:pt idx="6">
                  <c:v>7.0000000000000007E-2</c:v>
                </c:pt>
                <c:pt idx="7">
                  <c:v>0.06</c:v>
                </c:pt>
                <c:pt idx="8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B0-694F-B154-5DFCFE9CCBA5}"/>
            </c:ext>
          </c:extLst>
        </c:ser>
        <c:ser>
          <c:idx val="5"/>
          <c:order val="4"/>
          <c:tx>
            <c:strRef>
              <c:f>Graphs!$AU$74</c:f>
              <c:strCache>
                <c:ptCount val="1"/>
                <c:pt idx="0">
                  <c:v>28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cat>
            <c:strRef>
              <c:f>Graphs!$AP$75:$AP$83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Graphs!$AU$75:$AU$83</c:f>
              <c:numCache>
                <c:formatCode>0.00</c:formatCode>
                <c:ptCount val="9"/>
                <c:pt idx="0">
                  <c:v>3.3912149999999995E-2</c:v>
                </c:pt>
                <c:pt idx="1">
                  <c:v>3.6080050000000002E-2</c:v>
                </c:pt>
                <c:pt idx="2">
                  <c:v>2.9421500000000003E-2</c:v>
                </c:pt>
                <c:pt idx="3">
                  <c:v>3.8867350000000002E-2</c:v>
                </c:pt>
                <c:pt idx="5">
                  <c:v>0.06</c:v>
                </c:pt>
                <c:pt idx="6">
                  <c:v>0.04</c:v>
                </c:pt>
                <c:pt idx="7">
                  <c:v>0.03</c:v>
                </c:pt>
                <c:pt idx="8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B0-694F-B154-5DFCFE9CCBA5}"/>
            </c:ext>
          </c:extLst>
        </c:ser>
        <c:ser>
          <c:idx val="7"/>
          <c:order val="5"/>
          <c:tx>
            <c:strRef>
              <c:f>Graphs!$AV$74</c:f>
              <c:strCache>
                <c:ptCount val="1"/>
              </c:strCache>
            </c:strRef>
          </c:tx>
          <c:spPr>
            <a:ln w="3175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strRef>
              <c:f>Graphs!$AP$75:$AP$83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Graphs!$AV$75:$AV$83</c:f>
              <c:numCache>
                <c:formatCode>General</c:formatCode>
                <c:ptCount val="9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B0-694F-B154-5DFCFE9CCBA5}"/>
            </c:ext>
          </c:extLst>
        </c:ser>
        <c:ser>
          <c:idx val="8"/>
          <c:order val="6"/>
          <c:tx>
            <c:strRef>
              <c:f>Graphs!$AW$74</c:f>
              <c:strCache>
                <c:ptCount val="1"/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Graphs!$AP$75:$AP$83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Graphs!$AW$75:$AW$83</c:f>
              <c:numCache>
                <c:formatCode>General</c:formatCode>
                <c:ptCount val="9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AB0-694F-B154-5DFCFE9CC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195040"/>
        <c:axId val="1"/>
      </c:lineChart>
      <c:catAx>
        <c:axId val="1102195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0.350000000000000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1.0204121444278926E-2"/>
              <c:y val="0.3830518826656102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021950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16497467955216427"/>
          <c:y val="0.89075615560951993"/>
          <c:w val="0.61509078055251376"/>
          <c:h val="6.953858463866140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portrait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Wicomico Creek TN</a:t>
            </a:r>
          </a:p>
        </c:rich>
      </c:tx>
      <c:layout>
        <c:manualLayout>
          <c:xMode val="edge"/>
          <c:yMode val="edge"/>
          <c:x val="0.35585657414331584"/>
          <c:y val="3.728828768198846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88317515478767"/>
          <c:y val="0.20000033103868353"/>
          <c:w val="0.83558742343095316"/>
          <c:h val="0.5728823041616522"/>
        </c:manualLayout>
      </c:layout>
      <c:lineChart>
        <c:grouping val="standard"/>
        <c:varyColors val="0"/>
        <c:ser>
          <c:idx val="0"/>
          <c:order val="0"/>
          <c:tx>
            <c:strRef>
              <c:f>Graphs!$BI$64</c:f>
              <c:strCache>
                <c:ptCount val="1"/>
                <c:pt idx="0">
                  <c:v>16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Graphs!$BH$65:$BH$73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Graphs!$BI$65:$BI$73</c:f>
              <c:numCache>
                <c:formatCode>0.00</c:formatCode>
                <c:ptCount val="9"/>
                <c:pt idx="0">
                  <c:v>0.61210589999999998</c:v>
                </c:pt>
                <c:pt idx="1">
                  <c:v>1.750875</c:v>
                </c:pt>
                <c:pt idx="2">
                  <c:v>0.87683820000000001</c:v>
                </c:pt>
                <c:pt idx="5">
                  <c:v>0.57999999999999996</c:v>
                </c:pt>
                <c:pt idx="6">
                  <c:v>0.6</c:v>
                </c:pt>
                <c:pt idx="7">
                  <c:v>0.84</c:v>
                </c:pt>
                <c:pt idx="8">
                  <c:v>1.1100000000000001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A4-2D44-9E6E-CF46C7F5BDA5}"/>
            </c:ext>
          </c:extLst>
        </c:ser>
        <c:ser>
          <c:idx val="1"/>
          <c:order val="1"/>
          <c:tx>
            <c:strRef>
              <c:f>Graphs!$BJ$64</c:f>
              <c:strCache>
                <c:ptCount val="1"/>
                <c:pt idx="0">
                  <c:v>17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Graphs!$BH$65:$BH$73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Graphs!$BJ$65:$BJ$73</c:f>
              <c:numCache>
                <c:formatCode>General</c:formatCode>
                <c:ptCount val="9"/>
                <c:pt idx="2" formatCode="0.00">
                  <c:v>1.2907450499999999</c:v>
                </c:pt>
                <c:pt idx="3" formatCode="0.00">
                  <c:v>1.0439883999999999</c:v>
                </c:pt>
                <c:pt idx="4">
                  <c:v>0.88</c:v>
                </c:pt>
                <c:pt idx="5">
                  <c:v>1.02</c:v>
                </c:pt>
                <c:pt idx="6">
                  <c:v>1.1100000000000001</c:v>
                </c:pt>
                <c:pt idx="7" formatCode="0.00">
                  <c:v>1.44</c:v>
                </c:pt>
                <c:pt idx="8" formatCode="0.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A4-2D44-9E6E-CF46C7F5BDA5}"/>
            </c:ext>
          </c:extLst>
        </c:ser>
        <c:ser>
          <c:idx val="2"/>
          <c:order val="2"/>
          <c:tx>
            <c:strRef>
              <c:f>Graphs!$BK$64</c:f>
              <c:strCache>
                <c:ptCount val="1"/>
                <c:pt idx="0">
                  <c:v>18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Graphs!$BH$65:$BH$73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Graphs!$BK$65:$BK$73</c:f>
              <c:numCache>
                <c:formatCode>0.00</c:formatCode>
                <c:ptCount val="9"/>
                <c:pt idx="0">
                  <c:v>2.1290640000000001</c:v>
                </c:pt>
                <c:pt idx="1">
                  <c:v>1.694847</c:v>
                </c:pt>
                <c:pt idx="2">
                  <c:v>1.5302647500000002</c:v>
                </c:pt>
                <c:pt idx="3">
                  <c:v>1.3684839</c:v>
                </c:pt>
                <c:pt idx="4" formatCode="General">
                  <c:v>1.24</c:v>
                </c:pt>
                <c:pt idx="5">
                  <c:v>1.37</c:v>
                </c:pt>
                <c:pt idx="6">
                  <c:v>1.19</c:v>
                </c:pt>
                <c:pt idx="7">
                  <c:v>0.92</c:v>
                </c:pt>
                <c:pt idx="8">
                  <c:v>1.68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A4-2D44-9E6E-CF46C7F5BDA5}"/>
            </c:ext>
          </c:extLst>
        </c:ser>
        <c:ser>
          <c:idx val="3"/>
          <c:order val="3"/>
          <c:tx>
            <c:strRef>
              <c:f>Graphs!$BL$64</c:f>
              <c:strCache>
                <c:ptCount val="1"/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Graphs!$BH$65:$BH$73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Graphs!$BL$65:$BL$73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A4-2D44-9E6E-CF46C7F5BDA5}"/>
            </c:ext>
          </c:extLst>
        </c:ser>
        <c:ser>
          <c:idx val="4"/>
          <c:order val="4"/>
          <c:tx>
            <c:strRef>
              <c:f>Graphs!$BM$64</c:f>
              <c:strCache>
                <c:ptCount val="1"/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Graphs!$BH$65:$BH$73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Graphs!$BM$65:$BM$73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A4-2D44-9E6E-CF46C7F5B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142560"/>
        <c:axId val="1"/>
      </c:lineChart>
      <c:catAx>
        <c:axId val="1102142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3.6035902285957273E-2"/>
              <c:y val="0.430509287300625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02142560"/>
        <c:crosses val="autoZero"/>
        <c:crossBetween val="between"/>
        <c:majorUnit val="2"/>
      </c:valAx>
      <c:spPr>
        <a:noFill/>
        <a:ln w="25400">
          <a:noFill/>
        </a:ln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39452770969491241"/>
          <c:y val="0.90819263089804358"/>
          <c:w val="0.2953683388090253"/>
          <c:h val="7.14308810818685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Wicomico Creek TP</a:t>
            </a:r>
          </a:p>
        </c:rich>
      </c:tx>
      <c:layout>
        <c:manualLayout>
          <c:xMode val="edge"/>
          <c:yMode val="edge"/>
          <c:x val="0.36938811419522283"/>
          <c:y val="3.72878724128949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77564849295329"/>
          <c:y val="0.20000033103868353"/>
          <c:w val="0.8326538909577198"/>
          <c:h val="0.5728823041616522"/>
        </c:manualLayout>
      </c:layout>
      <c:lineChart>
        <c:grouping val="standard"/>
        <c:varyColors val="0"/>
        <c:ser>
          <c:idx val="0"/>
          <c:order val="0"/>
          <c:tx>
            <c:strRef>
              <c:f>Graphs!$BI$76</c:f>
              <c:strCache>
                <c:ptCount val="1"/>
                <c:pt idx="0">
                  <c:v>16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Graphs!$BH$77:$BH$85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Graphs!$BI$77:$BI$85</c:f>
              <c:numCache>
                <c:formatCode>0.00</c:formatCode>
                <c:ptCount val="9"/>
                <c:pt idx="0">
                  <c:v>3.90222E-2</c:v>
                </c:pt>
                <c:pt idx="1">
                  <c:v>0.13007400000000002</c:v>
                </c:pt>
                <c:pt idx="2">
                  <c:v>4.5835599999999997E-2</c:v>
                </c:pt>
                <c:pt idx="5">
                  <c:v>0.03</c:v>
                </c:pt>
                <c:pt idx="6">
                  <c:v>0.03</c:v>
                </c:pt>
                <c:pt idx="7">
                  <c:v>0.05</c:v>
                </c:pt>
                <c:pt idx="8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F9-634E-B839-90203B1FDE61}"/>
            </c:ext>
          </c:extLst>
        </c:ser>
        <c:ser>
          <c:idx val="1"/>
          <c:order val="1"/>
          <c:tx>
            <c:strRef>
              <c:f>Graphs!$BJ$76</c:f>
              <c:strCache>
                <c:ptCount val="1"/>
                <c:pt idx="0">
                  <c:v>17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Graphs!$BH$77:$BH$85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Graphs!$BJ$77:$BJ$85</c:f>
              <c:numCache>
                <c:formatCode>0.00</c:formatCode>
                <c:ptCount val="9"/>
                <c:pt idx="2">
                  <c:v>6.4253039999999997E-2</c:v>
                </c:pt>
                <c:pt idx="3">
                  <c:v>5.9875333333333336E-2</c:v>
                </c:pt>
                <c:pt idx="4">
                  <c:v>0.06</c:v>
                </c:pt>
                <c:pt idx="5">
                  <c:v>0.08</c:v>
                </c:pt>
                <c:pt idx="6">
                  <c:v>0.08</c:v>
                </c:pt>
                <c:pt idx="7">
                  <c:v>0.04</c:v>
                </c:pt>
                <c:pt idx="8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F9-634E-B839-90203B1FDE61}"/>
            </c:ext>
          </c:extLst>
        </c:ser>
        <c:ser>
          <c:idx val="2"/>
          <c:order val="2"/>
          <c:tx>
            <c:strRef>
              <c:f>Graphs!$BK$76</c:f>
              <c:strCache>
                <c:ptCount val="1"/>
                <c:pt idx="0">
                  <c:v>18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Graphs!$BH$77:$BH$85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Graphs!$BK$77:$BK$85</c:f>
              <c:numCache>
                <c:formatCode>0.00</c:formatCode>
                <c:ptCount val="9"/>
                <c:pt idx="0">
                  <c:v>4.3667699999999997E-2</c:v>
                </c:pt>
                <c:pt idx="1">
                  <c:v>4.4906499999999995E-2</c:v>
                </c:pt>
                <c:pt idx="2">
                  <c:v>5.5365924999999996E-2</c:v>
                </c:pt>
                <c:pt idx="3">
                  <c:v>5.9359166666666664E-2</c:v>
                </c:pt>
                <c:pt idx="4">
                  <c:v>0.06</c:v>
                </c:pt>
                <c:pt idx="5">
                  <c:v>7.0000000000000007E-2</c:v>
                </c:pt>
                <c:pt idx="6">
                  <c:v>0.06</c:v>
                </c:pt>
                <c:pt idx="7">
                  <c:v>0.05</c:v>
                </c:pt>
                <c:pt idx="8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F9-634E-B839-90203B1FDE61}"/>
            </c:ext>
          </c:extLst>
        </c:ser>
        <c:ser>
          <c:idx val="3"/>
          <c:order val="3"/>
          <c:tx>
            <c:strRef>
              <c:f>Graphs!$BL$76</c:f>
              <c:strCache>
                <c:ptCount val="1"/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Graphs!$BH$77:$BH$85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Graphs!$BL$77:$BL$85</c:f>
              <c:numCache>
                <c:formatCode>General</c:formatCode>
                <c:ptCount val="9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F9-634E-B839-90203B1FDE61}"/>
            </c:ext>
          </c:extLst>
        </c:ser>
        <c:ser>
          <c:idx val="4"/>
          <c:order val="4"/>
          <c:tx>
            <c:strRef>
              <c:f>Graphs!$BM$76</c:f>
              <c:strCache>
                <c:ptCount val="1"/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Graphs!$BH$77:$BH$85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Graphs!$BM$77:$BM$85</c:f>
              <c:numCache>
                <c:formatCode>General</c:formatCode>
                <c:ptCount val="9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F9-634E-B839-90203B1FD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089840"/>
        <c:axId val="1"/>
      </c:lineChart>
      <c:catAx>
        <c:axId val="1102089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0.350000000000000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3.2653154738339268E-2"/>
              <c:y val="0.4305090561198934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020898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41351567433263547"/>
          <c:y val="0.90637265613546902"/>
          <c:w val="0.27005105262539458"/>
          <c:h val="7.2509812490837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portrait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Average TN</a:t>
            </a:r>
          </a:p>
        </c:rich>
      </c:tx>
      <c:layout>
        <c:manualLayout>
          <c:xMode val="edge"/>
          <c:yMode val="edge"/>
          <c:x val="0.35585660256194862"/>
          <c:y val="3.72883220885732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88317515478767"/>
          <c:y val="0.20000033103868353"/>
          <c:w val="0.83558742343095316"/>
          <c:h val="0.5728823041616522"/>
        </c:manualLayout>
      </c:layout>
      <c:lineChart>
        <c:grouping val="standard"/>
        <c:varyColors val="0"/>
        <c:ser>
          <c:idx val="0"/>
          <c:order val="0"/>
          <c:tx>
            <c:strRef>
              <c:f>Graphs!$BY$62</c:f>
              <c:strCache>
                <c:ptCount val="1"/>
                <c:pt idx="0">
                  <c:v>Ponds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Graphs!$BX$63:$BX$72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Graphs!$BY$63:$BY$72</c:f>
              <c:numCache>
                <c:formatCode>0.00</c:formatCode>
                <c:ptCount val="10"/>
                <c:pt idx="0">
                  <c:v>4.1145562499999997</c:v>
                </c:pt>
                <c:pt idx="1">
                  <c:v>2.3673230699999999</c:v>
                </c:pt>
                <c:pt idx="2">
                  <c:v>3.5822902499999998</c:v>
                </c:pt>
                <c:pt idx="3">
                  <c:v>3.1644131936666664</c:v>
                </c:pt>
                <c:pt idx="4">
                  <c:v>2.9983333333333331</c:v>
                </c:pt>
                <c:pt idx="5">
                  <c:v>3.1033333333333335</c:v>
                </c:pt>
                <c:pt idx="6">
                  <c:v>2.9857142857142862</c:v>
                </c:pt>
                <c:pt idx="7">
                  <c:v>3.0583333333333336</c:v>
                </c:pt>
                <c:pt idx="8">
                  <c:v>2.5419999999999998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6E-E04E-9CB1-0EA0AD4D83B6}"/>
            </c:ext>
          </c:extLst>
        </c:ser>
        <c:ser>
          <c:idx val="1"/>
          <c:order val="1"/>
          <c:tx>
            <c:strRef>
              <c:f>Graphs!$BZ$62</c:f>
              <c:strCache>
                <c:ptCount val="1"/>
                <c:pt idx="0">
                  <c:v>Upper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Graphs!$BX$63:$BX$72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Graphs!$BZ$63:$BZ$72</c:f>
              <c:numCache>
                <c:formatCode>0.00</c:formatCode>
                <c:ptCount val="10"/>
                <c:pt idx="0">
                  <c:v>4.6993485000000002</c:v>
                </c:pt>
                <c:pt idx="1">
                  <c:v>2.90155005</c:v>
                </c:pt>
                <c:pt idx="2">
                  <c:v>3.205151775</c:v>
                </c:pt>
                <c:pt idx="3">
                  <c:v>2.5574447500000002</c:v>
                </c:pt>
                <c:pt idx="4">
                  <c:v>2.5674999999999999</c:v>
                </c:pt>
                <c:pt idx="5">
                  <c:v>1.8980000000000001</c:v>
                </c:pt>
                <c:pt idx="6">
                  <c:v>2.4620000000000002</c:v>
                </c:pt>
                <c:pt idx="7">
                  <c:v>2.7839999999999998</c:v>
                </c:pt>
                <c:pt idx="8">
                  <c:v>2.15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6E-E04E-9CB1-0EA0AD4D83B6}"/>
            </c:ext>
          </c:extLst>
        </c:ser>
        <c:ser>
          <c:idx val="2"/>
          <c:order val="2"/>
          <c:tx>
            <c:strRef>
              <c:f>Graphs!$CA$62</c:f>
              <c:strCache>
                <c:ptCount val="1"/>
                <c:pt idx="0">
                  <c:v>Lower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pPr>
              <a:solidFill>
                <a:srgbClr val="008000"/>
              </a:solidFill>
              <a:ln>
                <a:solidFill>
                  <a:srgbClr val="339933"/>
                </a:solidFill>
                <a:prstDash val="solid"/>
              </a:ln>
            </c:spPr>
          </c:marker>
          <c:cat>
            <c:strRef>
              <c:f>Graphs!$BX$63:$BX$72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Graphs!$CA$63:$CA$72</c:f>
              <c:numCache>
                <c:formatCode>0.00</c:formatCode>
                <c:ptCount val="10"/>
                <c:pt idx="0">
                  <c:v>1.2564279</c:v>
                </c:pt>
                <c:pt idx="1">
                  <c:v>1.7305648499999999</c:v>
                </c:pt>
                <c:pt idx="2">
                  <c:v>1.5220356375000001</c:v>
                </c:pt>
                <c:pt idx="3">
                  <c:v>1.5251288500000002</c:v>
                </c:pt>
                <c:pt idx="4">
                  <c:v>1.6133333333333333</c:v>
                </c:pt>
                <c:pt idx="5">
                  <c:v>1.202</c:v>
                </c:pt>
                <c:pt idx="6">
                  <c:v>1.2420000000000002</c:v>
                </c:pt>
                <c:pt idx="7">
                  <c:v>1.02</c:v>
                </c:pt>
                <c:pt idx="8">
                  <c:v>1.3119999999999998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6E-E04E-9CB1-0EA0AD4D83B6}"/>
            </c:ext>
          </c:extLst>
        </c:ser>
        <c:ser>
          <c:idx val="3"/>
          <c:order val="3"/>
          <c:tx>
            <c:strRef>
              <c:f>Graphs!$CB$62</c:f>
              <c:strCache>
                <c:ptCount val="1"/>
                <c:pt idx="0">
                  <c:v>Wic Crk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Graphs!$BX$63:$BX$72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Graphs!$CB$63:$CB$72</c:f>
              <c:numCache>
                <c:formatCode>0.00</c:formatCode>
                <c:ptCount val="10"/>
                <c:pt idx="0">
                  <c:v>1.37058495</c:v>
                </c:pt>
                <c:pt idx="1">
                  <c:v>1.722861</c:v>
                </c:pt>
                <c:pt idx="2">
                  <c:v>1.2326159999999999</c:v>
                </c:pt>
                <c:pt idx="3">
                  <c:v>1.2062361500000001</c:v>
                </c:pt>
                <c:pt idx="4">
                  <c:v>1.06</c:v>
                </c:pt>
                <c:pt idx="5">
                  <c:v>0.9900000000000001</c:v>
                </c:pt>
                <c:pt idx="6">
                  <c:v>0.96666666666666667</c:v>
                </c:pt>
                <c:pt idx="7">
                  <c:v>1.0666666666666667</c:v>
                </c:pt>
                <c:pt idx="8">
                  <c:v>1.2633333333333334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6E-E04E-9CB1-0EA0AD4D83B6}"/>
            </c:ext>
          </c:extLst>
        </c:ser>
        <c:ser>
          <c:idx val="4"/>
          <c:order val="4"/>
          <c:tx>
            <c:strRef>
              <c:f>Graphs!$CC$62</c:f>
              <c:strCache>
                <c:ptCount val="1"/>
              </c:strCache>
            </c:strRef>
          </c:tx>
          <c:spPr>
            <a:ln w="31750">
              <a:solidFill>
                <a:prstClr val="black"/>
              </a:solidFill>
            </a:ln>
          </c:spPr>
          <c:marker>
            <c:symbol val="none"/>
          </c:marker>
          <c:cat>
            <c:strRef>
              <c:f>Graphs!$BX$63:$BX$72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Graphs!$CC$63:$CC$72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6E-E04E-9CB1-0EA0AD4D83B6}"/>
            </c:ext>
          </c:extLst>
        </c:ser>
        <c:ser>
          <c:idx val="5"/>
          <c:order val="5"/>
          <c:tx>
            <c:strRef>
              <c:f>Graphs!$CD$62</c:f>
              <c:strCache>
                <c:ptCount val="1"/>
              </c:strCache>
            </c:strRef>
          </c:tx>
          <c:spPr>
            <a:ln w="31750">
              <a:solidFill>
                <a:prstClr val="black"/>
              </a:solidFill>
            </a:ln>
          </c:spPr>
          <c:marker>
            <c:symbol val="none"/>
          </c:marker>
          <c:cat>
            <c:strRef>
              <c:f>Graphs!$BX$63:$BX$72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Graphs!$CD$63:$CD$72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6E-E04E-9CB1-0EA0AD4D8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5230624"/>
        <c:axId val="1"/>
      </c:lineChart>
      <c:catAx>
        <c:axId val="1115230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3.6035849359512845E-2"/>
              <c:y val="0.43050926149568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15230624"/>
        <c:crosses val="autoZero"/>
        <c:crossBetween val="between"/>
        <c:majorUnit val="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6738720856315967"/>
          <c:y val="0.90587310236898788"/>
          <c:w val="0.61589908791829262"/>
          <c:h val="6.818399695250446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Ponds Chl-a</a:t>
            </a:r>
          </a:p>
        </c:rich>
      </c:tx>
      <c:layout>
        <c:manualLayout>
          <c:xMode val="edge"/>
          <c:yMode val="edge"/>
          <c:x val="0.41836781609195406"/>
          <c:y val="3.72880912058941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680695085528103E-2"/>
          <c:y val="0.10178527588994347"/>
          <c:w val="0.89774893655534471"/>
          <c:h val="0.71713721146073472"/>
        </c:manualLayout>
      </c:layout>
      <c:lineChart>
        <c:grouping val="standard"/>
        <c:varyColors val="0"/>
        <c:ser>
          <c:idx val="0"/>
          <c:order val="0"/>
          <c:tx>
            <c:strRef>
              <c:f>Graphs!$C$37</c:f>
              <c:strCache>
                <c:ptCount val="1"/>
                <c:pt idx="0">
                  <c:v>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Graphs!$B$38:$B$46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Graphs!$C$38:$C$46</c:f>
              <c:numCache>
                <c:formatCode>General</c:formatCode>
                <c:ptCount val="9"/>
                <c:pt idx="1">
                  <c:v>9.6999999999999993</c:v>
                </c:pt>
                <c:pt idx="2">
                  <c:v>9.1999999999999993</c:v>
                </c:pt>
                <c:pt idx="3" formatCode="0.0">
                  <c:v>15</c:v>
                </c:pt>
                <c:pt idx="5" formatCode="0.0">
                  <c:v>30</c:v>
                </c:pt>
                <c:pt idx="6">
                  <c:v>9</c:v>
                </c:pt>
                <c:pt idx="7" formatCode="0.0">
                  <c:v>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13-694E-8492-580BB577979C}"/>
            </c:ext>
          </c:extLst>
        </c:ser>
        <c:ser>
          <c:idx val="1"/>
          <c:order val="1"/>
          <c:tx>
            <c:strRef>
              <c:f>Graphs!$D$37</c:f>
              <c:strCache>
                <c:ptCount val="1"/>
                <c:pt idx="0">
                  <c:v>2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Graphs!$B$38:$B$46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Graphs!$D$38:$D$46</c:f>
              <c:numCache>
                <c:formatCode>General</c:formatCode>
                <c:ptCount val="9"/>
                <c:pt idx="1">
                  <c:v>7.9</c:v>
                </c:pt>
                <c:pt idx="2">
                  <c:v>2.8</c:v>
                </c:pt>
                <c:pt idx="3" formatCode="0.0">
                  <c:v>5.25</c:v>
                </c:pt>
                <c:pt idx="4" formatCode="0.00">
                  <c:v>3</c:v>
                </c:pt>
                <c:pt idx="5">
                  <c:v>8.1</c:v>
                </c:pt>
                <c:pt idx="6">
                  <c:v>3</c:v>
                </c:pt>
                <c:pt idx="7">
                  <c:v>2.2999999999999998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13-694E-8492-580BB577979C}"/>
            </c:ext>
          </c:extLst>
        </c:ser>
        <c:ser>
          <c:idx val="2"/>
          <c:order val="2"/>
          <c:tx>
            <c:strRef>
              <c:f>Graphs!$E$37</c:f>
              <c:strCache>
                <c:ptCount val="1"/>
                <c:pt idx="0">
                  <c:v>3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cat>
            <c:strRef>
              <c:f>Graphs!$B$38:$B$46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Graphs!$E$38:$E$46</c:f>
              <c:numCache>
                <c:formatCode>0.0</c:formatCode>
                <c:ptCount val="9"/>
                <c:pt idx="0" formatCode="General">
                  <c:v>12.4</c:v>
                </c:pt>
                <c:pt idx="1">
                  <c:v>22.65</c:v>
                </c:pt>
                <c:pt idx="2">
                  <c:v>31.8</c:v>
                </c:pt>
                <c:pt idx="4" formatCode="0.00">
                  <c:v>16.2</c:v>
                </c:pt>
                <c:pt idx="6" formatCode="General">
                  <c:v>41.9</c:v>
                </c:pt>
                <c:pt idx="7" formatCode="General">
                  <c:v>77.400000000000006</c:v>
                </c:pt>
                <c:pt idx="8" formatCode="General">
                  <c:v>22.5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13-694E-8492-580BB577979C}"/>
            </c:ext>
          </c:extLst>
        </c:ser>
        <c:ser>
          <c:idx val="3"/>
          <c:order val="3"/>
          <c:tx>
            <c:strRef>
              <c:f>Graphs!$F$37</c:f>
              <c:strCache>
                <c:ptCount val="1"/>
                <c:pt idx="0">
                  <c:v>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Graphs!$B$38:$B$46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Graphs!$F$38:$F$46</c:f>
              <c:numCache>
                <c:formatCode>General</c:formatCode>
                <c:ptCount val="9"/>
                <c:pt idx="1">
                  <c:v>7.4</c:v>
                </c:pt>
                <c:pt idx="2">
                  <c:v>18.3</c:v>
                </c:pt>
                <c:pt idx="4">
                  <c:v>10.6</c:v>
                </c:pt>
                <c:pt idx="5">
                  <c:v>36.1</c:v>
                </c:pt>
                <c:pt idx="6">
                  <c:v>10</c:v>
                </c:pt>
                <c:pt idx="8">
                  <c:v>10.7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13-694E-8492-580BB577979C}"/>
            </c:ext>
          </c:extLst>
        </c:ser>
        <c:ser>
          <c:idx val="4"/>
          <c:order val="4"/>
          <c:tx>
            <c:strRef>
              <c:f>Graphs!$G$37</c:f>
              <c:strCache>
                <c:ptCount val="1"/>
                <c:pt idx="0">
                  <c:v>7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Graphs!$B$38:$B$46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Graphs!$G$38:$G$46</c:f>
              <c:numCache>
                <c:formatCode>General</c:formatCode>
                <c:ptCount val="9"/>
                <c:pt idx="0">
                  <c:v>16.5</c:v>
                </c:pt>
                <c:pt idx="3">
                  <c:v>12</c:v>
                </c:pt>
                <c:pt idx="7">
                  <c:v>10.8</c:v>
                </c:pt>
                <c:pt idx="8">
                  <c:v>11.9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13-694E-8492-580BB577979C}"/>
            </c:ext>
          </c:extLst>
        </c:ser>
        <c:ser>
          <c:idx val="5"/>
          <c:order val="5"/>
          <c:tx>
            <c:strRef>
              <c:f>Graphs!$H$37</c:f>
              <c:strCache>
                <c:ptCount val="1"/>
                <c:pt idx="0">
                  <c:v>12</c:v>
                </c:pt>
              </c:strCache>
            </c:strRef>
          </c:tx>
          <c:spPr>
            <a:ln w="12700">
              <a:solidFill>
                <a:srgbClr val="FF8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Graphs!$B$38:$B$46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Graphs!$H$38:$H$46</c:f>
              <c:numCache>
                <c:formatCode>General</c:formatCode>
                <c:ptCount val="9"/>
                <c:pt idx="0">
                  <c:v>3.9</c:v>
                </c:pt>
                <c:pt idx="1">
                  <c:v>10.9</c:v>
                </c:pt>
                <c:pt idx="2">
                  <c:v>13.2</c:v>
                </c:pt>
                <c:pt idx="3">
                  <c:v>10.5</c:v>
                </c:pt>
                <c:pt idx="4">
                  <c:v>3.1</c:v>
                </c:pt>
                <c:pt idx="5">
                  <c:v>12.9</c:v>
                </c:pt>
                <c:pt idx="6">
                  <c:v>3</c:v>
                </c:pt>
                <c:pt idx="7">
                  <c:v>118.4</c:v>
                </c:pt>
                <c:pt idx="8">
                  <c:v>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13-694E-8492-580BB577979C}"/>
            </c:ext>
          </c:extLst>
        </c:ser>
        <c:ser>
          <c:idx val="7"/>
          <c:order val="6"/>
          <c:tx>
            <c:strRef>
              <c:f>Graphs!$I$37</c:f>
              <c:strCache>
                <c:ptCount val="1"/>
                <c:pt idx="0">
                  <c:v>14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Graphs!$B$38:$B$46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Graphs!$I$38:$I$46</c:f>
              <c:numCache>
                <c:formatCode>General</c:formatCode>
                <c:ptCount val="9"/>
                <c:pt idx="2">
                  <c:v>1</c:v>
                </c:pt>
                <c:pt idx="3">
                  <c:v>2.75</c:v>
                </c:pt>
                <c:pt idx="4">
                  <c:v>1.2</c:v>
                </c:pt>
                <c:pt idx="5">
                  <c:v>2.6</c:v>
                </c:pt>
                <c:pt idx="6">
                  <c:v>1.35</c:v>
                </c:pt>
                <c:pt idx="7">
                  <c:v>1</c:v>
                </c:pt>
                <c:pt idx="8">
                  <c:v>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513-694E-8492-580BB577979C}"/>
            </c:ext>
          </c:extLst>
        </c:ser>
        <c:ser>
          <c:idx val="8"/>
          <c:order val="7"/>
          <c:tx>
            <c:strRef>
              <c:f>Graphs!$J$37</c:f>
              <c:strCache>
                <c:ptCount val="1"/>
                <c:pt idx="0">
                  <c:v>15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strRef>
              <c:f>Graphs!$B$38:$B$46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Graphs!$J$38:$J$46</c:f>
              <c:numCache>
                <c:formatCode>General</c:formatCode>
                <c:ptCount val="9"/>
                <c:pt idx="6" formatCode="0.0">
                  <c:v>37.150000000000006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513-694E-8492-580BB577979C}"/>
            </c:ext>
          </c:extLst>
        </c:ser>
        <c:ser>
          <c:idx val="9"/>
          <c:order val="8"/>
          <c:tx>
            <c:strRef>
              <c:f>Graphs!$K$37</c:f>
              <c:strCache>
                <c:ptCount val="1"/>
              </c:strCache>
            </c:strRef>
          </c:tx>
          <c:spPr>
            <a:ln w="34925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strRef>
              <c:f>Graphs!$B$38:$B$46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Graphs!$K$38:$K$46</c:f>
              <c:numCache>
                <c:formatCode>General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513-694E-8492-580BB577979C}"/>
            </c:ext>
          </c:extLst>
        </c:ser>
        <c:ser>
          <c:idx val="10"/>
          <c:order val="9"/>
          <c:tx>
            <c:strRef>
              <c:f>Graphs!$L$37</c:f>
              <c:strCache>
                <c:ptCount val="1"/>
              </c:strCache>
            </c:strRef>
          </c:tx>
          <c:spPr>
            <a:ln w="34925" cap="flat">
              <a:solidFill>
                <a:prstClr val="black"/>
              </a:solidFill>
              <a:prstDash val="solid"/>
            </a:ln>
          </c:spPr>
          <c:marker>
            <c:symbol val="none"/>
          </c:marker>
          <c:cat>
            <c:strRef>
              <c:f>Graphs!$B$38:$B$46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Graphs!$L$38:$L$46</c:f>
              <c:numCache>
                <c:formatCode>General</c:formatCode>
                <c:ptCount val="9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4513-694E-8492-580BB5779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9361424"/>
        <c:axId val="1"/>
      </c:lineChart>
      <c:catAx>
        <c:axId val="1109361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2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ug/L</a:t>
                </a:r>
              </a:p>
            </c:rich>
          </c:tx>
          <c:layout>
            <c:manualLayout>
              <c:xMode val="edge"/>
              <c:yMode val="edge"/>
              <c:x val="1.0204000362023713E-2"/>
              <c:y val="0.403390540705693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093614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5.4168349026902492E-2"/>
          <c:y val="0.91824467771906892"/>
          <c:w val="0.88544416678590621"/>
          <c:h val="6.69166161900536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Average TP</a:t>
            </a:r>
          </a:p>
        </c:rich>
      </c:tx>
      <c:layout>
        <c:manualLayout>
          <c:xMode val="edge"/>
          <c:yMode val="edge"/>
          <c:x val="0.43469439737754295"/>
          <c:y val="3.72882134869328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612255472990553"/>
          <c:y val="0.15254262536848742"/>
          <c:w val="0.86530698472076706"/>
          <c:h val="0.58305181251955274"/>
        </c:manualLayout>
      </c:layout>
      <c:lineChart>
        <c:grouping val="standard"/>
        <c:varyColors val="0"/>
        <c:ser>
          <c:idx val="0"/>
          <c:order val="0"/>
          <c:tx>
            <c:strRef>
              <c:f>Graphs!$BY$74</c:f>
              <c:strCache>
                <c:ptCount val="1"/>
                <c:pt idx="0">
                  <c:v>Ponds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Graphs!$BX$75:$BX$83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Graphs!$BY$75:$BY$83</c:f>
              <c:numCache>
                <c:formatCode>0.000</c:formatCode>
                <c:ptCount val="9"/>
                <c:pt idx="0">
                  <c:v>1.9975649999999998E-2</c:v>
                </c:pt>
                <c:pt idx="1">
                  <c:v>6.912328999999999E-2</c:v>
                </c:pt>
                <c:pt idx="2">
                  <c:v>7.9567091666666659E-2</c:v>
                </c:pt>
                <c:pt idx="3">
                  <c:v>0.1221609138888889</c:v>
                </c:pt>
                <c:pt idx="4">
                  <c:v>5.1666666666666673E-2</c:v>
                </c:pt>
                <c:pt idx="5">
                  <c:v>0.1166666666666667</c:v>
                </c:pt>
                <c:pt idx="6">
                  <c:v>7.7142857142857152E-2</c:v>
                </c:pt>
                <c:pt idx="7">
                  <c:v>6.1666666666666668E-2</c:v>
                </c:pt>
                <c:pt idx="8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51-0344-AD99-BD9C2376E34F}"/>
            </c:ext>
          </c:extLst>
        </c:ser>
        <c:ser>
          <c:idx val="1"/>
          <c:order val="1"/>
          <c:tx>
            <c:strRef>
              <c:f>Graphs!$BZ$74</c:f>
              <c:strCache>
                <c:ptCount val="1"/>
                <c:pt idx="0">
                  <c:v>Upper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cat>
            <c:strRef>
              <c:f>Graphs!$BX$75:$BX$83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Graphs!$BZ$75:$BZ$83</c:f>
              <c:numCache>
                <c:formatCode>0.000</c:formatCode>
                <c:ptCount val="9"/>
                <c:pt idx="0">
                  <c:v>0.10116866666666664</c:v>
                </c:pt>
                <c:pt idx="1">
                  <c:v>7.6341049999999994E-2</c:v>
                </c:pt>
                <c:pt idx="2">
                  <c:v>9.3219699999999989E-2</c:v>
                </c:pt>
                <c:pt idx="3">
                  <c:v>0.10641636799333334</c:v>
                </c:pt>
                <c:pt idx="4">
                  <c:v>8.2500000000000004E-2</c:v>
                </c:pt>
                <c:pt idx="5">
                  <c:v>8.199999999999999E-2</c:v>
                </c:pt>
                <c:pt idx="6">
                  <c:v>8.2000000000000003E-2</c:v>
                </c:pt>
                <c:pt idx="7">
                  <c:v>7.2000000000000008E-2</c:v>
                </c:pt>
                <c:pt idx="8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51-0344-AD99-BD9C2376E34F}"/>
            </c:ext>
          </c:extLst>
        </c:ser>
        <c:ser>
          <c:idx val="2"/>
          <c:order val="2"/>
          <c:tx>
            <c:strRef>
              <c:f>Graphs!$CA$74</c:f>
              <c:strCache>
                <c:ptCount val="1"/>
                <c:pt idx="0">
                  <c:v>Lower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Graphs!$BX$75:$BX$83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Graphs!$CA$75:$CA$83</c:f>
              <c:numCache>
                <c:formatCode>0.000</c:formatCode>
                <c:ptCount val="9"/>
                <c:pt idx="0">
                  <c:v>3.8041483333333327E-2</c:v>
                </c:pt>
                <c:pt idx="1">
                  <c:v>6.0546350000000006E-2</c:v>
                </c:pt>
                <c:pt idx="2">
                  <c:v>6.5849962499999998E-2</c:v>
                </c:pt>
                <c:pt idx="3">
                  <c:v>8.3247360000000006E-2</c:v>
                </c:pt>
                <c:pt idx="4">
                  <c:v>8.666666666666667E-2</c:v>
                </c:pt>
                <c:pt idx="5">
                  <c:v>0.09</c:v>
                </c:pt>
                <c:pt idx="6">
                  <c:v>0.06</c:v>
                </c:pt>
                <c:pt idx="7">
                  <c:v>4.7500000000000001E-2</c:v>
                </c:pt>
                <c:pt idx="8">
                  <c:v>5.800000000000001E-2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51-0344-AD99-BD9C2376E34F}"/>
            </c:ext>
          </c:extLst>
        </c:ser>
        <c:ser>
          <c:idx val="3"/>
          <c:order val="3"/>
          <c:tx>
            <c:strRef>
              <c:f>Graphs!$CB$74</c:f>
              <c:strCache>
                <c:ptCount val="1"/>
                <c:pt idx="0">
                  <c:v>Wic Crk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Graphs!$BX$75:$BX$83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Graphs!$CB$75:$CB$83</c:f>
              <c:numCache>
                <c:formatCode>0.000</c:formatCode>
                <c:ptCount val="9"/>
                <c:pt idx="0">
                  <c:v>4.1344949999999998E-2</c:v>
                </c:pt>
                <c:pt idx="1">
                  <c:v>8.7490250000000006E-2</c:v>
                </c:pt>
                <c:pt idx="2">
                  <c:v>5.5151521666666668E-2</c:v>
                </c:pt>
                <c:pt idx="3">
                  <c:v>5.9617249999999997E-2</c:v>
                </c:pt>
                <c:pt idx="4">
                  <c:v>0.06</c:v>
                </c:pt>
                <c:pt idx="5">
                  <c:v>0.06</c:v>
                </c:pt>
                <c:pt idx="6">
                  <c:v>5.6666666666666664E-2</c:v>
                </c:pt>
                <c:pt idx="7">
                  <c:v>4.6666666666666669E-2</c:v>
                </c:pt>
                <c:pt idx="8">
                  <c:v>5.3333333333333337E-2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51-0344-AD99-BD9C2376E34F}"/>
            </c:ext>
          </c:extLst>
        </c:ser>
        <c:ser>
          <c:idx val="4"/>
          <c:order val="4"/>
          <c:tx>
            <c:strRef>
              <c:f>Graphs!$CC$74</c:f>
              <c:strCache>
                <c:ptCount val="1"/>
              </c:strCache>
            </c:strRef>
          </c:tx>
          <c:spPr>
            <a:ln w="3175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strRef>
              <c:f>Graphs!$BX$75:$BX$83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Graphs!$CC$75:$CC$83</c:f>
              <c:numCache>
                <c:formatCode>General</c:formatCode>
                <c:ptCount val="9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51-0344-AD99-BD9C2376E34F}"/>
            </c:ext>
          </c:extLst>
        </c:ser>
        <c:ser>
          <c:idx val="5"/>
          <c:order val="5"/>
          <c:tx>
            <c:strRef>
              <c:f>Graphs!$CD$74</c:f>
              <c:strCache>
                <c:ptCount val="1"/>
              </c:strCache>
            </c:strRef>
          </c:tx>
          <c:spPr>
            <a:ln w="3175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strRef>
              <c:f>Graphs!$BX$75:$BX$83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Graphs!$CD$75:$CD$83</c:f>
              <c:numCache>
                <c:formatCode>General</c:formatCode>
                <c:ptCount val="9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51-0344-AD99-BD9C2376E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4874848"/>
        <c:axId val="1"/>
      </c:lineChart>
      <c:catAx>
        <c:axId val="1114874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0.350000000000000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1.0204104233806216E-2"/>
              <c:y val="0.3830514619524699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148748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6561028906171638"/>
          <c:y val="0.89476575442930195"/>
          <c:w val="0.61573056189612496"/>
          <c:h val="6.50175807716793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portrait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Total Rainfall</a:t>
            </a:r>
          </a:p>
        </c:rich>
      </c:tx>
      <c:layout>
        <c:manualLayout>
          <c:xMode val="edge"/>
          <c:yMode val="edge"/>
          <c:x val="0.41370144356955385"/>
          <c:y val="2.777777777777778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Rainfall!$A$2:$A$19</c:f>
              <c:strCache>
                <c:ptCount val="18"/>
                <c:pt idx="0">
                  <c:v>Mar</c:v>
                </c:pt>
                <c:pt idx="2">
                  <c:v>April</c:v>
                </c:pt>
                <c:pt idx="4">
                  <c:v>May</c:v>
                </c:pt>
                <c:pt idx="6">
                  <c:v>June</c:v>
                </c:pt>
                <c:pt idx="8">
                  <c:v>July</c:v>
                </c:pt>
                <c:pt idx="11">
                  <c:v>Aug</c:v>
                </c:pt>
                <c:pt idx="13">
                  <c:v>Sept</c:v>
                </c:pt>
                <c:pt idx="15">
                  <c:v>Oct</c:v>
                </c:pt>
                <c:pt idx="17">
                  <c:v>Nov</c:v>
                </c:pt>
              </c:strCache>
            </c:strRef>
          </c:cat>
          <c:val>
            <c:numRef>
              <c:f>Rainfall!$C$2:$C$19</c:f>
              <c:numCache>
                <c:formatCode>General</c:formatCode>
                <c:ptCount val="18"/>
                <c:pt idx="0">
                  <c:v>0.25</c:v>
                </c:pt>
                <c:pt idx="1">
                  <c:v>1.84</c:v>
                </c:pt>
                <c:pt idx="2">
                  <c:v>2.76</c:v>
                </c:pt>
                <c:pt idx="3">
                  <c:v>1.69</c:v>
                </c:pt>
                <c:pt idx="4">
                  <c:v>0.98</c:v>
                </c:pt>
                <c:pt idx="5">
                  <c:v>2.94</c:v>
                </c:pt>
                <c:pt idx="6">
                  <c:v>5.38</c:v>
                </c:pt>
                <c:pt idx="7">
                  <c:v>1.18</c:v>
                </c:pt>
                <c:pt idx="8">
                  <c:v>0.17</c:v>
                </c:pt>
                <c:pt idx="9">
                  <c:v>0.81</c:v>
                </c:pt>
                <c:pt idx="10" formatCode="0.00">
                  <c:v>3.4</c:v>
                </c:pt>
                <c:pt idx="11">
                  <c:v>2.57</c:v>
                </c:pt>
                <c:pt idx="12">
                  <c:v>1.1100000000000001</c:v>
                </c:pt>
                <c:pt idx="13">
                  <c:v>2.4500000000000002</c:v>
                </c:pt>
                <c:pt idx="14">
                  <c:v>1.49</c:v>
                </c:pt>
                <c:pt idx="15">
                  <c:v>1.86</c:v>
                </c:pt>
                <c:pt idx="16">
                  <c:v>2.0299999999999998</c:v>
                </c:pt>
                <c:pt idx="17">
                  <c:v>3.99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E5-1D48-96F6-E1E6DCEEF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0331328"/>
        <c:axId val="1"/>
      </c:lineChart>
      <c:catAx>
        <c:axId val="110033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Rain (inches)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0033132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Ponds water clarity</a:t>
            </a:r>
          </a:p>
        </c:rich>
      </c:tx>
      <c:layout>
        <c:manualLayout>
          <c:xMode val="edge"/>
          <c:yMode val="edge"/>
          <c:x val="0.37322561999694637"/>
          <c:y val="3.72882796125304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306380445752707E-2"/>
          <c:y val="0.12542393641408969"/>
          <c:w val="0.88235381508483524"/>
          <c:h val="0.67457738774064446"/>
        </c:manualLayout>
      </c:layout>
      <c:lineChart>
        <c:grouping val="standard"/>
        <c:varyColors val="0"/>
        <c:ser>
          <c:idx val="0"/>
          <c:order val="0"/>
          <c:tx>
            <c:strRef>
              <c:f>Graphs!$C$51</c:f>
              <c:strCache>
                <c:ptCount val="1"/>
                <c:pt idx="0">
                  <c:v>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Graphs!$B$52:$B$61</c:f>
              <c:strCache>
                <c:ptCount val="10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  <c:pt idx="9">
                  <c:v>mean</c:v>
                </c:pt>
              </c:strCache>
            </c:strRef>
          </c:cat>
          <c:val>
            <c:numRef>
              <c:f>Graphs!$C$52:$C$61</c:f>
              <c:numCache>
                <c:formatCode>General</c:formatCode>
                <c:ptCount val="10"/>
                <c:pt idx="1">
                  <c:v>10</c:v>
                </c:pt>
                <c:pt idx="2">
                  <c:v>8</c:v>
                </c:pt>
                <c:pt idx="3">
                  <c:v>13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9" formatCode="0.0">
                  <c:v>8.6666666666666661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80-5E4E-87D2-91090D5ED432}"/>
            </c:ext>
          </c:extLst>
        </c:ser>
        <c:ser>
          <c:idx val="2"/>
          <c:order val="1"/>
          <c:tx>
            <c:strRef>
              <c:f>Graphs!$E$51</c:f>
              <c:strCache>
                <c:ptCount val="1"/>
                <c:pt idx="0">
                  <c:v>3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9933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Graphs!$B$52:$B$61</c:f>
              <c:strCache>
                <c:ptCount val="10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  <c:pt idx="9">
                  <c:v>mean</c:v>
                </c:pt>
              </c:strCache>
            </c:strRef>
          </c:cat>
          <c:val>
            <c:numRef>
              <c:f>Graphs!$E$52:$E$61</c:f>
              <c:numCache>
                <c:formatCode>0</c:formatCode>
                <c:ptCount val="10"/>
                <c:pt idx="0" formatCode="General">
                  <c:v>42</c:v>
                </c:pt>
                <c:pt idx="1">
                  <c:v>24</c:v>
                </c:pt>
                <c:pt idx="4" formatCode="General">
                  <c:v>27</c:v>
                </c:pt>
                <c:pt idx="5" formatCode="General">
                  <c:v>15</c:v>
                </c:pt>
                <c:pt idx="6" formatCode="General">
                  <c:v>21</c:v>
                </c:pt>
                <c:pt idx="7" formatCode="General">
                  <c:v>21</c:v>
                </c:pt>
                <c:pt idx="8" formatCode="General">
                  <c:v>15</c:v>
                </c:pt>
                <c:pt idx="9" formatCode="0.0">
                  <c:v>23.571428571428573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80-5E4E-87D2-91090D5ED432}"/>
            </c:ext>
          </c:extLst>
        </c:ser>
        <c:ser>
          <c:idx val="3"/>
          <c:order val="2"/>
          <c:tx>
            <c:strRef>
              <c:f>Graphs!$F$51</c:f>
              <c:strCache>
                <c:ptCount val="1"/>
                <c:pt idx="0">
                  <c:v>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Graphs!$B$52:$B$61</c:f>
              <c:strCache>
                <c:ptCount val="10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  <c:pt idx="9">
                  <c:v>mean</c:v>
                </c:pt>
              </c:strCache>
            </c:strRef>
          </c:cat>
          <c:val>
            <c:numRef>
              <c:f>Graphs!$F$52:$F$61</c:f>
              <c:numCache>
                <c:formatCode>General</c:formatCode>
                <c:ptCount val="10"/>
                <c:pt idx="1">
                  <c:v>36</c:v>
                </c:pt>
                <c:pt idx="2">
                  <c:v>33</c:v>
                </c:pt>
                <c:pt idx="4">
                  <c:v>66</c:v>
                </c:pt>
                <c:pt idx="5">
                  <c:v>45</c:v>
                </c:pt>
                <c:pt idx="6">
                  <c:v>54</c:v>
                </c:pt>
                <c:pt idx="8">
                  <c:v>36</c:v>
                </c:pt>
                <c:pt idx="9" formatCode="0.0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80-5E4E-87D2-91090D5ED432}"/>
            </c:ext>
          </c:extLst>
        </c:ser>
        <c:ser>
          <c:idx val="4"/>
          <c:order val="3"/>
          <c:tx>
            <c:strRef>
              <c:f>Graphs!$G$51</c:f>
              <c:strCache>
                <c:ptCount val="1"/>
                <c:pt idx="0">
                  <c:v>7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Graphs!$B$52:$B$61</c:f>
              <c:strCache>
                <c:ptCount val="10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  <c:pt idx="9">
                  <c:v>mean</c:v>
                </c:pt>
              </c:strCache>
            </c:strRef>
          </c:cat>
          <c:val>
            <c:numRef>
              <c:f>Graphs!$G$52:$G$61</c:f>
              <c:numCache>
                <c:formatCode>General</c:formatCode>
                <c:ptCount val="10"/>
                <c:pt idx="0">
                  <c:v>15</c:v>
                </c:pt>
                <c:pt idx="3">
                  <c:v>15</c:v>
                </c:pt>
                <c:pt idx="7">
                  <c:v>18</c:v>
                </c:pt>
                <c:pt idx="8">
                  <c:v>15</c:v>
                </c:pt>
                <c:pt idx="9" formatCode="0.0">
                  <c:v>15.75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80-5E4E-87D2-91090D5ED432}"/>
            </c:ext>
          </c:extLst>
        </c:ser>
        <c:ser>
          <c:idx val="5"/>
          <c:order val="4"/>
          <c:tx>
            <c:strRef>
              <c:f>Graphs!$H$51</c:f>
              <c:strCache>
                <c:ptCount val="1"/>
                <c:pt idx="0">
                  <c:v>12</c:v>
                </c:pt>
              </c:strCache>
            </c:strRef>
          </c:tx>
          <c:spPr>
            <a:ln w="12700">
              <a:solidFill>
                <a:srgbClr val="FF8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Graphs!$B$52:$B$61</c:f>
              <c:strCache>
                <c:ptCount val="10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  <c:pt idx="9">
                  <c:v>mean</c:v>
                </c:pt>
              </c:strCache>
            </c:strRef>
          </c:cat>
          <c:val>
            <c:numRef>
              <c:f>Graphs!$H$52:$H$61</c:f>
              <c:numCache>
                <c:formatCode>General</c:formatCode>
                <c:ptCount val="10"/>
                <c:pt idx="0">
                  <c:v>27</c:v>
                </c:pt>
                <c:pt idx="1">
                  <c:v>24</c:v>
                </c:pt>
                <c:pt idx="2">
                  <c:v>24</c:v>
                </c:pt>
                <c:pt idx="4">
                  <c:v>22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 formatCode="0.0">
                  <c:v>24.125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80-5E4E-87D2-91090D5ED432}"/>
            </c:ext>
          </c:extLst>
        </c:ser>
        <c:ser>
          <c:idx val="6"/>
          <c:order val="5"/>
          <c:tx>
            <c:strRef>
              <c:f>Graphs!$I$51</c:f>
              <c:strCache>
                <c:ptCount val="1"/>
                <c:pt idx="0">
                  <c:v>14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strRef>
              <c:f>Graphs!$B$52:$B$61</c:f>
              <c:strCache>
                <c:ptCount val="10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  <c:pt idx="9">
                  <c:v>mean</c:v>
                </c:pt>
              </c:strCache>
            </c:strRef>
          </c:cat>
          <c:val>
            <c:numRef>
              <c:f>Graphs!$I$52:$I$61</c:f>
              <c:numCache>
                <c:formatCode>General</c:formatCode>
                <c:ptCount val="10"/>
                <c:pt idx="2">
                  <c:v>28</c:v>
                </c:pt>
                <c:pt idx="3" formatCode="0">
                  <c:v>25.6</c:v>
                </c:pt>
                <c:pt idx="4">
                  <c:v>24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33</c:v>
                </c:pt>
                <c:pt idx="9" formatCode="0.0">
                  <c:v>29.514285714285712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80-5E4E-87D2-91090D5ED432}"/>
            </c:ext>
          </c:extLst>
        </c:ser>
        <c:ser>
          <c:idx val="7"/>
          <c:order val="6"/>
          <c:tx>
            <c:strRef>
              <c:f>Graphs!$J$51</c:f>
              <c:strCache>
                <c:ptCount val="1"/>
                <c:pt idx="0">
                  <c:v>15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Graphs!$B$52:$B$61</c:f>
              <c:strCache>
                <c:ptCount val="10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  <c:pt idx="9">
                  <c:v>mean</c:v>
                </c:pt>
              </c:strCache>
            </c:strRef>
          </c:cat>
          <c:val>
            <c:numRef>
              <c:f>Graphs!$J$52:$J$61</c:f>
              <c:numCache>
                <c:formatCode>General</c:formatCode>
                <c:ptCount val="10"/>
                <c:pt idx="6">
                  <c:v>18</c:v>
                </c:pt>
                <c:pt idx="9" formatCode="0.0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280-5E4E-87D2-91090D5ED432}"/>
            </c:ext>
          </c:extLst>
        </c:ser>
        <c:ser>
          <c:idx val="8"/>
          <c:order val="7"/>
          <c:tx>
            <c:strRef>
              <c:f>Graphs!$K$51</c:f>
              <c:strCache>
                <c:ptCount val="1"/>
              </c:strCache>
            </c:strRef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chemeClr val="tx1"/>
                </a:solidFill>
                <a:prstDash val="solid"/>
              </a:ln>
            </c:spPr>
          </c:marker>
          <c:cat>
            <c:strRef>
              <c:f>Graphs!$B$52:$B$61</c:f>
              <c:strCache>
                <c:ptCount val="10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  <c:pt idx="9">
                  <c:v>mean</c:v>
                </c:pt>
              </c:strCache>
            </c:strRef>
          </c:cat>
          <c:val>
            <c:numRef>
              <c:f>Graphs!$K$52:$K$61</c:f>
              <c:numCache>
                <c:formatCode>General</c:formatCode>
                <c:ptCount val="10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280-5E4E-87D2-91090D5ED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9075584"/>
        <c:axId val="1"/>
      </c:lineChart>
      <c:catAx>
        <c:axId val="110907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7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inches</a:t>
                </a:r>
              </a:p>
            </c:rich>
          </c:tx>
          <c:layout>
            <c:manualLayout>
              <c:xMode val="edge"/>
              <c:yMode val="edge"/>
              <c:x val="1.0141884965210374E-2"/>
              <c:y val="0.386441398062652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090755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338955517369039"/>
          <c:y val="0.91767649180690447"/>
          <c:w val="0.73224129856119324"/>
          <c:h val="7.05904993697618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 horizontalDpi="-3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 charset="0"/>
                <a:cs typeface="Arial" charset="0"/>
              </a:rPr>
              <a:t>Upper NO</a:t>
            </a:r>
            <a:r>
              <a:rPr lang="en-US" sz="1000" b="1" i="0" u="none" strike="noStrike" baseline="-25000">
                <a:solidFill>
                  <a:srgbClr val="000000"/>
                </a:solidFill>
                <a:latin typeface="Arial" charset="0"/>
                <a:cs typeface="Arial" charset="0"/>
              </a:rPr>
              <a:t>3 </a:t>
            </a:r>
            <a:r>
              <a:rPr lang="en-US" sz="1000" b="1" i="0" u="none" strike="noStrike" baseline="0">
                <a:solidFill>
                  <a:srgbClr val="000000"/>
                </a:solidFill>
                <a:latin typeface="Arial" charset="0"/>
                <a:cs typeface="Arial" charset="0"/>
              </a:rPr>
              <a:t>- N</a:t>
            </a:r>
          </a:p>
        </c:rich>
      </c:tx>
      <c:layout>
        <c:manualLayout>
          <c:xMode val="edge"/>
          <c:yMode val="edge"/>
          <c:x val="0.40816388540921028"/>
          <c:y val="3.72880677497012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04091800952445"/>
          <c:y val="0.17288164208428575"/>
          <c:w val="0.8693886214411487"/>
          <c:h val="0.6033908292353507"/>
        </c:manualLayout>
      </c:layout>
      <c:lineChart>
        <c:grouping val="standard"/>
        <c:varyColors val="0"/>
        <c:ser>
          <c:idx val="0"/>
          <c:order val="0"/>
          <c:tx>
            <c:strRef>
              <c:f>Graphs!$Y$2</c:f>
              <c:strCache>
                <c:ptCount val="1"/>
                <c:pt idx="0">
                  <c:v>4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Graphs!$X$3:$X$11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Graphs!$Y$3:$Y$11</c:f>
              <c:numCache>
                <c:formatCode>0.00</c:formatCode>
                <c:ptCount val="9"/>
                <c:pt idx="1">
                  <c:v>2.62</c:v>
                </c:pt>
                <c:pt idx="2">
                  <c:v>2.09</c:v>
                </c:pt>
                <c:pt idx="3">
                  <c:v>1.585</c:v>
                </c:pt>
                <c:pt idx="5" formatCode="General">
                  <c:v>2.54</c:v>
                </c:pt>
                <c:pt idx="6" formatCode="General">
                  <c:v>4.5599999999999996</c:v>
                </c:pt>
                <c:pt idx="7" formatCode="General">
                  <c:v>3.09</c:v>
                </c:pt>
                <c:pt idx="8" formatCode="General">
                  <c:v>1.65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F6-2242-8C7E-59E1E374E81A}"/>
            </c:ext>
          </c:extLst>
        </c:ser>
        <c:ser>
          <c:idx val="1"/>
          <c:order val="1"/>
          <c:tx>
            <c:strRef>
              <c:f>Graphs!$Z$2</c:f>
              <c:strCache>
                <c:ptCount val="1"/>
                <c:pt idx="0">
                  <c:v>8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Graphs!$X$3:$X$11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Graphs!$Z$3:$Z$11</c:f>
              <c:numCache>
                <c:formatCode>General</c:formatCode>
                <c:ptCount val="9"/>
                <c:pt idx="1">
                  <c:v>2.5099999999999998</c:v>
                </c:pt>
                <c:pt idx="2">
                  <c:v>2.0700000000000003</c:v>
                </c:pt>
                <c:pt idx="3" formatCode="0.00">
                  <c:v>1.5566666666666666</c:v>
                </c:pt>
                <c:pt idx="4" formatCode="0.00">
                  <c:v>2.4900000000000002</c:v>
                </c:pt>
                <c:pt idx="5" formatCode="0.00">
                  <c:v>7.6050000000000004</c:v>
                </c:pt>
                <c:pt idx="6" formatCode="0.00">
                  <c:v>5.7149999999999999</c:v>
                </c:pt>
                <c:pt idx="7" formatCode="0.00">
                  <c:v>3.32</c:v>
                </c:pt>
                <c:pt idx="8" formatCode="0.0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F6-2242-8C7E-59E1E374E81A}"/>
            </c:ext>
          </c:extLst>
        </c:ser>
        <c:ser>
          <c:idx val="2"/>
          <c:order val="2"/>
          <c:tx>
            <c:strRef>
              <c:f>Graphs!$AA$2</c:f>
              <c:strCache>
                <c:ptCount val="1"/>
                <c:pt idx="0">
                  <c:v>19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Graphs!$X$3:$X$11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Graphs!$AA$3:$AA$11</c:f>
              <c:numCache>
                <c:formatCode>0.00</c:formatCode>
                <c:ptCount val="9"/>
                <c:pt idx="1">
                  <c:v>2.56</c:v>
                </c:pt>
                <c:pt idx="2">
                  <c:v>2.2149999999999999</c:v>
                </c:pt>
                <c:pt idx="3">
                  <c:v>1.895</c:v>
                </c:pt>
                <c:pt idx="4" formatCode="General">
                  <c:v>2.21</c:v>
                </c:pt>
                <c:pt idx="5" formatCode="General">
                  <c:v>13.1</c:v>
                </c:pt>
                <c:pt idx="6" formatCode="General">
                  <c:v>6.3</c:v>
                </c:pt>
                <c:pt idx="7" formatCode="General">
                  <c:v>5.0599999999999996</c:v>
                </c:pt>
                <c:pt idx="8" formatCode="General">
                  <c:v>1.35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F6-2242-8C7E-59E1E374E81A}"/>
            </c:ext>
          </c:extLst>
        </c:ser>
        <c:ser>
          <c:idx val="3"/>
          <c:order val="3"/>
          <c:tx>
            <c:strRef>
              <c:f>Graphs!$AB$2</c:f>
              <c:strCache>
                <c:ptCount val="1"/>
                <c:pt idx="0">
                  <c:v>20</c:v>
                </c:pt>
              </c:strCache>
            </c:strRef>
          </c:tx>
          <c:spPr>
            <a:ln w="25400">
              <a:solidFill>
                <a:srgbClr val="69FF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69FFFF"/>
              </a:solidFill>
              <a:ln>
                <a:solidFill>
                  <a:srgbClr val="69FFFF"/>
                </a:solidFill>
                <a:prstDash val="solid"/>
              </a:ln>
            </c:spPr>
          </c:marker>
          <c:cat>
            <c:strRef>
              <c:f>Graphs!$X$3:$X$11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Graphs!$AB$3:$AB$11</c:f>
              <c:numCache>
                <c:formatCode>0.00</c:formatCode>
                <c:ptCount val="9"/>
                <c:pt idx="1">
                  <c:v>2.5549999999999997</c:v>
                </c:pt>
                <c:pt idx="2">
                  <c:v>1.69</c:v>
                </c:pt>
                <c:pt idx="3">
                  <c:v>1.383</c:v>
                </c:pt>
                <c:pt idx="4">
                  <c:v>1.345</c:v>
                </c:pt>
                <c:pt idx="5" formatCode="General">
                  <c:v>0.81499999999999995</c:v>
                </c:pt>
                <c:pt idx="6" formatCode="General">
                  <c:v>4.84</c:v>
                </c:pt>
                <c:pt idx="7">
                  <c:v>3.59</c:v>
                </c:pt>
                <c:pt idx="8">
                  <c:v>1.85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F6-2242-8C7E-59E1E374E81A}"/>
            </c:ext>
          </c:extLst>
        </c:ser>
        <c:ser>
          <c:idx val="4"/>
          <c:order val="4"/>
          <c:tx>
            <c:strRef>
              <c:f>Graphs!$AC$2</c:f>
              <c:strCache>
                <c:ptCount val="1"/>
                <c:pt idx="0">
                  <c:v>27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Graphs!$X$3:$X$11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Graphs!$AC$3:$AC$11</c:f>
              <c:numCache>
                <c:formatCode>0.00</c:formatCode>
                <c:ptCount val="9"/>
                <c:pt idx="1">
                  <c:v>2.3250000000000002</c:v>
                </c:pt>
                <c:pt idx="2">
                  <c:v>1.97</c:v>
                </c:pt>
                <c:pt idx="3">
                  <c:v>1.5833333333333333</c:v>
                </c:pt>
                <c:pt idx="4" formatCode="General">
                  <c:v>2.0099999999999998</c:v>
                </c:pt>
                <c:pt idx="5" formatCode="General">
                  <c:v>2.13</c:v>
                </c:pt>
                <c:pt idx="6" formatCode="General">
                  <c:v>5.8049999999999997</c:v>
                </c:pt>
                <c:pt idx="7" formatCode="General">
                  <c:v>3.77</c:v>
                </c:pt>
                <c:pt idx="8" formatCode="General">
                  <c:v>1.68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F6-2242-8C7E-59E1E374E81A}"/>
            </c:ext>
          </c:extLst>
        </c:ser>
        <c:ser>
          <c:idx val="7"/>
          <c:order val="5"/>
          <c:tx>
            <c:strRef>
              <c:f>Graphs!$AD$2</c:f>
              <c:strCache>
                <c:ptCount val="1"/>
              </c:strCache>
            </c:strRef>
          </c:tx>
          <c:spPr>
            <a:ln w="38100">
              <a:solidFill>
                <a:sysClr val="windowText" lastClr="000000"/>
              </a:solidFill>
            </a:ln>
          </c:spPr>
          <c:marker>
            <c:spPr>
              <a:ln w="25400">
                <a:solidFill>
                  <a:schemeClr val="tx1"/>
                </a:solidFill>
              </a:ln>
            </c:spPr>
          </c:marker>
          <c:cat>
            <c:strRef>
              <c:f>Graphs!$X$3:$X$11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Graphs!$AD$3:$AD$11</c:f>
              <c:numCache>
                <c:formatCode>General</c:formatCode>
                <c:ptCount val="9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F6-2242-8C7E-59E1E374E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8986048"/>
        <c:axId val="1"/>
      </c:lineChart>
      <c:catAx>
        <c:axId val="1108986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1.0203971307563828E-2"/>
              <c:y val="0.420339777789214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089860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2404446785945012"/>
          <c:y val="0.91275705239850469"/>
          <c:w val="0.42061401126127301"/>
          <c:h val="6.54566810484983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 charset="0"/>
                <a:cs typeface="Arial" charset="0"/>
              </a:rPr>
              <a:t>Upper PO</a:t>
            </a:r>
            <a:r>
              <a:rPr lang="en-US" sz="1200" b="1" i="0" u="none" strike="noStrike" baseline="-25000">
                <a:solidFill>
                  <a:srgbClr val="000000"/>
                </a:solidFill>
                <a:latin typeface="Arial" charset="0"/>
                <a:cs typeface="Arial" charset="0"/>
              </a:rPr>
              <a:t>4</a:t>
            </a:r>
            <a:r>
              <a:rPr lang="en-US" sz="1200" b="1" i="0" u="none" strike="noStrike" baseline="0">
                <a:solidFill>
                  <a:srgbClr val="000000"/>
                </a:solidFill>
                <a:latin typeface="Arial" charset="0"/>
                <a:cs typeface="Arial" charset="0"/>
              </a:rPr>
              <a:t> - P</a:t>
            </a:r>
          </a:p>
        </c:rich>
      </c:tx>
      <c:layout>
        <c:manualLayout>
          <c:xMode val="edge"/>
          <c:yMode val="edge"/>
          <c:x val="0.40224549059027198"/>
          <c:y val="3.01506954487831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72443223113609"/>
          <c:y val="0.21751676214992977"/>
          <c:w val="0.86473914819096143"/>
          <c:h val="0.56425140280476827"/>
        </c:manualLayout>
      </c:layout>
      <c:lineChart>
        <c:grouping val="standard"/>
        <c:varyColors val="0"/>
        <c:ser>
          <c:idx val="5"/>
          <c:order val="0"/>
          <c:tx>
            <c:strRef>
              <c:f>Graphs!$Y$14</c:f>
              <c:strCache>
                <c:ptCount val="1"/>
                <c:pt idx="0">
                  <c:v>4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Graphs!$X$26:$X$34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Graphs!$Y$26:$Y$34</c:f>
              <c:numCache>
                <c:formatCode>0.000</c:formatCode>
                <c:ptCount val="9"/>
                <c:pt idx="1">
                  <c:v>4.5682E-2</c:v>
                </c:pt>
                <c:pt idx="2">
                  <c:v>8.3206500000000003E-2</c:v>
                </c:pt>
                <c:pt idx="3">
                  <c:v>7.2438599999999992E-2</c:v>
                </c:pt>
                <c:pt idx="5">
                  <c:v>9.5605899999999994E-2</c:v>
                </c:pt>
                <c:pt idx="6">
                  <c:v>5.9712899999999992E-2</c:v>
                </c:pt>
                <c:pt idx="7">
                  <c:v>0.17783350000000001</c:v>
                </c:pt>
                <c:pt idx="8">
                  <c:v>6.1996999999999997E-2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6-714C-80CD-57B249899B6E}"/>
            </c:ext>
          </c:extLst>
        </c:ser>
        <c:ser>
          <c:idx val="1"/>
          <c:order val="1"/>
          <c:tx>
            <c:strRef>
              <c:f>Graphs!$Z$14</c:f>
              <c:strCache>
                <c:ptCount val="1"/>
                <c:pt idx="0">
                  <c:v>8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Graphs!$X$26:$X$34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Graphs!$Z$26:$Z$34</c:f>
              <c:numCache>
                <c:formatCode>0.000</c:formatCode>
                <c:ptCount val="9"/>
                <c:pt idx="1">
                  <c:v>0.11681539999999999</c:v>
                </c:pt>
                <c:pt idx="2">
                  <c:v>0.22628904999999999</c:v>
                </c:pt>
                <c:pt idx="3">
                  <c:v>0.13356546666666666</c:v>
                </c:pt>
                <c:pt idx="4">
                  <c:v>0.21242130000000001</c:v>
                </c:pt>
                <c:pt idx="5">
                  <c:v>8.7122099999999994E-2</c:v>
                </c:pt>
                <c:pt idx="6">
                  <c:v>3.279315E-2</c:v>
                </c:pt>
                <c:pt idx="7">
                  <c:v>6.9828199999999993E-2</c:v>
                </c:pt>
                <c:pt idx="8">
                  <c:v>0.1027845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56-714C-80CD-57B249899B6E}"/>
            </c:ext>
          </c:extLst>
        </c:ser>
        <c:ser>
          <c:idx val="6"/>
          <c:order val="2"/>
          <c:tx>
            <c:strRef>
              <c:f>Graphs!$AA$14</c:f>
              <c:strCache>
                <c:ptCount val="1"/>
                <c:pt idx="0">
                  <c:v>19</c:v>
                </c:pt>
              </c:strCache>
            </c:strRef>
          </c:tx>
          <c:spPr>
            <a:ln w="25400">
              <a:solidFill>
                <a:srgbClr val="69FF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FFFF"/>
              </a:solidFill>
              <a:ln>
                <a:solidFill>
                  <a:srgbClr val="69FFFF"/>
                </a:solidFill>
                <a:prstDash val="solid"/>
              </a:ln>
            </c:spPr>
          </c:marker>
          <c:cat>
            <c:strRef>
              <c:f>Graphs!$X$26:$X$34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Graphs!$AA$26:$AA$34</c:f>
              <c:numCache>
                <c:formatCode>0.000</c:formatCode>
                <c:ptCount val="9"/>
                <c:pt idx="0">
                  <c:v>9.9521499999999985E-2</c:v>
                </c:pt>
                <c:pt idx="1">
                  <c:v>6.917559999999999E-2</c:v>
                </c:pt>
                <c:pt idx="2">
                  <c:v>0.22106824999999999</c:v>
                </c:pt>
                <c:pt idx="3">
                  <c:v>5.0576499999999996E-2</c:v>
                </c:pt>
                <c:pt idx="4">
                  <c:v>8.7937849999999998E-2</c:v>
                </c:pt>
                <c:pt idx="5">
                  <c:v>2.1535800000000001E-2</c:v>
                </c:pt>
                <c:pt idx="6">
                  <c:v>4.2582149999999999E-2</c:v>
                </c:pt>
                <c:pt idx="7">
                  <c:v>8.1574999999999995E-2</c:v>
                </c:pt>
                <c:pt idx="8">
                  <c:v>0.15727659999999999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56-714C-80CD-57B249899B6E}"/>
            </c:ext>
          </c:extLst>
        </c:ser>
        <c:ser>
          <c:idx val="2"/>
          <c:order val="3"/>
          <c:tx>
            <c:strRef>
              <c:f>Graphs!$AB$14</c:f>
              <c:strCache>
                <c:ptCount val="1"/>
                <c:pt idx="0">
                  <c:v>20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Graphs!$X$26:$X$34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Graphs!$AB$26:$AB$34</c:f>
              <c:numCache>
                <c:formatCode>0.000</c:formatCode>
                <c:ptCount val="9"/>
                <c:pt idx="0">
                  <c:v>5.4492100000000002E-2</c:v>
                </c:pt>
                <c:pt idx="1">
                  <c:v>9.3648099999999998E-2</c:v>
                </c:pt>
                <c:pt idx="2">
                  <c:v>0.15629770000000001</c:v>
                </c:pt>
                <c:pt idx="3">
                  <c:v>7.8094466666666654E-2</c:v>
                </c:pt>
                <c:pt idx="4">
                  <c:v>1.4520349999999998E-2</c:v>
                </c:pt>
                <c:pt idx="5">
                  <c:v>7.211229999999999E-2</c:v>
                </c:pt>
                <c:pt idx="6">
                  <c:v>5.7918249999999991E-2</c:v>
                </c:pt>
                <c:pt idx="7">
                  <c:v>0.1474876</c:v>
                </c:pt>
                <c:pt idx="8">
                  <c:v>6.7217799999999994E-2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56-714C-80CD-57B249899B6E}"/>
            </c:ext>
          </c:extLst>
        </c:ser>
        <c:ser>
          <c:idx val="7"/>
          <c:order val="4"/>
          <c:tx>
            <c:strRef>
              <c:f>Graphs!$AC$14</c:f>
              <c:strCache>
                <c:ptCount val="1"/>
                <c:pt idx="0">
                  <c:v>27</c:v>
                </c:pt>
              </c:strCache>
            </c:strRef>
          </c:tx>
          <c:spPr>
            <a:ln w="38100">
              <a:solidFill>
                <a:srgbClr val="000000"/>
              </a:solidFill>
            </a:ln>
          </c:spPr>
          <c:marker>
            <c:spPr>
              <a:solidFill>
                <a:sysClr val="windowText" lastClr="000000"/>
              </a:solidFill>
              <a:ln w="6350">
                <a:solidFill>
                  <a:schemeClr val="tx1"/>
                </a:solidFill>
              </a:ln>
            </c:spPr>
          </c:marker>
          <c:cat>
            <c:strRef>
              <c:f>Graphs!$X$26:$X$34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Graphs!$AC$26:$AC$34</c:f>
              <c:numCache>
                <c:formatCode>0.000</c:formatCode>
                <c:ptCount val="9"/>
                <c:pt idx="0">
                  <c:v>2.0556899999999999E-2</c:v>
                </c:pt>
                <c:pt idx="1">
                  <c:v>8.6795799999999992E-2</c:v>
                </c:pt>
                <c:pt idx="2">
                  <c:v>0.15695029999999999</c:v>
                </c:pt>
                <c:pt idx="3">
                  <c:v>6.1018099999999985E-2</c:v>
                </c:pt>
                <c:pt idx="5">
                  <c:v>8.4348549999999994E-2</c:v>
                </c:pt>
                <c:pt idx="6">
                  <c:v>2.3330450000000003E-2</c:v>
                </c:pt>
                <c:pt idx="7">
                  <c:v>4.3397899999999996E-2</c:v>
                </c:pt>
                <c:pt idx="8">
                  <c:v>0.10637379999999999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56-714C-80CD-57B249899B6E}"/>
            </c:ext>
          </c:extLst>
        </c:ser>
        <c:ser>
          <c:idx val="0"/>
          <c:order val="5"/>
          <c:tx>
            <c:strRef>
              <c:f>Graphs!$AD$14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Graphs!$X$26:$X$34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Graphs!$AD$26:$AD$34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56-714C-80CD-57B249899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8939840"/>
        <c:axId val="1"/>
      </c:lineChart>
      <c:catAx>
        <c:axId val="1108939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3.1620595297928183E-2"/>
              <c:y val="0.438311728891031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08939840"/>
        <c:crosses val="autoZero"/>
        <c:crossBetween val="between"/>
        <c:majorUnit val="0.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4262330113964229"/>
          <c:y val="0.89746430025934676"/>
          <c:w val="0.40900656573544797"/>
          <c:h val="7.692551145080114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 horizontalDpi="-3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Upper Chl-a</a:t>
            </a:r>
          </a:p>
        </c:rich>
      </c:tx>
      <c:layout>
        <c:manualLayout>
          <c:xMode val="edge"/>
          <c:yMode val="edge"/>
          <c:x val="0.42158856891140356"/>
          <c:y val="3.72881355932203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3095723014257"/>
          <c:y val="0.20000033103868353"/>
          <c:w val="0.84317718940936859"/>
          <c:h val="0.5728823041616522"/>
        </c:manualLayout>
      </c:layout>
      <c:lineChart>
        <c:grouping val="standard"/>
        <c:varyColors val="0"/>
        <c:ser>
          <c:idx val="0"/>
          <c:order val="0"/>
          <c:tx>
            <c:strRef>
              <c:f>Graphs!$Y$36</c:f>
              <c:strCache>
                <c:ptCount val="1"/>
                <c:pt idx="0">
                  <c:v>4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Graphs!$X$37:$X$45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Graphs!$Y$37:$Y$45</c:f>
              <c:numCache>
                <c:formatCode>0.0</c:formatCode>
                <c:ptCount val="9"/>
                <c:pt idx="1">
                  <c:v>16.05</c:v>
                </c:pt>
                <c:pt idx="2">
                  <c:v>18.149999999999999</c:v>
                </c:pt>
                <c:pt idx="3" formatCode="General">
                  <c:v>40.9</c:v>
                </c:pt>
                <c:pt idx="6" formatCode="General">
                  <c:v>21</c:v>
                </c:pt>
                <c:pt idx="7" formatCode="General">
                  <c:v>110.5</c:v>
                </c:pt>
                <c:pt idx="8" formatCode="General">
                  <c:v>15.5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4C-764E-BB2C-3BFE4A212215}"/>
            </c:ext>
          </c:extLst>
        </c:ser>
        <c:ser>
          <c:idx val="1"/>
          <c:order val="1"/>
          <c:tx>
            <c:strRef>
              <c:f>Graphs!$Z$36</c:f>
              <c:strCache>
                <c:ptCount val="1"/>
                <c:pt idx="0">
                  <c:v>8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Graphs!$X$37:$X$45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Graphs!$Z$37:$Z$45</c:f>
              <c:numCache>
                <c:formatCode>General</c:formatCode>
                <c:ptCount val="9"/>
                <c:pt idx="1">
                  <c:v>9.5</c:v>
                </c:pt>
                <c:pt idx="2">
                  <c:v>7</c:v>
                </c:pt>
                <c:pt idx="3" formatCode="0.0">
                  <c:v>12.166666666666666</c:v>
                </c:pt>
                <c:pt idx="4">
                  <c:v>3</c:v>
                </c:pt>
                <c:pt idx="5">
                  <c:v>8.35</c:v>
                </c:pt>
                <c:pt idx="6">
                  <c:v>6</c:v>
                </c:pt>
                <c:pt idx="7">
                  <c:v>9.1999999999999993</c:v>
                </c:pt>
                <c:pt idx="8">
                  <c:v>12.45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4C-764E-BB2C-3BFE4A212215}"/>
            </c:ext>
          </c:extLst>
        </c:ser>
        <c:ser>
          <c:idx val="2"/>
          <c:order val="2"/>
          <c:tx>
            <c:strRef>
              <c:f>Graphs!$AA$36</c:f>
              <c:strCache>
                <c:ptCount val="1"/>
                <c:pt idx="0">
                  <c:v>19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Graphs!$X$37:$X$45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Graphs!$AA$37:$AA$45</c:f>
              <c:numCache>
                <c:formatCode>General</c:formatCode>
                <c:ptCount val="9"/>
                <c:pt idx="0">
                  <c:v>35.299999999999997</c:v>
                </c:pt>
                <c:pt idx="1">
                  <c:v>11.4</c:v>
                </c:pt>
                <c:pt idx="2" formatCode="0.0">
                  <c:v>28.65</c:v>
                </c:pt>
                <c:pt idx="3" formatCode="0.0">
                  <c:v>47.15</c:v>
                </c:pt>
                <c:pt idx="4">
                  <c:v>35.4</c:v>
                </c:pt>
                <c:pt idx="5">
                  <c:v>53.2</c:v>
                </c:pt>
                <c:pt idx="6">
                  <c:v>63.099999999999994</c:v>
                </c:pt>
                <c:pt idx="7">
                  <c:v>54.2</c:v>
                </c:pt>
                <c:pt idx="8">
                  <c:v>14.2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4C-764E-BB2C-3BFE4A212215}"/>
            </c:ext>
          </c:extLst>
        </c:ser>
        <c:ser>
          <c:idx val="3"/>
          <c:order val="3"/>
          <c:tx>
            <c:strRef>
              <c:f>Graphs!$AB$36</c:f>
              <c:strCache>
                <c:ptCount val="1"/>
                <c:pt idx="0">
                  <c:v>20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Graphs!$X$37:$X$45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Graphs!$AB$37:$AB$45</c:f>
              <c:numCache>
                <c:formatCode>0.0</c:formatCode>
                <c:ptCount val="9"/>
                <c:pt idx="0" formatCode="General">
                  <c:v>39.5</c:v>
                </c:pt>
                <c:pt idx="1">
                  <c:v>24.55</c:v>
                </c:pt>
                <c:pt idx="2">
                  <c:v>35.950000000000003</c:v>
                </c:pt>
                <c:pt idx="3" formatCode="General">
                  <c:v>36.6</c:v>
                </c:pt>
                <c:pt idx="4" formatCode="0.00">
                  <c:v>36.1</c:v>
                </c:pt>
                <c:pt idx="5">
                  <c:v>22.7</c:v>
                </c:pt>
                <c:pt idx="6">
                  <c:v>53.349999999999994</c:v>
                </c:pt>
                <c:pt idx="7">
                  <c:v>40</c:v>
                </c:pt>
                <c:pt idx="8">
                  <c:v>19.2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4C-764E-BB2C-3BFE4A212215}"/>
            </c:ext>
          </c:extLst>
        </c:ser>
        <c:ser>
          <c:idx val="4"/>
          <c:order val="4"/>
          <c:tx>
            <c:strRef>
              <c:f>Graphs!$AC$36</c:f>
              <c:strCache>
                <c:ptCount val="1"/>
                <c:pt idx="0">
                  <c:v>27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Graphs!$X$37:$X$45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Graphs!$AC$37:$AC$45</c:f>
              <c:numCache>
                <c:formatCode>General</c:formatCode>
                <c:ptCount val="9"/>
                <c:pt idx="0">
                  <c:v>18.100000000000001</c:v>
                </c:pt>
                <c:pt idx="1">
                  <c:v>12.600000000000001</c:v>
                </c:pt>
                <c:pt idx="2">
                  <c:v>16.899999999999999</c:v>
                </c:pt>
                <c:pt idx="3" formatCode="0.0">
                  <c:v>18.2</c:v>
                </c:pt>
                <c:pt idx="4">
                  <c:v>19.899999999999999</c:v>
                </c:pt>
                <c:pt idx="5" formatCode="0.0">
                  <c:v>29.45</c:v>
                </c:pt>
                <c:pt idx="6">
                  <c:v>63.8</c:v>
                </c:pt>
                <c:pt idx="7" formatCode="0.0">
                  <c:v>44</c:v>
                </c:pt>
                <c:pt idx="8">
                  <c:v>12.9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4C-764E-BB2C-3BFE4A212215}"/>
            </c:ext>
          </c:extLst>
        </c:ser>
        <c:ser>
          <c:idx val="5"/>
          <c:order val="5"/>
          <c:tx>
            <c:strRef>
              <c:f>Graphs!$AD$36</c:f>
              <c:strCache>
                <c:ptCount val="1"/>
              </c:strCache>
            </c:strRef>
          </c:tx>
          <c:spPr>
            <a:ln w="38100">
              <a:solidFill>
                <a:sysClr val="windowText" lastClr="000000"/>
              </a:solidFill>
            </a:ln>
          </c:spPr>
          <c:marker>
            <c:symbol val="none"/>
          </c:marker>
          <c:cat>
            <c:strRef>
              <c:f>Graphs!$X$37:$X$45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Graphs!$AD$37:$AD$45</c:f>
              <c:numCache>
                <c:formatCode>General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4C-764E-BB2C-3BFE4A212215}"/>
            </c:ext>
          </c:extLst>
        </c:ser>
        <c:ser>
          <c:idx val="6"/>
          <c:order val="6"/>
          <c:tx>
            <c:strRef>
              <c:f>Graphs!$AE$36</c:f>
              <c:strCache>
                <c:ptCount val="1"/>
              </c:strCache>
            </c:strRef>
          </c:tx>
          <c:spPr>
            <a:ln w="38100">
              <a:solidFill>
                <a:sysClr val="windowText" lastClr="000000"/>
              </a:solidFill>
            </a:ln>
          </c:spPr>
          <c:marker>
            <c:symbol val="none"/>
          </c:marker>
          <c:cat>
            <c:strRef>
              <c:f>Graphs!$X$37:$X$45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Graphs!$AE$37:$AE$45</c:f>
              <c:numCache>
                <c:formatCode>General</c:formatCode>
                <c:ptCount val="9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D4C-764E-BB2C-3BFE4A212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8407408"/>
        <c:axId val="1"/>
      </c:lineChart>
      <c:catAx>
        <c:axId val="1108407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2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800" b="1" i="0" u="none" strike="noStrike" baseline="0">
                    <a:solidFill>
                      <a:srgbClr val="000000"/>
                    </a:solidFill>
                    <a:latin typeface="Symbol" charset="0"/>
                  </a:rPr>
                  <a:t>m</a:t>
                </a:r>
                <a:r>
                  <a:rPr lang="en-US" sz="800" b="1" i="0" u="none" strike="noStrike" baseline="0">
                    <a:solidFill>
                      <a:srgbClr val="000000"/>
                    </a:solidFill>
                    <a:latin typeface="Arial" charset="0"/>
                    <a:cs typeface="Arial" charset="0"/>
                  </a:rPr>
                  <a:t>g/L</a:t>
                </a:r>
              </a:p>
            </c:rich>
          </c:tx>
          <c:layout>
            <c:manualLayout>
              <c:xMode val="edge"/>
              <c:yMode val="edge"/>
              <c:x val="3.2586494869959438E-2"/>
              <c:y val="0.437288771107001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0840740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2701494653856378"/>
          <c:y val="0.90246852477236839"/>
          <c:w val="0.41562544818127134"/>
          <c:h val="7.31731236301920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portrait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Upper water clarity</a:t>
            </a:r>
          </a:p>
        </c:rich>
      </c:tx>
      <c:layout>
        <c:manualLayout>
          <c:xMode val="edge"/>
          <c:yMode val="edge"/>
          <c:x val="0.39558617672790897"/>
          <c:y val="3.72881702704756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19191956036423E-2"/>
          <c:y val="0.1322036086526891"/>
          <c:w val="0.88964420101287411"/>
          <c:h val="0.62372984595114911"/>
        </c:manualLayout>
      </c:layout>
      <c:lineChart>
        <c:grouping val="standard"/>
        <c:varyColors val="0"/>
        <c:ser>
          <c:idx val="0"/>
          <c:order val="0"/>
          <c:tx>
            <c:strRef>
              <c:f>Graphs!$Y$50</c:f>
              <c:strCache>
                <c:ptCount val="1"/>
                <c:pt idx="0">
                  <c:v>4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Graphs!$X$51:$X$59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Graphs!$Y$51:$Y$59</c:f>
              <c:numCache>
                <c:formatCode>0</c:formatCode>
                <c:ptCount val="9"/>
                <c:pt idx="1">
                  <c:v>22.5</c:v>
                </c:pt>
                <c:pt idx="2" formatCode="General">
                  <c:v>30</c:v>
                </c:pt>
                <c:pt idx="3">
                  <c:v>19.5</c:v>
                </c:pt>
                <c:pt idx="5" formatCode="General">
                  <c:v>27</c:v>
                </c:pt>
                <c:pt idx="6" formatCode="General">
                  <c:v>20</c:v>
                </c:pt>
                <c:pt idx="7" formatCode="General">
                  <c:v>30</c:v>
                </c:pt>
                <c:pt idx="8" formatCode="General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33-F344-A11A-90067F1DA818}"/>
            </c:ext>
          </c:extLst>
        </c:ser>
        <c:ser>
          <c:idx val="1"/>
          <c:order val="1"/>
          <c:tx>
            <c:strRef>
              <c:f>Graphs!$Z$50</c:f>
              <c:strCache>
                <c:ptCount val="1"/>
                <c:pt idx="0">
                  <c:v>8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Graphs!$X$51:$X$59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Graphs!$Z$51:$Z$59</c:f>
              <c:numCache>
                <c:formatCode>General</c:formatCode>
                <c:ptCount val="9"/>
                <c:pt idx="1">
                  <c:v>35</c:v>
                </c:pt>
                <c:pt idx="2" formatCode="0">
                  <c:v>26.5</c:v>
                </c:pt>
                <c:pt idx="3" formatCode="0">
                  <c:v>34.299999999999997</c:v>
                </c:pt>
                <c:pt idx="4">
                  <c:v>34</c:v>
                </c:pt>
                <c:pt idx="5">
                  <c:v>39</c:v>
                </c:pt>
                <c:pt idx="6">
                  <c:v>30</c:v>
                </c:pt>
                <c:pt idx="7">
                  <c:v>38</c:v>
                </c:pt>
                <c:pt idx="8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33-F344-A11A-90067F1DA818}"/>
            </c:ext>
          </c:extLst>
        </c:ser>
        <c:ser>
          <c:idx val="2"/>
          <c:order val="2"/>
          <c:tx>
            <c:strRef>
              <c:f>Graphs!$AA$50</c:f>
              <c:strCache>
                <c:ptCount val="1"/>
                <c:pt idx="0">
                  <c:v>19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Graphs!$X$51:$X$59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Graphs!$AA$51:$AA$59</c:f>
              <c:numCache>
                <c:formatCode>General</c:formatCode>
                <c:ptCount val="9"/>
                <c:pt idx="0">
                  <c:v>22</c:v>
                </c:pt>
                <c:pt idx="1">
                  <c:v>21</c:v>
                </c:pt>
                <c:pt idx="2">
                  <c:v>29</c:v>
                </c:pt>
                <c:pt idx="3" formatCode="0">
                  <c:v>19.5</c:v>
                </c:pt>
                <c:pt idx="4">
                  <c:v>27</c:v>
                </c:pt>
                <c:pt idx="5">
                  <c:v>15</c:v>
                </c:pt>
                <c:pt idx="6">
                  <c:v>30</c:v>
                </c:pt>
                <c:pt idx="7">
                  <c:v>18</c:v>
                </c:pt>
                <c:pt idx="8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33-F344-A11A-90067F1DA818}"/>
            </c:ext>
          </c:extLst>
        </c:ser>
        <c:ser>
          <c:idx val="3"/>
          <c:order val="3"/>
          <c:tx>
            <c:strRef>
              <c:f>Graphs!$AB$50</c:f>
              <c:strCache>
                <c:ptCount val="1"/>
                <c:pt idx="0">
                  <c:v>20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Graphs!$X$51:$X$59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Graphs!$AB$51:$AB$59</c:f>
              <c:numCache>
                <c:formatCode>0</c:formatCode>
                <c:ptCount val="9"/>
                <c:pt idx="0" formatCode="General">
                  <c:v>15</c:v>
                </c:pt>
                <c:pt idx="1">
                  <c:v>16.5</c:v>
                </c:pt>
                <c:pt idx="2" formatCode="General">
                  <c:v>18</c:v>
                </c:pt>
                <c:pt idx="3">
                  <c:v>16.3</c:v>
                </c:pt>
                <c:pt idx="4" formatCode="General">
                  <c:v>18</c:v>
                </c:pt>
                <c:pt idx="5" formatCode="General">
                  <c:v>17</c:v>
                </c:pt>
                <c:pt idx="6" formatCode="General">
                  <c:v>19</c:v>
                </c:pt>
                <c:pt idx="7" formatCode="General">
                  <c:v>21</c:v>
                </c:pt>
                <c:pt idx="8" formatCode="General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33-F344-A11A-90067F1DA818}"/>
            </c:ext>
          </c:extLst>
        </c:ser>
        <c:ser>
          <c:idx val="4"/>
          <c:order val="4"/>
          <c:tx>
            <c:strRef>
              <c:f>Graphs!$AC$50</c:f>
              <c:strCache>
                <c:ptCount val="1"/>
                <c:pt idx="0">
                  <c:v>27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Graphs!$X$51:$X$59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Graphs!$AC$51:$AC$59</c:f>
              <c:numCache>
                <c:formatCode>0</c:formatCode>
                <c:ptCount val="9"/>
                <c:pt idx="0" formatCode="General">
                  <c:v>12</c:v>
                </c:pt>
                <c:pt idx="1">
                  <c:v>19.5</c:v>
                </c:pt>
                <c:pt idx="2" formatCode="General">
                  <c:v>27</c:v>
                </c:pt>
                <c:pt idx="3">
                  <c:v>22.7</c:v>
                </c:pt>
                <c:pt idx="4" formatCode="General">
                  <c:v>36</c:v>
                </c:pt>
                <c:pt idx="5" formatCode="General">
                  <c:v>26</c:v>
                </c:pt>
                <c:pt idx="6" formatCode="General">
                  <c:v>21</c:v>
                </c:pt>
                <c:pt idx="7" formatCode="General">
                  <c:v>12</c:v>
                </c:pt>
                <c:pt idx="8" formatCode="General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33-F344-A11A-90067F1DA818}"/>
            </c:ext>
          </c:extLst>
        </c:ser>
        <c:ser>
          <c:idx val="5"/>
          <c:order val="5"/>
          <c:tx>
            <c:strRef>
              <c:f>Graphs!$AD$50</c:f>
              <c:strCache>
                <c:ptCount val="1"/>
              </c:strCache>
            </c:strRef>
          </c:tx>
          <c:spPr>
            <a:ln w="38100">
              <a:solidFill>
                <a:prstClr val="black"/>
              </a:solidFill>
            </a:ln>
          </c:spPr>
          <c:marker>
            <c:symbol val="none"/>
          </c:marker>
          <c:cat>
            <c:strRef>
              <c:f>Graphs!$X$51:$X$59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Graphs!$AD$51:$AD$59</c:f>
              <c:numCache>
                <c:formatCode>General</c:formatCode>
                <c:ptCount val="9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33-F344-A11A-90067F1DA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8401744"/>
        <c:axId val="1"/>
      </c:lineChart>
      <c:catAx>
        <c:axId val="1108401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7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inches</a:t>
                </a:r>
              </a:p>
            </c:rich>
          </c:tx>
          <c:layout>
            <c:manualLayout>
              <c:xMode val="edge"/>
              <c:yMode val="edge"/>
              <c:x val="1.0186825605132691E-2"/>
              <c:y val="0.376271855216316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084017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2286146042341962"/>
          <c:y val="0.89053926665152994"/>
          <c:w val="0.35011599929033171"/>
          <c:h val="6.569551967101450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 charset="0"/>
                <a:cs typeface="Arial" charset="0"/>
              </a:rPr>
              <a:t>Lower NO</a:t>
            </a:r>
            <a:r>
              <a:rPr lang="en-US" sz="1000" b="1" i="0" u="none" strike="noStrike" baseline="-25000">
                <a:solidFill>
                  <a:srgbClr val="000000"/>
                </a:solidFill>
                <a:latin typeface="Arial" charset="0"/>
                <a:cs typeface="Arial" charset="0"/>
              </a:rPr>
              <a:t>3 </a:t>
            </a:r>
            <a:r>
              <a:rPr lang="en-US" sz="1000" b="1" i="0" u="none" strike="noStrike" baseline="0">
                <a:solidFill>
                  <a:srgbClr val="000000"/>
                </a:solidFill>
                <a:latin typeface="Arial" charset="0"/>
                <a:cs typeface="Arial" charset="0"/>
              </a:rPr>
              <a:t>- N</a:t>
            </a:r>
          </a:p>
        </c:rich>
      </c:tx>
      <c:layout>
        <c:manualLayout>
          <c:xMode val="edge"/>
          <c:yMode val="edge"/>
          <c:x val="0.40612296834820394"/>
          <c:y val="3.7288163053692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182640144665462E-2"/>
          <c:y val="0.15923566878980891"/>
          <c:w val="0.9041591320072333"/>
          <c:h val="0.62738853503184711"/>
        </c:manualLayout>
      </c:layout>
      <c:lineChart>
        <c:grouping val="standard"/>
        <c:varyColors val="0"/>
        <c:ser>
          <c:idx val="0"/>
          <c:order val="0"/>
          <c:tx>
            <c:strRef>
              <c:f>Graphs!$AQ$2</c:f>
              <c:strCache>
                <c:ptCount val="1"/>
                <c:pt idx="0">
                  <c:v>21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Graphs!$AP$3:$AP$12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Graphs!$AQ$3:$AQ$12</c:f>
              <c:numCache>
                <c:formatCode>0.00</c:formatCode>
                <c:ptCount val="10"/>
                <c:pt idx="1">
                  <c:v>3.1</c:v>
                </c:pt>
                <c:pt idx="2">
                  <c:v>2.06</c:v>
                </c:pt>
                <c:pt idx="3">
                  <c:v>0.84299999999999997</c:v>
                </c:pt>
                <c:pt idx="4">
                  <c:v>1.57</c:v>
                </c:pt>
                <c:pt idx="5">
                  <c:v>1.64</c:v>
                </c:pt>
                <c:pt idx="6">
                  <c:v>5.3949999999999996</c:v>
                </c:pt>
                <c:pt idx="8">
                  <c:v>11.8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82-1241-914D-DED768A3E48E}"/>
            </c:ext>
          </c:extLst>
        </c:ser>
        <c:ser>
          <c:idx val="2"/>
          <c:order val="1"/>
          <c:tx>
            <c:strRef>
              <c:f>Graphs!$AR$2</c:f>
              <c:strCache>
                <c:ptCount val="1"/>
                <c:pt idx="0">
                  <c:v>23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Graphs!$AP$3:$AP$12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Graphs!$AR$3:$AR$12</c:f>
              <c:numCache>
                <c:formatCode>0.00</c:formatCode>
                <c:ptCount val="10"/>
                <c:pt idx="1">
                  <c:v>5.915</c:v>
                </c:pt>
                <c:pt idx="2" formatCode="General">
                  <c:v>4.1399999999999997</c:v>
                </c:pt>
                <c:pt idx="3">
                  <c:v>5.0666666666666664</c:v>
                </c:pt>
                <c:pt idx="4" formatCode="General">
                  <c:v>4.32</c:v>
                </c:pt>
                <c:pt idx="5">
                  <c:v>7.9950000000000001</c:v>
                </c:pt>
                <c:pt idx="6">
                  <c:v>10.914999999999999</c:v>
                </c:pt>
                <c:pt idx="7" formatCode="General">
                  <c:v>11.65</c:v>
                </c:pt>
                <c:pt idx="8">
                  <c:v>6.81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82-1241-914D-DED768A3E48E}"/>
            </c:ext>
          </c:extLst>
        </c:ser>
        <c:ser>
          <c:idx val="3"/>
          <c:order val="2"/>
          <c:tx>
            <c:strRef>
              <c:f>Graphs!$AS$2</c:f>
              <c:strCache>
                <c:ptCount val="1"/>
                <c:pt idx="0">
                  <c:v>25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Graphs!$AP$3:$AP$12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Graphs!$AS$3:$AS$12</c:f>
              <c:numCache>
                <c:formatCode>0.00</c:formatCode>
                <c:ptCount val="10"/>
                <c:pt idx="1">
                  <c:v>5.05</c:v>
                </c:pt>
                <c:pt idx="2">
                  <c:v>4.37</c:v>
                </c:pt>
                <c:pt idx="3">
                  <c:v>6.22</c:v>
                </c:pt>
                <c:pt idx="4">
                  <c:v>5.59</c:v>
                </c:pt>
                <c:pt idx="5">
                  <c:v>6.97</c:v>
                </c:pt>
                <c:pt idx="6">
                  <c:v>16.399999999999999</c:v>
                </c:pt>
                <c:pt idx="7">
                  <c:v>12.7</c:v>
                </c:pt>
                <c:pt idx="8">
                  <c:v>11.5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82-1241-914D-DED768A3E48E}"/>
            </c:ext>
          </c:extLst>
        </c:ser>
        <c:ser>
          <c:idx val="4"/>
          <c:order val="3"/>
          <c:tx>
            <c:strRef>
              <c:f>Graphs!$AT$2</c:f>
              <c:strCache>
                <c:ptCount val="1"/>
                <c:pt idx="0">
                  <c:v>26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Graphs!$AP$3:$AP$12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Graphs!$AT$3:$AT$12</c:f>
              <c:numCache>
                <c:formatCode>General</c:formatCode>
                <c:ptCount val="10"/>
                <c:pt idx="3" formatCode="0.00">
                  <c:v>1.8049999999999999</c:v>
                </c:pt>
                <c:pt idx="4" formatCode="0.00">
                  <c:v>1.385</c:v>
                </c:pt>
                <c:pt idx="5" formatCode="0.00">
                  <c:v>1.5249999999999999</c:v>
                </c:pt>
                <c:pt idx="6" formatCode="0.00">
                  <c:v>4.3499999999999996</c:v>
                </c:pt>
                <c:pt idx="7" formatCode="0.00">
                  <c:v>4.32</c:v>
                </c:pt>
                <c:pt idx="8" formatCode="0.00">
                  <c:v>2.2599999999999998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82-1241-914D-DED768A3E48E}"/>
            </c:ext>
          </c:extLst>
        </c:ser>
        <c:ser>
          <c:idx val="5"/>
          <c:order val="4"/>
          <c:tx>
            <c:strRef>
              <c:f>Graphs!$AU$2</c:f>
              <c:strCache>
                <c:ptCount val="1"/>
                <c:pt idx="0">
                  <c:v>28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Graphs!$AP$3:$AP$12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Graphs!$AU$3:$AU$12</c:f>
              <c:numCache>
                <c:formatCode>0.00</c:formatCode>
                <c:ptCount val="10"/>
                <c:pt idx="1">
                  <c:v>7.625</c:v>
                </c:pt>
                <c:pt idx="2">
                  <c:v>6.4649999999999999</c:v>
                </c:pt>
                <c:pt idx="3">
                  <c:v>8.1150000000000002</c:v>
                </c:pt>
                <c:pt idx="4" formatCode="General">
                  <c:v>4.68</c:v>
                </c:pt>
                <c:pt idx="5">
                  <c:v>7.04</c:v>
                </c:pt>
                <c:pt idx="6">
                  <c:v>18</c:v>
                </c:pt>
                <c:pt idx="7">
                  <c:v>15.8</c:v>
                </c:pt>
                <c:pt idx="8">
                  <c:v>15.2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82-1241-914D-DED768A3E48E}"/>
            </c:ext>
          </c:extLst>
        </c:ser>
        <c:ser>
          <c:idx val="6"/>
          <c:order val="5"/>
          <c:tx>
            <c:strRef>
              <c:f>Graphs!$AV$2</c:f>
              <c:strCache>
                <c:ptCount val="1"/>
              </c:strCache>
            </c:strRef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strRef>
              <c:f>Graphs!$AP$3:$AP$12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Graphs!$AV$3:$AV$12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82-1241-914D-DED768A3E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8962960"/>
        <c:axId val="1"/>
      </c:lineChart>
      <c:catAx>
        <c:axId val="1108962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3.2653045720949132E-2"/>
              <c:y val="0.433899095946340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089629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3414306304523094"/>
          <c:y val="0.90044424149383473"/>
          <c:w val="0.61489907210943828"/>
          <c:h val="7.469122740501854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622300</xdr:colOff>
      <xdr:row>1</xdr:row>
      <xdr:rowOff>101600</xdr:rowOff>
    </xdr:from>
    <xdr:to>
      <xdr:col>21</xdr:col>
      <xdr:colOff>533400</xdr:colOff>
      <xdr:row>21</xdr:row>
      <xdr:rowOff>38100</xdr:rowOff>
    </xdr:to>
    <xdr:graphicFrame macro="">
      <xdr:nvGraphicFramePr>
        <xdr:cNvPr id="8853" name="Chart 4">
          <a:extLst>
            <a:ext uri="{FF2B5EF4-FFF2-40B4-BE49-F238E27FC236}">
              <a16:creationId xmlns:a16="http://schemas.microsoft.com/office/drawing/2014/main" id="{86764479-743C-574D-A120-ECD3AB3936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596900</xdr:colOff>
      <xdr:row>21</xdr:row>
      <xdr:rowOff>165100</xdr:rowOff>
    </xdr:from>
    <xdr:to>
      <xdr:col>21</xdr:col>
      <xdr:colOff>584200</xdr:colOff>
      <xdr:row>49</xdr:row>
      <xdr:rowOff>114300</xdr:rowOff>
    </xdr:to>
    <xdr:graphicFrame macro="">
      <xdr:nvGraphicFramePr>
        <xdr:cNvPr id="8854" name="Chart 13">
          <a:extLst>
            <a:ext uri="{FF2B5EF4-FFF2-40B4-BE49-F238E27FC236}">
              <a16:creationId xmlns:a16="http://schemas.microsoft.com/office/drawing/2014/main" id="{6BF6379A-247A-3D48-BCE6-02E9B3E18D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546100</xdr:colOff>
      <xdr:row>50</xdr:row>
      <xdr:rowOff>38100</xdr:rowOff>
    </xdr:from>
    <xdr:to>
      <xdr:col>21</xdr:col>
      <xdr:colOff>584200</xdr:colOff>
      <xdr:row>70</xdr:row>
      <xdr:rowOff>76200</xdr:rowOff>
    </xdr:to>
    <xdr:graphicFrame macro="">
      <xdr:nvGraphicFramePr>
        <xdr:cNvPr id="8855" name="Chart 8">
          <a:extLst>
            <a:ext uri="{FF2B5EF4-FFF2-40B4-BE49-F238E27FC236}">
              <a16:creationId xmlns:a16="http://schemas.microsoft.com/office/drawing/2014/main" id="{E9A0B0C6-7EBC-B343-AB77-1D6895D6B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457200</xdr:colOff>
      <xdr:row>71</xdr:row>
      <xdr:rowOff>88900</xdr:rowOff>
    </xdr:from>
    <xdr:to>
      <xdr:col>21</xdr:col>
      <xdr:colOff>469900</xdr:colOff>
      <xdr:row>89</xdr:row>
      <xdr:rowOff>88900</xdr:rowOff>
    </xdr:to>
    <xdr:graphicFrame macro="">
      <xdr:nvGraphicFramePr>
        <xdr:cNvPr id="8856" name="Chart 10">
          <a:extLst>
            <a:ext uri="{FF2B5EF4-FFF2-40B4-BE49-F238E27FC236}">
              <a16:creationId xmlns:a16="http://schemas.microsoft.com/office/drawing/2014/main" id="{0C9D43AD-6984-EE45-BFB1-4F2702527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0</xdr:colOff>
      <xdr:row>1</xdr:row>
      <xdr:rowOff>0</xdr:rowOff>
    </xdr:from>
    <xdr:to>
      <xdr:col>39</xdr:col>
      <xdr:colOff>533400</xdr:colOff>
      <xdr:row>21</xdr:row>
      <xdr:rowOff>76200</xdr:rowOff>
    </xdr:to>
    <xdr:graphicFrame macro="">
      <xdr:nvGraphicFramePr>
        <xdr:cNvPr id="8857" name="Chart 4">
          <a:extLst>
            <a:ext uri="{FF2B5EF4-FFF2-40B4-BE49-F238E27FC236}">
              <a16:creationId xmlns:a16="http://schemas.microsoft.com/office/drawing/2014/main" id="{6DE73B4D-6498-BA4A-8514-202862BE7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50800</xdr:colOff>
      <xdr:row>21</xdr:row>
      <xdr:rowOff>165100</xdr:rowOff>
    </xdr:from>
    <xdr:to>
      <xdr:col>39</xdr:col>
      <xdr:colOff>596900</xdr:colOff>
      <xdr:row>48</xdr:row>
      <xdr:rowOff>25400</xdr:rowOff>
    </xdr:to>
    <xdr:graphicFrame macro="">
      <xdr:nvGraphicFramePr>
        <xdr:cNvPr id="8858" name="Chart 8">
          <a:extLst>
            <a:ext uri="{FF2B5EF4-FFF2-40B4-BE49-F238E27FC236}">
              <a16:creationId xmlns:a16="http://schemas.microsoft.com/office/drawing/2014/main" id="{55D0125C-78E3-164A-86E0-A77FD2ECC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0</xdr:colOff>
      <xdr:row>50</xdr:row>
      <xdr:rowOff>50800</xdr:rowOff>
    </xdr:from>
    <xdr:to>
      <xdr:col>39</xdr:col>
      <xdr:colOff>635000</xdr:colOff>
      <xdr:row>68</xdr:row>
      <xdr:rowOff>127000</xdr:rowOff>
    </xdr:to>
    <xdr:graphicFrame macro="">
      <xdr:nvGraphicFramePr>
        <xdr:cNvPr id="8859" name="Chart 5">
          <a:extLst>
            <a:ext uri="{FF2B5EF4-FFF2-40B4-BE49-F238E27FC236}">
              <a16:creationId xmlns:a16="http://schemas.microsoft.com/office/drawing/2014/main" id="{2AECABD8-26E6-0C41-B43D-338273DF3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0</xdr:colOff>
      <xdr:row>71</xdr:row>
      <xdr:rowOff>0</xdr:rowOff>
    </xdr:from>
    <xdr:to>
      <xdr:col>40</xdr:col>
      <xdr:colOff>0</xdr:colOff>
      <xdr:row>90</xdr:row>
      <xdr:rowOff>76200</xdr:rowOff>
    </xdr:to>
    <xdr:graphicFrame macro="">
      <xdr:nvGraphicFramePr>
        <xdr:cNvPr id="8860" name="Chart 7">
          <a:extLst>
            <a:ext uri="{FF2B5EF4-FFF2-40B4-BE49-F238E27FC236}">
              <a16:creationId xmlns:a16="http://schemas.microsoft.com/office/drawing/2014/main" id="{D877AED9-9CC5-0D4B-8E0B-62261CD186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49</xdr:col>
      <xdr:colOff>38100</xdr:colOff>
      <xdr:row>1</xdr:row>
      <xdr:rowOff>88900</xdr:rowOff>
    </xdr:from>
    <xdr:to>
      <xdr:col>57</xdr:col>
      <xdr:colOff>457200</xdr:colOff>
      <xdr:row>19</xdr:row>
      <xdr:rowOff>101600</xdr:rowOff>
    </xdr:to>
    <xdr:graphicFrame macro="">
      <xdr:nvGraphicFramePr>
        <xdr:cNvPr id="8861" name="Chart 9">
          <a:extLst>
            <a:ext uri="{FF2B5EF4-FFF2-40B4-BE49-F238E27FC236}">
              <a16:creationId xmlns:a16="http://schemas.microsoft.com/office/drawing/2014/main" id="{D7B160E0-7EAF-BA4A-8E44-F892B5BA86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49</xdr:col>
      <xdr:colOff>0</xdr:colOff>
      <xdr:row>19</xdr:row>
      <xdr:rowOff>88900</xdr:rowOff>
    </xdr:from>
    <xdr:to>
      <xdr:col>57</xdr:col>
      <xdr:colOff>469900</xdr:colOff>
      <xdr:row>39</xdr:row>
      <xdr:rowOff>50800</xdr:rowOff>
    </xdr:to>
    <xdr:graphicFrame macro="">
      <xdr:nvGraphicFramePr>
        <xdr:cNvPr id="8862" name="Chart 13">
          <a:extLst>
            <a:ext uri="{FF2B5EF4-FFF2-40B4-BE49-F238E27FC236}">
              <a16:creationId xmlns:a16="http://schemas.microsoft.com/office/drawing/2014/main" id="{68B7B7CF-0FDF-AA4F-8078-95DE240BE5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49</xdr:col>
      <xdr:colOff>50800</xdr:colOff>
      <xdr:row>40</xdr:row>
      <xdr:rowOff>25400</xdr:rowOff>
    </xdr:from>
    <xdr:to>
      <xdr:col>57</xdr:col>
      <xdr:colOff>558800</xdr:colOff>
      <xdr:row>60</xdr:row>
      <xdr:rowOff>0</xdr:rowOff>
    </xdr:to>
    <xdr:graphicFrame macro="">
      <xdr:nvGraphicFramePr>
        <xdr:cNvPr id="8863" name="Chart 10">
          <a:extLst>
            <a:ext uri="{FF2B5EF4-FFF2-40B4-BE49-F238E27FC236}">
              <a16:creationId xmlns:a16="http://schemas.microsoft.com/office/drawing/2014/main" id="{DB428948-6462-A441-98E2-68DBAEC536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48</xdr:col>
      <xdr:colOff>660400</xdr:colOff>
      <xdr:row>61</xdr:row>
      <xdr:rowOff>127000</xdr:rowOff>
    </xdr:from>
    <xdr:to>
      <xdr:col>57</xdr:col>
      <xdr:colOff>635000</xdr:colOff>
      <xdr:row>83</xdr:row>
      <xdr:rowOff>25400</xdr:rowOff>
    </xdr:to>
    <xdr:graphicFrame macro="">
      <xdr:nvGraphicFramePr>
        <xdr:cNvPr id="8864" name="Chart 12">
          <a:extLst>
            <a:ext uri="{FF2B5EF4-FFF2-40B4-BE49-F238E27FC236}">
              <a16:creationId xmlns:a16="http://schemas.microsoft.com/office/drawing/2014/main" id="{8D17263B-C6E2-1E47-9B6D-C9EDC71E8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65</xdr:col>
      <xdr:colOff>114300</xdr:colOff>
      <xdr:row>1</xdr:row>
      <xdr:rowOff>50800</xdr:rowOff>
    </xdr:from>
    <xdr:to>
      <xdr:col>73</xdr:col>
      <xdr:colOff>584200</xdr:colOff>
      <xdr:row>20</xdr:row>
      <xdr:rowOff>127000</xdr:rowOff>
    </xdr:to>
    <xdr:graphicFrame macro="">
      <xdr:nvGraphicFramePr>
        <xdr:cNvPr id="8865" name="Chart 24">
          <a:extLst>
            <a:ext uri="{FF2B5EF4-FFF2-40B4-BE49-F238E27FC236}">
              <a16:creationId xmlns:a16="http://schemas.microsoft.com/office/drawing/2014/main" id="{62CBA7D0-DB35-5445-8DB2-AFE380F716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65</xdr:col>
      <xdr:colOff>0</xdr:colOff>
      <xdr:row>21</xdr:row>
      <xdr:rowOff>0</xdr:rowOff>
    </xdr:from>
    <xdr:to>
      <xdr:col>73</xdr:col>
      <xdr:colOff>584200</xdr:colOff>
      <xdr:row>50</xdr:row>
      <xdr:rowOff>0</xdr:rowOff>
    </xdr:to>
    <xdr:graphicFrame macro="">
      <xdr:nvGraphicFramePr>
        <xdr:cNvPr id="8866" name="Chart 25">
          <a:extLst>
            <a:ext uri="{FF2B5EF4-FFF2-40B4-BE49-F238E27FC236}">
              <a16:creationId xmlns:a16="http://schemas.microsoft.com/office/drawing/2014/main" id="{B2E0F8AA-C584-FF49-BF79-10A70C5DAE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65</xdr:col>
      <xdr:colOff>0</xdr:colOff>
      <xdr:row>51</xdr:row>
      <xdr:rowOff>0</xdr:rowOff>
    </xdr:from>
    <xdr:to>
      <xdr:col>73</xdr:col>
      <xdr:colOff>584200</xdr:colOff>
      <xdr:row>69</xdr:row>
      <xdr:rowOff>0</xdr:rowOff>
    </xdr:to>
    <xdr:graphicFrame macro="">
      <xdr:nvGraphicFramePr>
        <xdr:cNvPr id="8867" name="Chart 26">
          <a:extLst>
            <a:ext uri="{FF2B5EF4-FFF2-40B4-BE49-F238E27FC236}">
              <a16:creationId xmlns:a16="http://schemas.microsoft.com/office/drawing/2014/main" id="{1CA0DEA7-B838-2D45-BCC2-61CDD56A60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65</xdr:col>
      <xdr:colOff>0</xdr:colOff>
      <xdr:row>70</xdr:row>
      <xdr:rowOff>0</xdr:rowOff>
    </xdr:from>
    <xdr:to>
      <xdr:col>73</xdr:col>
      <xdr:colOff>635000</xdr:colOff>
      <xdr:row>90</xdr:row>
      <xdr:rowOff>76200</xdr:rowOff>
    </xdr:to>
    <xdr:graphicFrame macro="">
      <xdr:nvGraphicFramePr>
        <xdr:cNvPr id="8868" name="Chart 28">
          <a:extLst>
            <a:ext uri="{FF2B5EF4-FFF2-40B4-BE49-F238E27FC236}">
              <a16:creationId xmlns:a16="http://schemas.microsoft.com/office/drawing/2014/main" id="{9B0746AE-D0E0-F84B-A707-148AD91C65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83</xdr:col>
      <xdr:colOff>0</xdr:colOff>
      <xdr:row>1</xdr:row>
      <xdr:rowOff>76200</xdr:rowOff>
    </xdr:from>
    <xdr:to>
      <xdr:col>91</xdr:col>
      <xdr:colOff>368300</xdr:colOff>
      <xdr:row>20</xdr:row>
      <xdr:rowOff>38100</xdr:rowOff>
    </xdr:to>
    <xdr:graphicFrame macro="">
      <xdr:nvGraphicFramePr>
        <xdr:cNvPr id="8869" name="Chart 19">
          <a:extLst>
            <a:ext uri="{FF2B5EF4-FFF2-40B4-BE49-F238E27FC236}">
              <a16:creationId xmlns:a16="http://schemas.microsoft.com/office/drawing/2014/main" id="{A6D8EFD6-13A2-944F-A704-9B57E53850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83</xdr:col>
      <xdr:colOff>0</xdr:colOff>
      <xdr:row>21</xdr:row>
      <xdr:rowOff>0</xdr:rowOff>
    </xdr:from>
    <xdr:to>
      <xdr:col>91</xdr:col>
      <xdr:colOff>381000</xdr:colOff>
      <xdr:row>49</xdr:row>
      <xdr:rowOff>139700</xdr:rowOff>
    </xdr:to>
    <xdr:graphicFrame macro="">
      <xdr:nvGraphicFramePr>
        <xdr:cNvPr id="8870" name="Chart 20">
          <a:extLst>
            <a:ext uri="{FF2B5EF4-FFF2-40B4-BE49-F238E27FC236}">
              <a16:creationId xmlns:a16="http://schemas.microsoft.com/office/drawing/2014/main" id="{7D0F7FF8-A000-F548-92A0-5ACCE1B3B8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82</xdr:col>
      <xdr:colOff>622300</xdr:colOff>
      <xdr:row>50</xdr:row>
      <xdr:rowOff>127000</xdr:rowOff>
    </xdr:from>
    <xdr:to>
      <xdr:col>91</xdr:col>
      <xdr:colOff>419100</xdr:colOff>
      <xdr:row>70</xdr:row>
      <xdr:rowOff>63500</xdr:rowOff>
    </xdr:to>
    <xdr:graphicFrame macro="">
      <xdr:nvGraphicFramePr>
        <xdr:cNvPr id="8871" name="Chart 21">
          <a:extLst>
            <a:ext uri="{FF2B5EF4-FFF2-40B4-BE49-F238E27FC236}">
              <a16:creationId xmlns:a16="http://schemas.microsoft.com/office/drawing/2014/main" id="{A51271E7-90DB-EC46-97D0-EF2132F7F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83</xdr:col>
      <xdr:colOff>0</xdr:colOff>
      <xdr:row>72</xdr:row>
      <xdr:rowOff>0</xdr:rowOff>
    </xdr:from>
    <xdr:to>
      <xdr:col>91</xdr:col>
      <xdr:colOff>495300</xdr:colOff>
      <xdr:row>91</xdr:row>
      <xdr:rowOff>114300</xdr:rowOff>
    </xdr:to>
    <xdr:graphicFrame macro="">
      <xdr:nvGraphicFramePr>
        <xdr:cNvPr id="8872" name="Chart 23">
          <a:extLst>
            <a:ext uri="{FF2B5EF4-FFF2-40B4-BE49-F238E27FC236}">
              <a16:creationId xmlns:a16="http://schemas.microsoft.com/office/drawing/2014/main" id="{BAD20A0A-CDB6-1541-8AF0-D46AF5CF01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495300</xdr:colOff>
      <xdr:row>90</xdr:row>
      <xdr:rowOff>76200</xdr:rowOff>
    </xdr:from>
    <xdr:to>
      <xdr:col>21</xdr:col>
      <xdr:colOff>533400</xdr:colOff>
      <xdr:row>107</xdr:row>
      <xdr:rowOff>114300</xdr:rowOff>
    </xdr:to>
    <xdr:graphicFrame macro="">
      <xdr:nvGraphicFramePr>
        <xdr:cNvPr id="8873" name="Chart 1">
          <a:extLst>
            <a:ext uri="{FF2B5EF4-FFF2-40B4-BE49-F238E27FC236}">
              <a16:creationId xmlns:a16="http://schemas.microsoft.com/office/drawing/2014/main" id="{7A015DD2-E171-9F44-8A4E-896EDBA5DC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482600</xdr:colOff>
      <xdr:row>108</xdr:row>
      <xdr:rowOff>0</xdr:rowOff>
    </xdr:from>
    <xdr:to>
      <xdr:col>21</xdr:col>
      <xdr:colOff>558800</xdr:colOff>
      <xdr:row>127</xdr:row>
      <xdr:rowOff>63500</xdr:rowOff>
    </xdr:to>
    <xdr:graphicFrame macro="">
      <xdr:nvGraphicFramePr>
        <xdr:cNvPr id="8874" name="Chart 5">
          <a:extLst>
            <a:ext uri="{FF2B5EF4-FFF2-40B4-BE49-F238E27FC236}">
              <a16:creationId xmlns:a16="http://schemas.microsoft.com/office/drawing/2014/main" id="{2237A1BE-F002-E64A-B42E-CD28AEF700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31</xdr:col>
      <xdr:colOff>0</xdr:colOff>
      <xdr:row>91</xdr:row>
      <xdr:rowOff>0</xdr:rowOff>
    </xdr:from>
    <xdr:to>
      <xdr:col>40</xdr:col>
      <xdr:colOff>38100</xdr:colOff>
      <xdr:row>109</xdr:row>
      <xdr:rowOff>139700</xdr:rowOff>
    </xdr:to>
    <xdr:graphicFrame macro="">
      <xdr:nvGraphicFramePr>
        <xdr:cNvPr id="8875" name="Chart 2">
          <a:extLst>
            <a:ext uri="{FF2B5EF4-FFF2-40B4-BE49-F238E27FC236}">
              <a16:creationId xmlns:a16="http://schemas.microsoft.com/office/drawing/2014/main" id="{3F3B1E4C-4639-A949-B140-944582B9BE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31</xdr:col>
      <xdr:colOff>0</xdr:colOff>
      <xdr:row>110</xdr:row>
      <xdr:rowOff>0</xdr:rowOff>
    </xdr:from>
    <xdr:to>
      <xdr:col>40</xdr:col>
      <xdr:colOff>63500</xdr:colOff>
      <xdr:row>130</xdr:row>
      <xdr:rowOff>76200</xdr:rowOff>
    </xdr:to>
    <xdr:graphicFrame macro="">
      <xdr:nvGraphicFramePr>
        <xdr:cNvPr id="8876" name="Chart 6">
          <a:extLst>
            <a:ext uri="{FF2B5EF4-FFF2-40B4-BE49-F238E27FC236}">
              <a16:creationId xmlns:a16="http://schemas.microsoft.com/office/drawing/2014/main" id="{22BC23A5-A15F-234D-A0D7-3242CD8BF7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48</xdr:col>
      <xdr:colOff>660400</xdr:colOff>
      <xdr:row>84</xdr:row>
      <xdr:rowOff>0</xdr:rowOff>
    </xdr:from>
    <xdr:to>
      <xdr:col>58</xdr:col>
      <xdr:colOff>38100</xdr:colOff>
      <xdr:row>101</xdr:row>
      <xdr:rowOff>114300</xdr:rowOff>
    </xdr:to>
    <xdr:graphicFrame macro="">
      <xdr:nvGraphicFramePr>
        <xdr:cNvPr id="8877" name="Chart 3">
          <a:extLst>
            <a:ext uri="{FF2B5EF4-FFF2-40B4-BE49-F238E27FC236}">
              <a16:creationId xmlns:a16="http://schemas.microsoft.com/office/drawing/2014/main" id="{5702F3B5-111A-4D4D-A92E-9FB2B17104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48</xdr:col>
      <xdr:colOff>584200</xdr:colOff>
      <xdr:row>102</xdr:row>
      <xdr:rowOff>76200</xdr:rowOff>
    </xdr:from>
    <xdr:to>
      <xdr:col>58</xdr:col>
      <xdr:colOff>88900</xdr:colOff>
      <xdr:row>121</xdr:row>
      <xdr:rowOff>165100</xdr:rowOff>
    </xdr:to>
    <xdr:graphicFrame macro="">
      <xdr:nvGraphicFramePr>
        <xdr:cNvPr id="8878" name="Chart 7">
          <a:extLst>
            <a:ext uri="{FF2B5EF4-FFF2-40B4-BE49-F238E27FC236}">
              <a16:creationId xmlns:a16="http://schemas.microsoft.com/office/drawing/2014/main" id="{D3003773-0601-4542-B95B-985908E187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65</xdr:col>
      <xdr:colOff>0</xdr:colOff>
      <xdr:row>91</xdr:row>
      <xdr:rowOff>0</xdr:rowOff>
    </xdr:from>
    <xdr:to>
      <xdr:col>73</xdr:col>
      <xdr:colOff>635000</xdr:colOff>
      <xdr:row>110</xdr:row>
      <xdr:rowOff>63500</xdr:rowOff>
    </xdr:to>
    <xdr:graphicFrame macro="">
      <xdr:nvGraphicFramePr>
        <xdr:cNvPr id="8879" name="Chart 4">
          <a:extLst>
            <a:ext uri="{FF2B5EF4-FFF2-40B4-BE49-F238E27FC236}">
              <a16:creationId xmlns:a16="http://schemas.microsoft.com/office/drawing/2014/main" id="{729E6AB3-5153-7442-B873-146853FD01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65</xdr:col>
      <xdr:colOff>0</xdr:colOff>
      <xdr:row>111</xdr:row>
      <xdr:rowOff>0</xdr:rowOff>
    </xdr:from>
    <xdr:to>
      <xdr:col>73</xdr:col>
      <xdr:colOff>635000</xdr:colOff>
      <xdr:row>132</xdr:row>
      <xdr:rowOff>88900</xdr:rowOff>
    </xdr:to>
    <xdr:graphicFrame macro="">
      <xdr:nvGraphicFramePr>
        <xdr:cNvPr id="8880" name="Chart 8">
          <a:extLst>
            <a:ext uri="{FF2B5EF4-FFF2-40B4-BE49-F238E27FC236}">
              <a16:creationId xmlns:a16="http://schemas.microsoft.com/office/drawing/2014/main" id="{6D3B5723-E324-D442-A1CE-3F32B29CB8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82</xdr:col>
      <xdr:colOff>673100</xdr:colOff>
      <xdr:row>92</xdr:row>
      <xdr:rowOff>0</xdr:rowOff>
    </xdr:from>
    <xdr:to>
      <xdr:col>91</xdr:col>
      <xdr:colOff>533400</xdr:colOff>
      <xdr:row>112</xdr:row>
      <xdr:rowOff>38100</xdr:rowOff>
    </xdr:to>
    <xdr:graphicFrame macro="">
      <xdr:nvGraphicFramePr>
        <xdr:cNvPr id="8881" name="Chart 4">
          <a:extLst>
            <a:ext uri="{FF2B5EF4-FFF2-40B4-BE49-F238E27FC236}">
              <a16:creationId xmlns:a16="http://schemas.microsoft.com/office/drawing/2014/main" id="{2F207682-18D2-6448-BA74-728881C8DB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82</xdr:col>
      <xdr:colOff>673100</xdr:colOff>
      <xdr:row>113</xdr:row>
      <xdr:rowOff>0</xdr:rowOff>
    </xdr:from>
    <xdr:to>
      <xdr:col>91</xdr:col>
      <xdr:colOff>596900</xdr:colOff>
      <xdr:row>134</xdr:row>
      <xdr:rowOff>25400</xdr:rowOff>
    </xdr:to>
    <xdr:graphicFrame macro="">
      <xdr:nvGraphicFramePr>
        <xdr:cNvPr id="8882" name="Chart 7">
          <a:extLst>
            <a:ext uri="{FF2B5EF4-FFF2-40B4-BE49-F238E27FC236}">
              <a16:creationId xmlns:a16="http://schemas.microsoft.com/office/drawing/2014/main" id="{ABC80AF1-4BE9-9B41-A7DA-49542F0DEA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0.39184</cdr:x>
      <cdr:y>0.20425</cdr:y>
    </cdr:from>
    <cdr:to>
      <cdr:x>0.49355</cdr:x>
      <cdr:y>0.28409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184400" y="698500"/>
          <a:ext cx="5461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444500</xdr:colOff>
      <xdr:row>1</xdr:row>
      <xdr:rowOff>63500</xdr:rowOff>
    </xdr:from>
    <xdr:to>
      <xdr:col>12</xdr:col>
      <xdr:colOff>114300</xdr:colOff>
      <xdr:row>18</xdr:row>
      <xdr:rowOff>50800</xdr:rowOff>
    </xdr:to>
    <xdr:graphicFrame macro="">
      <xdr:nvGraphicFramePr>
        <xdr:cNvPr id="9239" name="Chart 1">
          <a:extLst>
            <a:ext uri="{FF2B5EF4-FFF2-40B4-BE49-F238E27FC236}">
              <a16:creationId xmlns:a16="http://schemas.microsoft.com/office/drawing/2014/main" id="{9D4602E3-DB56-E946-B98B-6400E91819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M857"/>
  <sheetViews>
    <sheetView tabSelected="1" topLeftCell="P1" zoomScaleNormal="100" workbookViewId="0">
      <pane ySplit="1" topLeftCell="A606" activePane="bottomLeft" state="frozen"/>
      <selection pane="bottomLeft" activeCell="T1" sqref="T1:U1048576"/>
    </sheetView>
  </sheetViews>
  <sheetFormatPr baseColWidth="10" defaultRowHeight="13" x14ac:dyDescent="0.15"/>
  <cols>
    <col min="1" max="1" width="10.33203125" customWidth="1"/>
    <col min="2" max="2" width="7.6640625" customWidth="1"/>
    <col min="3" max="3" width="9.1640625" style="36" customWidth="1"/>
    <col min="4" max="4" width="4.6640625" style="34" customWidth="1"/>
    <col min="5" max="5" width="9.1640625" style="50" customWidth="1"/>
    <col min="6" max="6" width="6.6640625" style="34" customWidth="1"/>
    <col min="7" max="8" width="8" style="43" customWidth="1"/>
    <col min="9" max="13" width="8.83203125" customWidth="1"/>
    <col min="14" max="14" width="4" customWidth="1"/>
    <col min="15" max="15" width="8" customWidth="1"/>
    <col min="16" max="16" width="5.5" customWidth="1"/>
    <col min="17" max="17" width="7.1640625" customWidth="1"/>
    <col min="18" max="18" width="8.33203125" customWidth="1"/>
    <col min="19" max="19" width="7.33203125" customWidth="1"/>
    <col min="20" max="21" width="8.83203125"/>
    <col min="22" max="22" width="8.83203125" customWidth="1"/>
    <col min="23" max="23" width="6.5" customWidth="1"/>
    <col min="24" max="24" width="9.83203125" customWidth="1"/>
    <col min="25" max="25" width="6.6640625" style="34" customWidth="1"/>
    <col min="26" max="27" width="8.33203125" customWidth="1"/>
    <col min="28" max="29" width="8.83203125" customWidth="1"/>
    <col min="30" max="30" width="15.83203125" customWidth="1"/>
    <col min="31" max="31" width="13.1640625" customWidth="1"/>
    <col min="32" max="34" width="8.83203125" customWidth="1"/>
    <col min="35" max="35" width="9.1640625" style="34" customWidth="1"/>
    <col min="36" max="37" width="8.83203125" customWidth="1"/>
    <col min="38" max="38" width="9.1640625" style="43" customWidth="1"/>
    <col min="39" max="261" width="8.83203125" customWidth="1"/>
  </cols>
  <sheetData>
    <row r="1" spans="1:39" s="4" customFormat="1" x14ac:dyDescent="0.15">
      <c r="A1" s="4" t="s">
        <v>68</v>
      </c>
      <c r="B1" s="4" t="s">
        <v>17</v>
      </c>
      <c r="C1" s="40" t="s">
        <v>12</v>
      </c>
      <c r="D1" s="30" t="s">
        <v>13</v>
      </c>
      <c r="E1" s="49" t="s">
        <v>72</v>
      </c>
      <c r="F1" s="30" t="s">
        <v>14</v>
      </c>
      <c r="G1" s="42" t="s">
        <v>15</v>
      </c>
      <c r="H1" s="42"/>
      <c r="I1" s="4" t="s">
        <v>154</v>
      </c>
      <c r="J1" s="30" t="s">
        <v>155</v>
      </c>
      <c r="K1" s="30" t="s">
        <v>156</v>
      </c>
      <c r="L1" s="30" t="s">
        <v>157</v>
      </c>
      <c r="M1" s="30"/>
      <c r="N1" s="4" t="s">
        <v>2</v>
      </c>
      <c r="O1" s="4" t="s">
        <v>4</v>
      </c>
      <c r="P1" s="4" t="s">
        <v>6</v>
      </c>
      <c r="Q1" s="4" t="s">
        <v>3</v>
      </c>
      <c r="R1" s="4" t="s">
        <v>7</v>
      </c>
      <c r="S1" s="4" t="s">
        <v>5</v>
      </c>
      <c r="T1" s="4" t="s">
        <v>8</v>
      </c>
      <c r="U1" s="4" t="s">
        <v>9</v>
      </c>
      <c r="V1" s="4" t="s">
        <v>10</v>
      </c>
      <c r="W1" s="4" t="s">
        <v>203</v>
      </c>
      <c r="X1" s="4" t="s">
        <v>11</v>
      </c>
      <c r="Y1" s="30" t="s">
        <v>75</v>
      </c>
      <c r="Z1" s="4" t="s">
        <v>204</v>
      </c>
      <c r="AA1" s="4" t="s">
        <v>205</v>
      </c>
      <c r="AB1" s="4" t="s">
        <v>208</v>
      </c>
      <c r="AC1" s="4" t="s">
        <v>205</v>
      </c>
      <c r="AD1" s="4" t="s">
        <v>0</v>
      </c>
      <c r="AE1" s="4" t="s">
        <v>1</v>
      </c>
      <c r="AG1" s="4" t="s">
        <v>123</v>
      </c>
      <c r="AI1" s="30" t="s">
        <v>12</v>
      </c>
      <c r="AJ1" s="4" t="s">
        <v>13</v>
      </c>
      <c r="AK1" s="4" t="s">
        <v>14</v>
      </c>
      <c r="AL1" s="42" t="s">
        <v>15</v>
      </c>
      <c r="AM1" s="4" t="s">
        <v>129</v>
      </c>
    </row>
    <row r="2" spans="1:39" x14ac:dyDescent="0.15">
      <c r="A2" s="1"/>
      <c r="B2" s="1"/>
      <c r="I2" s="4"/>
      <c r="J2" s="30"/>
      <c r="K2" s="30"/>
      <c r="L2" s="30"/>
      <c r="M2" s="30"/>
      <c r="N2" s="2"/>
      <c r="O2" s="2"/>
      <c r="P2" s="2"/>
      <c r="Q2" s="2"/>
      <c r="R2" s="2"/>
      <c r="S2" s="2"/>
      <c r="T2" s="83" t="str">
        <f>IF(Z2&gt;0,IF(AA2="F",((Z2-32)*5/9),Z2),IF(Z2&lt;0,IF(AA2="F",((Z2-32)*5/9),Z2)," "))</f>
        <v xml:space="preserve"> </v>
      </c>
      <c r="U2" s="83" t="str">
        <f>IF(AB2&gt;0,IF(AC2="F",((AB2-32)*5/9),AB2),IF(AB2&lt;0,IF(AC2="F",((AB2-32)*5/9),AB2)," "))</f>
        <v xml:space="preserve"> </v>
      </c>
      <c r="V2" s="2"/>
      <c r="W2" s="2"/>
      <c r="X2" s="2"/>
      <c r="Y2" s="31"/>
      <c r="Z2" s="2"/>
      <c r="AA2" s="2"/>
      <c r="AB2" s="2"/>
      <c r="AC2" s="2"/>
    </row>
    <row r="3" spans="1:39" x14ac:dyDescent="0.15">
      <c r="A3" s="11">
        <v>39896</v>
      </c>
      <c r="B3" s="16">
        <v>1</v>
      </c>
      <c r="C3" s="37"/>
      <c r="D3" s="32"/>
      <c r="E3" s="51"/>
      <c r="F3" s="32"/>
      <c r="G3" s="44"/>
      <c r="H3" s="44"/>
      <c r="J3" s="34"/>
      <c r="L3" s="34"/>
      <c r="M3" s="34"/>
      <c r="N3" s="17"/>
      <c r="O3" s="17"/>
      <c r="P3" s="17"/>
      <c r="Q3" s="84" t="s">
        <v>74</v>
      </c>
      <c r="R3" s="17"/>
      <c r="S3" s="17"/>
      <c r="T3" s="83" t="str">
        <f t="shared" ref="T3:T66" si="0">IF(Z3&gt;0,IF(AA3="F",((Z3-32)*5/9),Z3),IF(Z3&lt;0,IF(AA3="F",((Z3-32)*5/9),Z3)," "))</f>
        <v xml:space="preserve"> </v>
      </c>
      <c r="U3" s="83" t="str">
        <f t="shared" ref="U3:U66" si="1">IF(AB3&gt;0,IF(AC3="F",((AB3-32)*5/9),AB3),IF(AB3&lt;0,IF(AC3="F",((AB3-32)*5/9),AB3)," "))</f>
        <v xml:space="preserve"> </v>
      </c>
      <c r="V3" s="17"/>
      <c r="W3" s="17"/>
      <c r="X3" s="17"/>
      <c r="Y3" s="88" t="s">
        <v>74</v>
      </c>
      <c r="Z3" s="17"/>
      <c r="AA3" s="17"/>
      <c r="AB3" s="17"/>
      <c r="AC3" s="17"/>
      <c r="AD3" s="12" t="s">
        <v>18</v>
      </c>
      <c r="AE3" s="12" t="s">
        <v>87</v>
      </c>
    </row>
    <row r="4" spans="1:39" x14ac:dyDescent="0.15">
      <c r="A4" s="11">
        <v>39910</v>
      </c>
      <c r="B4" s="16">
        <v>1</v>
      </c>
      <c r="C4" s="37"/>
      <c r="D4" s="32"/>
      <c r="E4" s="51"/>
      <c r="F4" s="32"/>
      <c r="G4" s="44"/>
      <c r="H4" s="44"/>
      <c r="J4" s="34"/>
      <c r="L4" s="34"/>
      <c r="M4" s="34"/>
      <c r="N4" s="17"/>
      <c r="O4" s="17"/>
      <c r="P4" s="17"/>
      <c r="Q4" s="83" t="s">
        <v>74</v>
      </c>
      <c r="R4" s="17"/>
      <c r="S4" s="17"/>
      <c r="T4" s="83" t="str">
        <f t="shared" si="0"/>
        <v xml:space="preserve"> </v>
      </c>
      <c r="U4" s="83" t="str">
        <f t="shared" si="1"/>
        <v xml:space="preserve"> </v>
      </c>
      <c r="V4" s="17"/>
      <c r="W4" s="17"/>
      <c r="X4" s="17"/>
      <c r="Y4" s="89" t="s">
        <v>74</v>
      </c>
      <c r="Z4" s="17"/>
      <c r="AA4" s="17"/>
      <c r="AB4" s="17"/>
      <c r="AC4" s="17"/>
      <c r="AD4" s="12"/>
      <c r="AE4" s="12"/>
      <c r="AH4" t="s">
        <v>101</v>
      </c>
    </row>
    <row r="5" spans="1:39" x14ac:dyDescent="0.15">
      <c r="A5" s="11">
        <v>39924</v>
      </c>
      <c r="B5" s="16">
        <v>1</v>
      </c>
      <c r="C5" s="37">
        <v>0.04</v>
      </c>
      <c r="D5" s="32">
        <v>6.8</v>
      </c>
      <c r="E5" s="51">
        <v>9.6999999999999993</v>
      </c>
      <c r="F5" s="32">
        <v>0.84399999999999997</v>
      </c>
      <c r="G5" s="44">
        <v>0.53200000000000003</v>
      </c>
      <c r="H5" s="44"/>
      <c r="I5">
        <v>46.3</v>
      </c>
      <c r="J5" s="34">
        <f>(I5*14.007)*(0.001)</f>
        <v>0.64852409999999994</v>
      </c>
      <c r="K5" s="34">
        <v>1.95</v>
      </c>
      <c r="L5" s="34">
        <f>(K5*30.97)*(0.001)</f>
        <v>6.0391499999999994E-2</v>
      </c>
      <c r="M5" s="34"/>
      <c r="N5" s="17">
        <v>5</v>
      </c>
      <c r="O5" s="17">
        <v>2</v>
      </c>
      <c r="P5" s="84">
        <v>2</v>
      </c>
      <c r="Q5" s="17">
        <v>2</v>
      </c>
      <c r="R5" s="84">
        <v>7</v>
      </c>
      <c r="S5" s="84">
        <v>4</v>
      </c>
      <c r="T5" s="83">
        <f t="shared" si="0"/>
        <v>22</v>
      </c>
      <c r="U5" s="83">
        <f t="shared" si="1"/>
        <v>18</v>
      </c>
      <c r="V5" s="83">
        <f>W5*0.0254</f>
        <v>0.254</v>
      </c>
      <c r="W5" s="83">
        <v>10</v>
      </c>
      <c r="X5" s="17">
        <v>2</v>
      </c>
      <c r="Y5" s="32"/>
      <c r="Z5" s="83">
        <v>22</v>
      </c>
      <c r="AA5" s="83" t="s">
        <v>206</v>
      </c>
      <c r="AB5" s="83">
        <v>18</v>
      </c>
      <c r="AC5" s="83" t="s">
        <v>206</v>
      </c>
      <c r="AD5" s="12"/>
      <c r="AE5" s="12"/>
      <c r="AH5" t="s">
        <v>102</v>
      </c>
      <c r="AI5" s="34">
        <f>C5</f>
        <v>0.04</v>
      </c>
      <c r="AJ5" s="34">
        <f>D5</f>
        <v>6.8</v>
      </c>
      <c r="AK5" s="34">
        <f>F5</f>
        <v>0.84399999999999997</v>
      </c>
      <c r="AL5" s="43">
        <f>G5</f>
        <v>0.53200000000000003</v>
      </c>
      <c r="AM5" s="50">
        <f>E5</f>
        <v>9.6999999999999993</v>
      </c>
    </row>
    <row r="6" spans="1:39" ht="13.5" customHeight="1" x14ac:dyDescent="0.15">
      <c r="A6" s="11">
        <v>39938</v>
      </c>
      <c r="B6" s="16">
        <v>1</v>
      </c>
      <c r="C6" s="37"/>
      <c r="D6" s="32"/>
      <c r="E6" s="51"/>
      <c r="F6" s="32"/>
      <c r="G6" s="44"/>
      <c r="H6" s="44"/>
      <c r="J6" s="34"/>
      <c r="L6" s="34"/>
      <c r="M6" s="34"/>
      <c r="N6" s="17"/>
      <c r="O6" s="17"/>
      <c r="P6" s="17"/>
      <c r="Q6" s="26" t="s">
        <v>74</v>
      </c>
      <c r="R6" s="17"/>
      <c r="S6" s="17"/>
      <c r="T6" s="83" t="str">
        <f t="shared" si="0"/>
        <v xml:space="preserve"> </v>
      </c>
      <c r="U6" s="83" t="str">
        <f t="shared" si="1"/>
        <v xml:space="preserve"> </v>
      </c>
      <c r="V6" s="83">
        <f t="shared" ref="V6:V69" si="2">W6*0.0254</f>
        <v>0</v>
      </c>
      <c r="W6" s="17"/>
      <c r="X6" s="17"/>
      <c r="Y6" s="41" t="s">
        <v>74</v>
      </c>
      <c r="Z6" s="17"/>
      <c r="AA6" s="17"/>
      <c r="AB6" s="17"/>
      <c r="AC6" s="17"/>
      <c r="AD6" s="12"/>
      <c r="AE6" s="12"/>
      <c r="AH6" t="s">
        <v>103</v>
      </c>
      <c r="AI6" s="34">
        <f>C7</f>
        <v>0.12</v>
      </c>
      <c r="AJ6" s="34">
        <f>D7</f>
        <v>7.17</v>
      </c>
      <c r="AK6" s="34">
        <f>F7</f>
        <v>0.68500000000000005</v>
      </c>
      <c r="AL6" s="43">
        <f>G7</f>
        <v>1.181</v>
      </c>
      <c r="AM6" s="50">
        <f>E7</f>
        <v>9.1999999999999993</v>
      </c>
    </row>
    <row r="7" spans="1:39" x14ac:dyDescent="0.15">
      <c r="A7" s="11">
        <v>39952</v>
      </c>
      <c r="B7" s="16">
        <v>1</v>
      </c>
      <c r="C7" s="37">
        <v>0.12</v>
      </c>
      <c r="D7" s="32">
        <v>7.17</v>
      </c>
      <c r="E7" s="51">
        <v>9.1999999999999993</v>
      </c>
      <c r="F7" s="32">
        <v>0.68500000000000005</v>
      </c>
      <c r="G7" s="44">
        <v>1.181</v>
      </c>
      <c r="H7" s="44"/>
      <c r="I7">
        <v>138.5</v>
      </c>
      <c r="J7" s="34">
        <f>(I7*14.007)*(0.001)</f>
        <v>1.9399694999999999</v>
      </c>
      <c r="K7" s="34">
        <v>5.8</v>
      </c>
      <c r="L7" s="34">
        <f>(K7*30.97)*(0.001)</f>
        <v>0.17962599999999998</v>
      </c>
      <c r="M7" s="34"/>
      <c r="N7" s="17">
        <v>5</v>
      </c>
      <c r="O7" s="17">
        <v>1</v>
      </c>
      <c r="P7" s="84">
        <v>1</v>
      </c>
      <c r="Q7" s="17">
        <v>1</v>
      </c>
      <c r="R7" s="17"/>
      <c r="S7" s="84">
        <v>4</v>
      </c>
      <c r="T7" s="83" t="str">
        <f t="shared" si="0"/>
        <v>15C</v>
      </c>
      <c r="U7" s="83">
        <f t="shared" si="1"/>
        <v>18</v>
      </c>
      <c r="V7" s="83">
        <f t="shared" si="2"/>
        <v>0.20319999999999999</v>
      </c>
      <c r="W7" s="83">
        <v>8</v>
      </c>
      <c r="X7" s="17">
        <v>2</v>
      </c>
      <c r="Y7" s="27"/>
      <c r="Z7" s="83" t="s">
        <v>119</v>
      </c>
      <c r="AA7" s="83"/>
      <c r="AB7" s="83">
        <v>18</v>
      </c>
      <c r="AC7" s="83" t="s">
        <v>206</v>
      </c>
      <c r="AD7" s="12"/>
      <c r="AE7" s="12"/>
      <c r="AH7" t="s">
        <v>104</v>
      </c>
      <c r="AI7" s="34">
        <f>C9</f>
        <v>0.05</v>
      </c>
      <c r="AJ7" s="34">
        <f>D9</f>
        <v>6.14</v>
      </c>
      <c r="AK7" s="34">
        <f>F9</f>
        <v>0.90200000000000002</v>
      </c>
      <c r="AL7" s="43">
        <f>G9</f>
        <v>0.82899999999999996</v>
      </c>
      <c r="AM7" s="50">
        <f>E9</f>
        <v>15</v>
      </c>
    </row>
    <row r="8" spans="1:39" x14ac:dyDescent="0.15">
      <c r="A8" s="11">
        <v>39966</v>
      </c>
      <c r="B8" s="16">
        <v>1</v>
      </c>
      <c r="C8" s="37"/>
      <c r="D8" s="32"/>
      <c r="E8" s="51"/>
      <c r="F8" s="32"/>
      <c r="G8" s="44"/>
      <c r="H8" s="44"/>
      <c r="J8" s="34"/>
      <c r="L8" s="34"/>
      <c r="M8" s="34"/>
      <c r="O8" s="17"/>
      <c r="P8" s="17"/>
      <c r="Q8" s="83" t="s">
        <v>74</v>
      </c>
      <c r="R8" s="17"/>
      <c r="S8" s="17"/>
      <c r="T8" s="83" t="str">
        <f t="shared" si="0"/>
        <v xml:space="preserve"> </v>
      </c>
      <c r="U8" s="83" t="str">
        <f t="shared" si="1"/>
        <v xml:space="preserve"> </v>
      </c>
      <c r="V8" s="83">
        <f t="shared" si="2"/>
        <v>0</v>
      </c>
      <c r="W8" s="17"/>
      <c r="X8" s="17"/>
      <c r="Y8" s="34" t="s">
        <v>74</v>
      </c>
      <c r="Z8" s="17"/>
      <c r="AA8" s="17"/>
      <c r="AB8" s="17"/>
      <c r="AC8" s="17"/>
      <c r="AD8" s="12"/>
      <c r="AE8" s="12"/>
      <c r="AH8" t="s">
        <v>105</v>
      </c>
      <c r="AM8" s="50"/>
    </row>
    <row r="9" spans="1:39" x14ac:dyDescent="0.15">
      <c r="A9" s="11">
        <v>39980</v>
      </c>
      <c r="B9" s="16">
        <v>1</v>
      </c>
      <c r="C9" s="37">
        <v>0.05</v>
      </c>
      <c r="D9" s="32">
        <v>6.14</v>
      </c>
      <c r="E9" s="51">
        <v>15</v>
      </c>
      <c r="F9" s="32">
        <v>0.90200000000000002</v>
      </c>
      <c r="G9" s="44">
        <v>0.82899999999999996</v>
      </c>
      <c r="H9" s="44"/>
      <c r="I9">
        <v>108</v>
      </c>
      <c r="J9" s="34">
        <f>(I9*14.007)*(0.001)</f>
        <v>1.512756</v>
      </c>
      <c r="K9" s="34">
        <v>6.9</v>
      </c>
      <c r="L9" s="34">
        <f>(K9*30.97)*(0.001)</f>
        <v>0.21369300000000002</v>
      </c>
      <c r="M9" s="34"/>
      <c r="N9" s="17">
        <v>5</v>
      </c>
      <c r="O9" s="17">
        <v>2</v>
      </c>
      <c r="P9" s="84">
        <v>2</v>
      </c>
      <c r="Q9" s="17">
        <v>1</v>
      </c>
      <c r="R9" s="17"/>
      <c r="S9" s="84">
        <v>2</v>
      </c>
      <c r="T9" s="83">
        <f t="shared" si="0"/>
        <v>20</v>
      </c>
      <c r="U9" s="83">
        <f t="shared" si="1"/>
        <v>20</v>
      </c>
      <c r="V9" s="83">
        <f t="shared" si="2"/>
        <v>0.33019999999999999</v>
      </c>
      <c r="W9" s="83">
        <v>13</v>
      </c>
      <c r="X9" s="17">
        <v>2</v>
      </c>
      <c r="Y9" s="27"/>
      <c r="Z9" s="83">
        <v>20</v>
      </c>
      <c r="AA9" s="83" t="s">
        <v>207</v>
      </c>
      <c r="AB9" s="83">
        <v>20</v>
      </c>
      <c r="AC9" s="83" t="s">
        <v>207</v>
      </c>
      <c r="AD9" s="12"/>
      <c r="AE9" s="12"/>
      <c r="AH9" t="s">
        <v>106</v>
      </c>
      <c r="AI9" s="34">
        <f>C13</f>
        <v>0.06</v>
      </c>
      <c r="AJ9" s="34">
        <f>D13</f>
        <v>6.45</v>
      </c>
      <c r="AK9" s="34">
        <f>F13</f>
        <v>0.33800000000000002</v>
      </c>
      <c r="AL9" s="43">
        <f>G13</f>
        <v>0.78100000000000003</v>
      </c>
      <c r="AM9" s="50">
        <f>E13</f>
        <v>30</v>
      </c>
    </row>
    <row r="10" spans="1:39" x14ac:dyDescent="0.15">
      <c r="A10" s="11">
        <v>39994</v>
      </c>
      <c r="B10" s="16">
        <v>1</v>
      </c>
      <c r="C10" s="37"/>
      <c r="D10" s="32"/>
      <c r="E10" s="51"/>
      <c r="F10" s="32"/>
      <c r="G10" s="44"/>
      <c r="H10" s="44"/>
      <c r="J10" s="34"/>
      <c r="L10" s="34"/>
      <c r="M10" s="34"/>
      <c r="N10" s="17"/>
      <c r="O10" s="17"/>
      <c r="P10" s="17"/>
      <c r="Q10" s="26" t="s">
        <v>74</v>
      </c>
      <c r="R10" s="17"/>
      <c r="S10" s="17"/>
      <c r="T10" s="83" t="str">
        <f t="shared" si="0"/>
        <v xml:space="preserve"> </v>
      </c>
      <c r="U10" s="83" t="str">
        <f t="shared" si="1"/>
        <v xml:space="preserve"> </v>
      </c>
      <c r="V10" s="83">
        <f t="shared" si="2"/>
        <v>0</v>
      </c>
      <c r="W10" s="17"/>
      <c r="X10" s="17"/>
      <c r="Y10" s="41" t="s">
        <v>74</v>
      </c>
      <c r="Z10" s="17"/>
      <c r="AA10" s="17"/>
      <c r="AB10" s="17"/>
      <c r="AC10" s="17"/>
      <c r="AD10" s="12"/>
      <c r="AE10" s="12"/>
      <c r="AH10" t="s">
        <v>107</v>
      </c>
      <c r="AI10" s="34">
        <f>AVERAGE(C15:C16)</f>
        <v>7.0000000000000007E-2</v>
      </c>
      <c r="AJ10" s="34">
        <f>AVERAGE(D15:D16)</f>
        <v>6.63</v>
      </c>
      <c r="AK10" s="34">
        <f>AVERAGE(F15:F16)</f>
        <v>1.87</v>
      </c>
      <c r="AL10" s="43">
        <f>AVERAGE(G15:G16)</f>
        <v>0.67500000000000004</v>
      </c>
      <c r="AM10" s="50">
        <f>AVERAGE(E15:E16)</f>
        <v>9</v>
      </c>
    </row>
    <row r="11" spans="1:39" x14ac:dyDescent="0.15">
      <c r="A11" s="11">
        <v>40008</v>
      </c>
      <c r="B11" s="16">
        <v>1</v>
      </c>
      <c r="C11" s="37"/>
      <c r="D11" s="32"/>
      <c r="E11" s="51"/>
      <c r="F11" s="32"/>
      <c r="G11" s="44"/>
      <c r="H11" s="44"/>
      <c r="J11" s="34"/>
      <c r="L11" s="34"/>
      <c r="M11" s="34"/>
      <c r="N11" s="17"/>
      <c r="O11" s="17"/>
      <c r="P11" s="17"/>
      <c r="Q11" s="26" t="s">
        <v>74</v>
      </c>
      <c r="R11" s="17"/>
      <c r="S11" s="17"/>
      <c r="T11" s="83" t="str">
        <f t="shared" si="0"/>
        <v xml:space="preserve"> </v>
      </c>
      <c r="U11" s="83" t="str">
        <f t="shared" si="1"/>
        <v xml:space="preserve"> </v>
      </c>
      <c r="V11" s="83">
        <f t="shared" si="2"/>
        <v>0</v>
      </c>
      <c r="W11" s="17"/>
      <c r="X11" s="17"/>
      <c r="Y11" s="41" t="s">
        <v>74</v>
      </c>
      <c r="Z11" s="17"/>
      <c r="AA11" s="17"/>
      <c r="AB11" s="17"/>
      <c r="AC11" s="17"/>
      <c r="AD11" s="12"/>
      <c r="AE11" s="12"/>
      <c r="AH11" t="s">
        <v>108</v>
      </c>
      <c r="AI11" s="34">
        <f>AVERAGE(C17:C18)</f>
        <v>0.08</v>
      </c>
      <c r="AJ11" s="34">
        <f>AVERAGE(D17:D18)</f>
        <v>7.06</v>
      </c>
      <c r="AK11" s="34">
        <f>AVERAGE(F17:F18)</f>
        <v>1.51</v>
      </c>
      <c r="AL11" s="43">
        <f>AVERAGE(G17:G18)</f>
        <v>0.23400000000000001</v>
      </c>
      <c r="AM11" s="50">
        <f>AVERAGE(E17:E18)</f>
        <v>9.6</v>
      </c>
    </row>
    <row r="12" spans="1:39" x14ac:dyDescent="0.15">
      <c r="A12" s="11">
        <v>40022</v>
      </c>
      <c r="B12" s="16">
        <v>1</v>
      </c>
      <c r="C12" s="37"/>
      <c r="D12" s="27"/>
      <c r="E12" s="52"/>
      <c r="F12" s="27"/>
      <c r="G12" s="45"/>
      <c r="H12" s="45"/>
      <c r="J12" s="34"/>
      <c r="L12" s="34"/>
      <c r="M12" s="34"/>
      <c r="Q12" s="26" t="s">
        <v>74</v>
      </c>
      <c r="T12" s="83" t="str">
        <f t="shared" si="0"/>
        <v xml:space="preserve"> </v>
      </c>
      <c r="U12" s="83" t="str">
        <f t="shared" si="1"/>
        <v xml:space="preserve"> </v>
      </c>
      <c r="V12" s="83">
        <f t="shared" si="2"/>
        <v>0</v>
      </c>
      <c r="W12" s="17"/>
      <c r="X12" s="17"/>
      <c r="Y12" s="41" t="s">
        <v>74</v>
      </c>
      <c r="AD12" s="12"/>
      <c r="AE12" s="12"/>
      <c r="AH12" t="s">
        <v>130</v>
      </c>
    </row>
    <row r="13" spans="1:39" x14ac:dyDescent="0.15">
      <c r="A13" s="11">
        <v>40036</v>
      </c>
      <c r="B13" s="16">
        <v>1</v>
      </c>
      <c r="C13" s="37">
        <v>0.06</v>
      </c>
      <c r="D13" s="27">
        <v>6.45</v>
      </c>
      <c r="E13" s="52">
        <v>30</v>
      </c>
      <c r="F13" s="27">
        <v>0.33800000000000002</v>
      </c>
      <c r="G13" s="45">
        <v>0.78100000000000003</v>
      </c>
      <c r="H13" s="45"/>
      <c r="I13">
        <v>220</v>
      </c>
      <c r="J13" s="34">
        <f>(I13*14.007)*(0.001)</f>
        <v>3.0815399999999999</v>
      </c>
      <c r="K13">
        <v>8.75</v>
      </c>
      <c r="L13" s="34">
        <f>(K13*30.97)*(0.001)</f>
        <v>0.27098749999999999</v>
      </c>
      <c r="M13" s="34"/>
      <c r="N13" s="17">
        <v>5</v>
      </c>
      <c r="O13" s="17">
        <v>2</v>
      </c>
      <c r="P13" s="84">
        <v>1</v>
      </c>
      <c r="Q13" s="17">
        <v>1</v>
      </c>
      <c r="R13" s="17"/>
      <c r="S13" s="84">
        <v>1</v>
      </c>
      <c r="T13" s="83">
        <f t="shared" si="0"/>
        <v>24</v>
      </c>
      <c r="U13" s="83">
        <f t="shared" si="1"/>
        <v>25</v>
      </c>
      <c r="V13" s="83">
        <f t="shared" si="2"/>
        <v>0.15239999999999998</v>
      </c>
      <c r="W13" s="83">
        <v>6</v>
      </c>
      <c r="X13" s="17">
        <v>1</v>
      </c>
      <c r="Y13" s="27"/>
      <c r="Z13" s="83">
        <v>24</v>
      </c>
      <c r="AA13" s="83" t="s">
        <v>206</v>
      </c>
      <c r="AB13" s="83">
        <v>25</v>
      </c>
      <c r="AC13" s="83" t="s">
        <v>206</v>
      </c>
      <c r="AD13" s="12"/>
      <c r="AE13" s="12"/>
      <c r="AG13" s="23" t="s">
        <v>148</v>
      </c>
    </row>
    <row r="14" spans="1:39" x14ac:dyDescent="0.15">
      <c r="A14" s="11">
        <v>40050</v>
      </c>
      <c r="B14" s="16">
        <v>1</v>
      </c>
      <c r="C14" s="37"/>
      <c r="D14" s="27"/>
      <c r="E14" s="52"/>
      <c r="F14" s="27"/>
      <c r="G14" s="45"/>
      <c r="H14" s="45"/>
      <c r="J14" s="34"/>
      <c r="N14" s="17"/>
      <c r="O14" s="17"/>
      <c r="P14" s="17"/>
      <c r="Q14" s="84" t="s">
        <v>74</v>
      </c>
      <c r="R14" s="17"/>
      <c r="S14" s="17"/>
      <c r="T14" s="83" t="str">
        <f t="shared" si="0"/>
        <v xml:space="preserve"> </v>
      </c>
      <c r="U14" s="83" t="str">
        <f t="shared" si="1"/>
        <v xml:space="preserve"> </v>
      </c>
      <c r="V14" s="83">
        <f t="shared" si="2"/>
        <v>0</v>
      </c>
      <c r="W14" s="17"/>
      <c r="X14" s="17"/>
      <c r="Y14" s="34" t="s">
        <v>74</v>
      </c>
      <c r="Z14" s="17"/>
      <c r="AA14" s="17"/>
      <c r="AB14" s="17"/>
      <c r="AC14" s="17"/>
      <c r="AD14" s="12"/>
      <c r="AE14" s="12"/>
    </row>
    <row r="15" spans="1:39" x14ac:dyDescent="0.15">
      <c r="A15" s="11">
        <v>40064</v>
      </c>
      <c r="B15" s="16">
        <v>1</v>
      </c>
      <c r="C15" s="37">
        <v>7.0000000000000007E-2</v>
      </c>
      <c r="D15" s="27">
        <v>6.63</v>
      </c>
      <c r="E15" s="52">
        <v>9</v>
      </c>
      <c r="F15" s="27">
        <v>1.87</v>
      </c>
      <c r="G15" s="45">
        <v>0.67500000000000004</v>
      </c>
      <c r="H15" s="45"/>
      <c r="I15">
        <v>99.6</v>
      </c>
      <c r="J15" s="34">
        <f>(I15*14.007)*(0.001)</f>
        <v>1.3950971999999999</v>
      </c>
      <c r="K15">
        <v>7.44</v>
      </c>
      <c r="L15" s="34">
        <f>(K15*30.97)*(0.001)</f>
        <v>0.2304168</v>
      </c>
      <c r="M15" s="34"/>
      <c r="N15" s="17">
        <v>5</v>
      </c>
      <c r="O15" s="17">
        <v>5</v>
      </c>
      <c r="P15" s="84">
        <v>1</v>
      </c>
      <c r="Q15" s="17">
        <v>1</v>
      </c>
      <c r="R15" s="17"/>
      <c r="S15" s="84">
        <v>4</v>
      </c>
      <c r="T15" s="83">
        <f t="shared" si="0"/>
        <v>18</v>
      </c>
      <c r="U15" s="83">
        <f t="shared" si="1"/>
        <v>21</v>
      </c>
      <c r="V15" s="83">
        <f t="shared" si="2"/>
        <v>0.17779999999999999</v>
      </c>
      <c r="W15" s="83">
        <v>7</v>
      </c>
      <c r="X15" s="17">
        <v>2</v>
      </c>
      <c r="Y15" s="27"/>
      <c r="Z15" s="83">
        <v>18</v>
      </c>
      <c r="AA15" s="83" t="s">
        <v>206</v>
      </c>
      <c r="AB15" s="83">
        <v>21</v>
      </c>
      <c r="AC15" s="83" t="s">
        <v>206</v>
      </c>
      <c r="AD15" s="12"/>
      <c r="AE15" s="12"/>
    </row>
    <row r="16" spans="1:39" x14ac:dyDescent="0.15">
      <c r="A16" s="11">
        <v>40078</v>
      </c>
      <c r="B16" s="16">
        <v>1</v>
      </c>
      <c r="C16" s="37"/>
      <c r="D16" s="27"/>
      <c r="E16" s="52"/>
      <c r="F16" s="27"/>
      <c r="G16" s="45"/>
      <c r="H16" s="45"/>
      <c r="J16" s="34"/>
      <c r="L16" s="34"/>
      <c r="M16" s="34"/>
      <c r="N16" s="17"/>
      <c r="O16" s="17"/>
      <c r="P16" s="17"/>
      <c r="Q16" s="26" t="s">
        <v>74</v>
      </c>
      <c r="R16" s="17"/>
      <c r="S16" s="17"/>
      <c r="T16" s="83" t="str">
        <f t="shared" si="0"/>
        <v xml:space="preserve"> </v>
      </c>
      <c r="U16" s="83" t="str">
        <f t="shared" si="1"/>
        <v xml:space="preserve"> </v>
      </c>
      <c r="V16" s="83">
        <f t="shared" si="2"/>
        <v>0</v>
      </c>
      <c r="W16" s="17"/>
      <c r="X16" s="17"/>
      <c r="Y16" s="33" t="s">
        <v>74</v>
      </c>
      <c r="Z16" s="17"/>
      <c r="AA16" s="17"/>
      <c r="AB16" s="17"/>
      <c r="AC16" s="17"/>
      <c r="AD16" s="12"/>
      <c r="AE16" s="12"/>
    </row>
    <row r="17" spans="1:39" x14ac:dyDescent="0.15">
      <c r="A17" s="11">
        <v>40092</v>
      </c>
      <c r="B17" s="16">
        <v>1</v>
      </c>
      <c r="C17" s="37">
        <v>0.08</v>
      </c>
      <c r="D17" s="32">
        <v>7.06</v>
      </c>
      <c r="E17" s="52">
        <v>9.6</v>
      </c>
      <c r="F17" s="32">
        <v>1.51</v>
      </c>
      <c r="G17" s="44">
        <v>0.23400000000000001</v>
      </c>
      <c r="H17" s="44"/>
      <c r="I17">
        <v>71.7</v>
      </c>
      <c r="J17" s="34">
        <f>(I17*14.007)*(0.001)</f>
        <v>1.0043019</v>
      </c>
      <c r="K17">
        <v>3.45</v>
      </c>
      <c r="L17" s="34">
        <f>(K17*30.97)*(0.001)</f>
        <v>0.10684650000000001</v>
      </c>
      <c r="M17" s="34"/>
      <c r="N17" s="17">
        <v>5</v>
      </c>
      <c r="O17" s="17">
        <v>2</v>
      </c>
      <c r="P17" s="17">
        <v>1</v>
      </c>
      <c r="Q17" s="17">
        <v>1</v>
      </c>
      <c r="R17" s="17"/>
      <c r="S17" s="17">
        <v>1</v>
      </c>
      <c r="T17" s="83">
        <f t="shared" si="0"/>
        <v>17</v>
      </c>
      <c r="U17" s="83">
        <f t="shared" si="1"/>
        <v>18</v>
      </c>
      <c r="V17" s="83">
        <f t="shared" si="2"/>
        <v>0.20319999999999999</v>
      </c>
      <c r="W17" s="17">
        <v>8</v>
      </c>
      <c r="X17" s="17">
        <v>2</v>
      </c>
      <c r="Y17" s="32"/>
      <c r="Z17" s="17">
        <v>17</v>
      </c>
      <c r="AA17" s="17" t="s">
        <v>206</v>
      </c>
      <c r="AB17" s="17">
        <v>18</v>
      </c>
      <c r="AC17" s="17" t="s">
        <v>206</v>
      </c>
      <c r="AD17" s="12"/>
      <c r="AE17" s="12"/>
    </row>
    <row r="18" spans="1:39" x14ac:dyDescent="0.15">
      <c r="A18" s="11">
        <v>40106</v>
      </c>
      <c r="B18" s="16">
        <v>1</v>
      </c>
      <c r="C18" s="37"/>
      <c r="D18" s="32"/>
      <c r="E18" s="52"/>
      <c r="F18" s="32"/>
      <c r="G18" s="44"/>
      <c r="H18" s="44"/>
      <c r="J18" s="34"/>
      <c r="L18" s="34"/>
      <c r="M18" s="34"/>
      <c r="N18" s="17"/>
      <c r="O18" s="17"/>
      <c r="P18" s="17"/>
      <c r="Q18" s="17" t="s">
        <v>74</v>
      </c>
      <c r="R18" s="17"/>
      <c r="S18" s="17"/>
      <c r="T18" s="83" t="str">
        <f t="shared" si="0"/>
        <v xml:space="preserve"> </v>
      </c>
      <c r="U18" s="83" t="str">
        <f t="shared" si="1"/>
        <v xml:space="preserve"> </v>
      </c>
      <c r="V18" s="83">
        <f t="shared" si="2"/>
        <v>0</v>
      </c>
      <c r="W18" s="17"/>
      <c r="X18" s="17"/>
      <c r="Y18" s="32" t="s">
        <v>74</v>
      </c>
      <c r="Z18" s="17"/>
      <c r="AA18" s="17"/>
      <c r="AB18" s="17"/>
      <c r="AC18" s="17"/>
      <c r="AD18" s="12"/>
      <c r="AE18" s="12"/>
    </row>
    <row r="19" spans="1:39" x14ac:dyDescent="0.15">
      <c r="A19" s="11">
        <v>40120</v>
      </c>
      <c r="B19" s="16">
        <v>1</v>
      </c>
      <c r="J19" s="34"/>
      <c r="L19" s="34"/>
      <c r="M19" s="34"/>
      <c r="Q19" s="17" t="s">
        <v>74</v>
      </c>
      <c r="T19" s="83" t="str">
        <f t="shared" si="0"/>
        <v xml:space="preserve"> </v>
      </c>
      <c r="U19" s="83" t="str">
        <f t="shared" si="1"/>
        <v xml:space="preserve"> </v>
      </c>
      <c r="V19" s="83">
        <f t="shared" si="2"/>
        <v>0</v>
      </c>
      <c r="Y19" s="34" t="s">
        <v>74</v>
      </c>
      <c r="AD19" s="12"/>
      <c r="AE19" s="12"/>
    </row>
    <row r="20" spans="1:39" x14ac:dyDescent="0.15">
      <c r="A20" s="11">
        <v>40134</v>
      </c>
      <c r="B20" s="16">
        <v>1</v>
      </c>
      <c r="C20" s="37"/>
      <c r="D20" s="32"/>
      <c r="E20" s="52"/>
      <c r="F20" s="32"/>
      <c r="G20" s="44"/>
      <c r="H20" s="44"/>
      <c r="J20" s="34"/>
      <c r="L20" s="34"/>
      <c r="M20" s="34"/>
      <c r="N20" s="17"/>
      <c r="O20" s="17"/>
      <c r="P20" s="17"/>
      <c r="Q20" s="17" t="s">
        <v>74</v>
      </c>
      <c r="R20" s="17"/>
      <c r="S20" s="17"/>
      <c r="T20" s="83" t="str">
        <f t="shared" si="0"/>
        <v xml:space="preserve"> </v>
      </c>
      <c r="U20" s="83" t="str">
        <f t="shared" si="1"/>
        <v xml:space="preserve"> </v>
      </c>
      <c r="V20" s="83">
        <f t="shared" si="2"/>
        <v>0</v>
      </c>
      <c r="W20" s="17"/>
      <c r="X20" s="17"/>
      <c r="Y20" s="32" t="s">
        <v>74</v>
      </c>
      <c r="Z20" s="17"/>
      <c r="AA20" s="17"/>
      <c r="AB20" s="17"/>
      <c r="AC20" s="17"/>
      <c r="AD20" s="12"/>
      <c r="AE20" s="12"/>
    </row>
    <row r="21" spans="1:39" x14ac:dyDescent="0.15">
      <c r="A21" s="11"/>
      <c r="B21" s="11"/>
      <c r="C21" s="37"/>
      <c r="D21" s="32"/>
      <c r="E21" s="52"/>
      <c r="F21" s="32"/>
      <c r="G21" s="44"/>
      <c r="H21" s="44"/>
      <c r="J21" s="34"/>
      <c r="L21" s="34"/>
      <c r="M21" s="34"/>
      <c r="N21" s="17"/>
      <c r="O21" s="17"/>
      <c r="P21" s="17"/>
      <c r="Q21" s="17"/>
      <c r="R21" s="17"/>
      <c r="S21" s="17"/>
      <c r="T21" s="83" t="str">
        <f t="shared" si="0"/>
        <v xml:space="preserve"> </v>
      </c>
      <c r="U21" s="83" t="str">
        <f t="shared" si="1"/>
        <v xml:space="preserve"> </v>
      </c>
      <c r="V21" s="83">
        <f t="shared" si="2"/>
        <v>0</v>
      </c>
      <c r="W21" s="17"/>
      <c r="X21" s="17"/>
      <c r="Y21" s="32"/>
      <c r="Z21" s="17"/>
      <c r="AA21" s="17"/>
      <c r="AB21" s="17"/>
      <c r="AC21" s="17"/>
      <c r="AD21" s="12"/>
      <c r="AE21" s="12"/>
    </row>
    <row r="22" spans="1:39" s="23" customFormat="1" x14ac:dyDescent="0.15">
      <c r="A22" s="24"/>
      <c r="B22" s="24"/>
      <c r="C22" s="38"/>
      <c r="D22" s="41"/>
      <c r="E22" s="53"/>
      <c r="F22" s="41"/>
      <c r="G22" s="46"/>
      <c r="H22" s="46"/>
      <c r="I22"/>
      <c r="J22" s="34"/>
      <c r="K22"/>
      <c r="L22" s="34"/>
      <c r="M22" s="34"/>
      <c r="N22" s="26"/>
      <c r="O22" s="26"/>
      <c r="P22" s="26"/>
      <c r="Q22" s="26"/>
      <c r="R22" s="26"/>
      <c r="S22" s="26"/>
      <c r="T22" s="83" t="str">
        <f t="shared" si="0"/>
        <v xml:space="preserve"> </v>
      </c>
      <c r="U22" s="83" t="str">
        <f t="shared" si="1"/>
        <v xml:space="preserve"> </v>
      </c>
      <c r="V22" s="83">
        <f t="shared" si="2"/>
        <v>0</v>
      </c>
      <c r="W22" s="26"/>
      <c r="X22" s="26"/>
      <c r="Y22" s="33"/>
      <c r="Z22" s="26"/>
      <c r="AA22" s="26"/>
      <c r="AB22" s="26"/>
      <c r="AC22" s="26"/>
      <c r="AI22" s="41"/>
      <c r="AL22" s="46"/>
    </row>
    <row r="23" spans="1:39" x14ac:dyDescent="0.15">
      <c r="A23" s="11"/>
      <c r="B23" s="11"/>
      <c r="C23" s="37"/>
      <c r="D23" s="27"/>
      <c r="E23" s="52"/>
      <c r="F23" s="27"/>
      <c r="G23" s="45"/>
      <c r="H23" s="45"/>
      <c r="J23" s="34"/>
      <c r="L23" s="34"/>
      <c r="M23" s="34"/>
      <c r="N23" s="17"/>
      <c r="O23" s="17"/>
      <c r="P23" s="17"/>
      <c r="Q23" s="17"/>
      <c r="R23" s="17"/>
      <c r="S23" s="17"/>
      <c r="T23" s="83" t="str">
        <f t="shared" si="0"/>
        <v xml:space="preserve"> </v>
      </c>
      <c r="U23" s="83" t="str">
        <f t="shared" si="1"/>
        <v xml:space="preserve"> </v>
      </c>
      <c r="V23" s="83">
        <f t="shared" si="2"/>
        <v>0</v>
      </c>
      <c r="W23" s="17"/>
      <c r="X23" s="17"/>
      <c r="Y23" s="27"/>
      <c r="Z23" s="17"/>
      <c r="AA23" s="17"/>
      <c r="AB23" s="17"/>
      <c r="AC23" s="17"/>
      <c r="AD23" s="12"/>
      <c r="AE23" s="12"/>
    </row>
    <row r="24" spans="1:39" x14ac:dyDescent="0.15">
      <c r="A24" s="16"/>
      <c r="B24" s="16"/>
      <c r="C24" s="37"/>
      <c r="D24" s="27"/>
      <c r="E24" s="52"/>
      <c r="F24" s="27"/>
      <c r="G24" s="45"/>
      <c r="H24" s="45"/>
      <c r="J24" s="34"/>
      <c r="L24" s="34"/>
      <c r="M24" s="34"/>
      <c r="N24" s="17"/>
      <c r="O24" s="17"/>
      <c r="P24" s="17"/>
      <c r="Q24" s="17"/>
      <c r="R24" s="17"/>
      <c r="S24" s="17"/>
      <c r="T24" s="83" t="str">
        <f t="shared" si="0"/>
        <v xml:space="preserve"> </v>
      </c>
      <c r="U24" s="83" t="str">
        <f t="shared" si="1"/>
        <v xml:space="preserve"> </v>
      </c>
      <c r="V24" s="83">
        <f t="shared" si="2"/>
        <v>0</v>
      </c>
      <c r="W24" s="17"/>
      <c r="X24" s="17"/>
      <c r="Y24" s="27"/>
      <c r="Z24" s="17"/>
      <c r="AA24" s="17"/>
      <c r="AB24" s="17"/>
      <c r="AC24" s="17"/>
      <c r="AD24" s="12"/>
      <c r="AE24" s="12"/>
    </row>
    <row r="25" spans="1:39" x14ac:dyDescent="0.15">
      <c r="A25" s="11">
        <v>39896</v>
      </c>
      <c r="B25" s="16">
        <v>2</v>
      </c>
      <c r="C25" s="79"/>
      <c r="D25" s="56"/>
      <c r="E25" s="81"/>
      <c r="F25" s="56"/>
      <c r="G25" s="80"/>
      <c r="H25" s="80"/>
      <c r="J25" s="34"/>
      <c r="L25" s="34"/>
      <c r="M25" s="34"/>
      <c r="N25" s="17"/>
      <c r="O25" s="66"/>
      <c r="P25" s="66"/>
      <c r="Q25" s="85" t="s">
        <v>74</v>
      </c>
      <c r="R25" s="66"/>
      <c r="S25" s="66"/>
      <c r="T25" s="83" t="str">
        <f t="shared" si="0"/>
        <v xml:space="preserve"> </v>
      </c>
      <c r="U25" s="83" t="str">
        <f t="shared" si="1"/>
        <v xml:space="preserve"> </v>
      </c>
      <c r="V25" s="83">
        <f t="shared" si="2"/>
        <v>0</v>
      </c>
      <c r="W25" s="66"/>
      <c r="X25" s="66"/>
      <c r="Y25" s="86" t="s">
        <v>74</v>
      </c>
      <c r="Z25" s="66"/>
      <c r="AA25" s="66"/>
      <c r="AB25" s="66"/>
      <c r="AC25" s="66"/>
      <c r="AD25" s="12" t="s">
        <v>20</v>
      </c>
      <c r="AE25" s="12" t="s">
        <v>99</v>
      </c>
    </row>
    <row r="26" spans="1:39" x14ac:dyDescent="0.15">
      <c r="A26" s="11">
        <v>39910</v>
      </c>
      <c r="B26" s="16">
        <v>2</v>
      </c>
      <c r="C26" s="79">
        <v>0.09</v>
      </c>
      <c r="D26" s="56">
        <v>7.33</v>
      </c>
      <c r="E26" s="82">
        <v>5.7</v>
      </c>
      <c r="F26" s="56">
        <v>4.3499999999999996</v>
      </c>
      <c r="G26" s="80">
        <v>9.2999999999999999E-2</v>
      </c>
      <c r="H26" s="80"/>
      <c r="I26">
        <v>282</v>
      </c>
      <c r="J26" s="34">
        <f>(I26*14.007)*(0.001)</f>
        <v>3.9499739999999997</v>
      </c>
      <c r="K26" s="34">
        <v>1.37</v>
      </c>
      <c r="L26" s="34">
        <f>(K26*30.97)*(0.001)</f>
        <v>4.2428899999999999E-2</v>
      </c>
      <c r="M26" s="34"/>
      <c r="N26" s="12">
        <v>5</v>
      </c>
      <c r="O26" s="66">
        <v>3</v>
      </c>
      <c r="P26" s="85">
        <v>3</v>
      </c>
      <c r="Q26" s="66">
        <v>3</v>
      </c>
      <c r="R26" s="85">
        <v>8</v>
      </c>
      <c r="S26" s="85">
        <v>5</v>
      </c>
      <c r="T26" s="83">
        <f t="shared" si="0"/>
        <v>7</v>
      </c>
      <c r="U26" s="83">
        <f t="shared" si="1"/>
        <v>7</v>
      </c>
      <c r="V26" s="83">
        <f t="shared" si="2"/>
        <v>0</v>
      </c>
      <c r="W26" s="66"/>
      <c r="X26" s="66"/>
      <c r="Y26" s="56"/>
      <c r="Z26" s="69">
        <v>7</v>
      </c>
      <c r="AA26" s="69" t="s">
        <v>206</v>
      </c>
      <c r="AB26" s="69">
        <v>7</v>
      </c>
      <c r="AC26" s="69" t="s">
        <v>206</v>
      </c>
      <c r="AD26" s="12"/>
      <c r="AH26" t="s">
        <v>101</v>
      </c>
    </row>
    <row r="27" spans="1:39" x14ac:dyDescent="0.15">
      <c r="A27" s="11">
        <v>39924</v>
      </c>
      <c r="B27" s="16">
        <v>2</v>
      </c>
      <c r="C27" s="79">
        <v>0.05</v>
      </c>
      <c r="D27" s="56">
        <v>6.57</v>
      </c>
      <c r="E27" s="81">
        <v>10.1</v>
      </c>
      <c r="F27" s="56">
        <v>1.83</v>
      </c>
      <c r="G27" s="80">
        <v>0.39300000000000002</v>
      </c>
      <c r="H27" s="80"/>
      <c r="I27">
        <v>187</v>
      </c>
      <c r="J27" s="34">
        <f>(I27*14.007)*(0.001)</f>
        <v>2.6193089999999999</v>
      </c>
      <c r="K27" s="34">
        <v>6.23</v>
      </c>
      <c r="L27" s="34">
        <f>(K27*30.97)*(0.001)</f>
        <v>0.19294310000000001</v>
      </c>
      <c r="M27" s="34"/>
      <c r="N27" s="17">
        <v>5</v>
      </c>
      <c r="O27" s="66">
        <v>2</v>
      </c>
      <c r="P27" s="85">
        <v>2</v>
      </c>
      <c r="Q27" s="66">
        <v>2</v>
      </c>
      <c r="R27" s="85">
        <v>5</v>
      </c>
      <c r="S27" s="85">
        <v>4</v>
      </c>
      <c r="T27" s="83">
        <f t="shared" si="0"/>
        <v>21</v>
      </c>
      <c r="U27" s="83">
        <f t="shared" si="1"/>
        <v>8</v>
      </c>
      <c r="V27" s="83">
        <f t="shared" si="2"/>
        <v>0</v>
      </c>
      <c r="W27" s="66"/>
      <c r="X27" s="66"/>
      <c r="Y27" s="56"/>
      <c r="Z27" s="69">
        <v>21</v>
      </c>
      <c r="AA27" s="69" t="s">
        <v>206</v>
      </c>
      <c r="AB27" s="69">
        <v>8</v>
      </c>
      <c r="AC27" s="69" t="s">
        <v>206</v>
      </c>
      <c r="AD27" s="12"/>
      <c r="AE27" s="12"/>
      <c r="AH27" t="s">
        <v>102</v>
      </c>
      <c r="AI27" s="34">
        <f>AVERAGE(C26:C27)</f>
        <v>7.0000000000000007E-2</v>
      </c>
      <c r="AJ27" s="34">
        <f>AVERAGE(D26:D27)</f>
        <v>6.95</v>
      </c>
      <c r="AK27" s="34">
        <f>AVERAGE(F26:F27)</f>
        <v>3.09</v>
      </c>
      <c r="AL27" s="43">
        <f>AVERAGE(G26:G27)</f>
        <v>0.24299999999999999</v>
      </c>
      <c r="AM27" s="50">
        <f>AVERAGE(E26:E27)</f>
        <v>7.9</v>
      </c>
    </row>
    <row r="28" spans="1:39" x14ac:dyDescent="0.15">
      <c r="A28" s="11">
        <v>39938</v>
      </c>
      <c r="B28" s="16">
        <v>2</v>
      </c>
      <c r="C28" s="37"/>
      <c r="D28" s="56"/>
      <c r="E28" s="81"/>
      <c r="F28" s="56"/>
      <c r="G28" s="80"/>
      <c r="H28" s="80"/>
      <c r="J28" s="34"/>
      <c r="L28" s="34"/>
      <c r="M28" s="34"/>
      <c r="N28" s="17"/>
      <c r="O28" s="17"/>
      <c r="P28" s="17"/>
      <c r="Q28" s="26" t="s">
        <v>74</v>
      </c>
      <c r="R28" s="17"/>
      <c r="S28" s="17"/>
      <c r="T28" s="83" t="str">
        <f t="shared" si="0"/>
        <v xml:space="preserve"> </v>
      </c>
      <c r="U28" s="83" t="str">
        <f t="shared" si="1"/>
        <v xml:space="preserve"> </v>
      </c>
      <c r="V28" s="83">
        <f t="shared" si="2"/>
        <v>0</v>
      </c>
      <c r="W28" s="17"/>
      <c r="X28" s="17"/>
      <c r="Y28" s="41" t="s">
        <v>74</v>
      </c>
      <c r="Z28" s="17"/>
      <c r="AA28" s="17"/>
      <c r="AB28" s="17"/>
      <c r="AC28" s="17"/>
      <c r="AD28" s="12"/>
      <c r="AE28" s="12"/>
      <c r="AH28" t="s">
        <v>103</v>
      </c>
      <c r="AI28" s="34">
        <f>C29</f>
        <v>0.09</v>
      </c>
      <c r="AJ28" s="34">
        <f>D29</f>
        <v>7.19</v>
      </c>
      <c r="AK28" s="34">
        <f>F29</f>
        <v>4.26</v>
      </c>
      <c r="AL28" s="43">
        <f>G29</f>
        <v>1.1970000000000001</v>
      </c>
      <c r="AM28" s="50">
        <f>E29</f>
        <v>2.8</v>
      </c>
    </row>
    <row r="29" spans="1:39" x14ac:dyDescent="0.15">
      <c r="A29" s="11">
        <v>39952</v>
      </c>
      <c r="B29" s="16">
        <v>2</v>
      </c>
      <c r="C29" s="79">
        <v>0.09</v>
      </c>
      <c r="D29" s="56">
        <v>7.19</v>
      </c>
      <c r="E29" s="81">
        <v>2.8</v>
      </c>
      <c r="F29" s="56">
        <v>4.26</v>
      </c>
      <c r="G29" s="80">
        <v>1.1970000000000001</v>
      </c>
      <c r="H29" s="80"/>
      <c r="I29">
        <v>426.5</v>
      </c>
      <c r="J29" s="34">
        <f>(I29*14.007)*(0.001)</f>
        <v>5.9739854999999995</v>
      </c>
      <c r="K29" s="34">
        <v>2.66</v>
      </c>
      <c r="L29" s="34">
        <f>(K29*30.97)*(0.001)</f>
        <v>8.2380200000000001E-2</v>
      </c>
      <c r="M29" s="34"/>
      <c r="N29" s="17">
        <v>5</v>
      </c>
      <c r="O29" s="66">
        <v>1</v>
      </c>
      <c r="P29" s="85">
        <v>2</v>
      </c>
      <c r="Q29" s="66">
        <v>2</v>
      </c>
      <c r="R29" s="85">
        <v>3</v>
      </c>
      <c r="S29" s="85">
        <v>4</v>
      </c>
      <c r="T29" s="83">
        <f t="shared" si="0"/>
        <v>19</v>
      </c>
      <c r="U29" s="83">
        <f t="shared" si="1"/>
        <v>14</v>
      </c>
      <c r="V29" s="83">
        <f t="shared" si="2"/>
        <v>0</v>
      </c>
      <c r="W29" s="66"/>
      <c r="X29" s="66"/>
      <c r="Y29" s="56"/>
      <c r="Z29" s="69">
        <v>19</v>
      </c>
      <c r="AA29" s="69" t="s">
        <v>206</v>
      </c>
      <c r="AB29" s="69">
        <v>14</v>
      </c>
      <c r="AC29" s="69" t="s">
        <v>206</v>
      </c>
      <c r="AD29" s="12"/>
      <c r="AE29" s="12"/>
      <c r="AH29" t="s">
        <v>104</v>
      </c>
      <c r="AI29" s="34">
        <f>AVERAGE(C30:C31)</f>
        <v>0.08</v>
      </c>
      <c r="AJ29" s="34">
        <f>AVERAGE(D30:D31)</f>
        <v>6.2850000000000001</v>
      </c>
      <c r="AK29" s="34">
        <f>AVERAGE(F30:F31)</f>
        <v>4.33</v>
      </c>
      <c r="AL29" s="43">
        <f>AVERAGE(G30:G31)</f>
        <v>0.88849999999999996</v>
      </c>
      <c r="AM29" s="50">
        <f>AVERAGE(E30:E31)</f>
        <v>5.25</v>
      </c>
    </row>
    <row r="30" spans="1:39" x14ac:dyDescent="0.15">
      <c r="A30" s="11">
        <v>39966</v>
      </c>
      <c r="B30" s="16">
        <v>2</v>
      </c>
      <c r="C30" s="79">
        <v>0.09</v>
      </c>
      <c r="D30" s="56">
        <v>6.37</v>
      </c>
      <c r="E30" s="81">
        <v>2.8</v>
      </c>
      <c r="F30" s="56">
        <v>4.38</v>
      </c>
      <c r="G30" s="90">
        <v>0.71799999999999997</v>
      </c>
      <c r="H30" s="90"/>
      <c r="I30">
        <v>399</v>
      </c>
      <c r="J30" s="34">
        <f>(I30*14.007)*(0.001)</f>
        <v>5.5887929999999999</v>
      </c>
      <c r="K30" s="34">
        <v>4.09</v>
      </c>
      <c r="L30" s="34">
        <f>(K30*30.97)*(0.001)</f>
        <v>0.12666730000000001</v>
      </c>
      <c r="M30" s="34"/>
      <c r="N30" s="84">
        <v>5</v>
      </c>
      <c r="O30" s="85">
        <v>2</v>
      </c>
      <c r="P30" s="85">
        <v>2</v>
      </c>
      <c r="Q30" s="85">
        <v>2</v>
      </c>
      <c r="R30" s="85">
        <v>6</v>
      </c>
      <c r="S30" s="85">
        <v>1</v>
      </c>
      <c r="T30" s="83">
        <f t="shared" si="0"/>
        <v>30</v>
      </c>
      <c r="U30" s="83">
        <f t="shared" si="1"/>
        <v>16</v>
      </c>
      <c r="V30" s="83">
        <f t="shared" si="2"/>
        <v>0</v>
      </c>
      <c r="W30" s="66"/>
      <c r="X30" s="66"/>
      <c r="Y30" s="56"/>
      <c r="Z30" s="69">
        <v>30</v>
      </c>
      <c r="AA30" s="69" t="s">
        <v>206</v>
      </c>
      <c r="AB30" s="69">
        <v>16</v>
      </c>
      <c r="AC30" s="69" t="s">
        <v>206</v>
      </c>
      <c r="AD30" s="12"/>
      <c r="AE30" s="12"/>
      <c r="AG30" t="s">
        <v>131</v>
      </c>
      <c r="AH30" t="s">
        <v>105</v>
      </c>
      <c r="AI30" s="34">
        <f>AVERAGE(C33:C34)</f>
        <v>0.1</v>
      </c>
      <c r="AJ30" s="34">
        <f>AVERAGE(D33:D34)</f>
        <v>6.75</v>
      </c>
      <c r="AK30" s="34">
        <f>AVERAGE(F33:F34)</f>
        <v>4.1100000000000003</v>
      </c>
      <c r="AL30" s="43">
        <f>AVERAGE(G33:G34)</f>
        <v>0.01</v>
      </c>
      <c r="AM30" s="50">
        <f>AVERAGE(E33:E34)</f>
        <v>3</v>
      </c>
    </row>
    <row r="31" spans="1:39" x14ac:dyDescent="0.15">
      <c r="A31" s="11">
        <v>39980</v>
      </c>
      <c r="B31" s="16">
        <v>2</v>
      </c>
      <c r="C31" s="79">
        <v>7.0000000000000007E-2</v>
      </c>
      <c r="D31" s="56">
        <v>6.2</v>
      </c>
      <c r="E31" s="81">
        <v>7.7</v>
      </c>
      <c r="F31" s="56">
        <v>4.28</v>
      </c>
      <c r="G31" s="80">
        <v>1.0589999999999999</v>
      </c>
      <c r="H31" s="80"/>
      <c r="I31">
        <v>312</v>
      </c>
      <c r="J31" s="34">
        <f>(I31*14.007)*(0.001)</f>
        <v>4.3701840000000001</v>
      </c>
      <c r="K31" s="34">
        <v>8.76</v>
      </c>
      <c r="L31" s="34">
        <f>(K31*30.97)*(0.001)</f>
        <v>0.27129719999999996</v>
      </c>
      <c r="M31" s="34"/>
      <c r="N31" s="84">
        <v>5</v>
      </c>
      <c r="O31" s="85">
        <v>3</v>
      </c>
      <c r="P31" s="85">
        <v>3</v>
      </c>
      <c r="Q31" s="85">
        <v>2</v>
      </c>
      <c r="R31" s="85">
        <v>3</v>
      </c>
      <c r="S31" s="85">
        <v>4</v>
      </c>
      <c r="T31" s="83">
        <f t="shared" si="0"/>
        <v>24</v>
      </c>
      <c r="U31" s="83">
        <f t="shared" si="1"/>
        <v>20</v>
      </c>
      <c r="V31" s="83">
        <f t="shared" si="2"/>
        <v>0</v>
      </c>
      <c r="W31" s="66"/>
      <c r="X31" s="66"/>
      <c r="Y31" s="56"/>
      <c r="Z31" s="69">
        <v>24</v>
      </c>
      <c r="AA31" s="69" t="s">
        <v>206</v>
      </c>
      <c r="AB31" s="69">
        <v>20</v>
      </c>
      <c r="AC31" s="69" t="s">
        <v>206</v>
      </c>
      <c r="AD31" s="12"/>
      <c r="AE31" s="12"/>
      <c r="AH31" t="s">
        <v>106</v>
      </c>
      <c r="AI31" s="34">
        <f>C35</f>
        <v>0.08</v>
      </c>
      <c r="AJ31" s="34">
        <f>D35</f>
        <v>6.81</v>
      </c>
      <c r="AK31" s="34">
        <f>F35</f>
        <v>8.9</v>
      </c>
      <c r="AL31" s="43">
        <f>G35</f>
        <v>0.42699999999999999</v>
      </c>
      <c r="AM31" s="50">
        <f>E35</f>
        <v>8.1</v>
      </c>
    </row>
    <row r="32" spans="1:39" x14ac:dyDescent="0.15">
      <c r="A32" s="11">
        <v>39994</v>
      </c>
      <c r="B32" s="16">
        <v>2</v>
      </c>
      <c r="C32" s="79"/>
      <c r="D32" s="56"/>
      <c r="E32" s="81"/>
      <c r="F32" s="56"/>
      <c r="G32" s="80"/>
      <c r="H32" s="80"/>
      <c r="J32" s="34"/>
      <c r="L32" s="34"/>
      <c r="M32" s="34"/>
      <c r="N32" s="17"/>
      <c r="O32" s="66"/>
      <c r="P32" s="66"/>
      <c r="Q32" s="91" t="s">
        <v>74</v>
      </c>
      <c r="R32" s="66"/>
      <c r="S32" s="66"/>
      <c r="T32" s="83" t="str">
        <f t="shared" si="0"/>
        <v xml:space="preserve"> </v>
      </c>
      <c r="U32" s="83" t="str">
        <f t="shared" si="1"/>
        <v xml:space="preserve"> </v>
      </c>
      <c r="V32" s="83">
        <f t="shared" si="2"/>
        <v>0</v>
      </c>
      <c r="W32" s="66"/>
      <c r="X32" s="66"/>
      <c r="Y32" s="92" t="s">
        <v>74</v>
      </c>
      <c r="Z32" s="66"/>
      <c r="AA32" s="66"/>
      <c r="AB32" s="66"/>
      <c r="AC32" s="66"/>
      <c r="AD32" s="12"/>
      <c r="AH32" t="s">
        <v>107</v>
      </c>
      <c r="AI32" s="34">
        <f>AVERAGE(C37:C38)</f>
        <v>0.1</v>
      </c>
      <c r="AJ32" s="34">
        <f>AVERAGE(D37:D38)</f>
        <v>6.64</v>
      </c>
      <c r="AK32" s="34">
        <f>AVERAGE(F37:F38)</f>
        <v>9.5500000000000007</v>
      </c>
      <c r="AL32" s="43">
        <f>AVERAGE(G37:G38)</f>
        <v>0.56200000000000006</v>
      </c>
      <c r="AM32" s="50">
        <f>AVERAGE(E37:E38)</f>
        <v>3</v>
      </c>
    </row>
    <row r="33" spans="1:39" x14ac:dyDescent="0.15">
      <c r="A33" s="11">
        <v>40008</v>
      </c>
      <c r="B33" s="16">
        <v>2</v>
      </c>
      <c r="C33" s="79">
        <v>0.1</v>
      </c>
      <c r="D33" s="56">
        <v>6.75</v>
      </c>
      <c r="E33" s="81">
        <v>3</v>
      </c>
      <c r="F33" s="56">
        <v>4.1100000000000003</v>
      </c>
      <c r="G33" s="80">
        <v>0.01</v>
      </c>
      <c r="H33" s="80"/>
      <c r="I33">
        <v>326.5</v>
      </c>
      <c r="J33" s="34">
        <f>(I33*14.007)*(0.001)</f>
        <v>4.5732854999999999</v>
      </c>
      <c r="K33" s="34">
        <v>2.98</v>
      </c>
      <c r="L33" s="34">
        <f>(K33*30.97)*(0.001)</f>
        <v>9.22906E-2</v>
      </c>
      <c r="M33" s="34"/>
      <c r="N33" s="84">
        <v>5</v>
      </c>
      <c r="O33" s="85">
        <v>1</v>
      </c>
      <c r="P33" s="85">
        <v>2</v>
      </c>
      <c r="Q33" s="91">
        <v>1</v>
      </c>
      <c r="R33" s="85">
        <v>1</v>
      </c>
      <c r="S33" s="85">
        <v>1</v>
      </c>
      <c r="T33" s="83">
        <f t="shared" si="0"/>
        <v>28</v>
      </c>
      <c r="U33" s="83">
        <f t="shared" si="1"/>
        <v>22</v>
      </c>
      <c r="V33" s="83">
        <f t="shared" si="2"/>
        <v>0</v>
      </c>
      <c r="W33" s="66"/>
      <c r="X33" s="66">
        <v>2</v>
      </c>
      <c r="Y33" s="56"/>
      <c r="Z33" s="85">
        <v>28</v>
      </c>
      <c r="AA33" s="85" t="s">
        <v>206</v>
      </c>
      <c r="AB33" s="85">
        <v>22</v>
      </c>
      <c r="AC33" s="85" t="s">
        <v>206</v>
      </c>
      <c r="AD33" s="12"/>
      <c r="AE33" s="12"/>
      <c r="AH33" t="s">
        <v>108</v>
      </c>
      <c r="AI33" s="34">
        <f>AVERAGE(C39:C40)</f>
        <v>0.09</v>
      </c>
      <c r="AJ33" s="34">
        <f>AVERAGE(D39:D40)</f>
        <v>6.99</v>
      </c>
      <c r="AK33" s="34">
        <f>AVERAGE(F39:F40)</f>
        <v>7.92</v>
      </c>
      <c r="AL33" s="34">
        <f>AVERAGE(G39:G40)</f>
        <v>0.34899999999999998</v>
      </c>
      <c r="AM33" s="50">
        <f>AVERAGE(E39:E40)</f>
        <v>2.2999999999999998</v>
      </c>
    </row>
    <row r="34" spans="1:39" x14ac:dyDescent="0.15">
      <c r="A34" s="11">
        <v>40022</v>
      </c>
      <c r="B34" s="16">
        <v>2</v>
      </c>
      <c r="C34" s="79"/>
      <c r="D34" s="56"/>
      <c r="E34" s="81"/>
      <c r="F34" s="56"/>
      <c r="G34" s="80"/>
      <c r="H34" s="80"/>
      <c r="J34" s="34"/>
      <c r="L34" s="34"/>
      <c r="M34" s="34"/>
      <c r="N34" s="17"/>
      <c r="O34" s="66"/>
      <c r="P34" s="66"/>
      <c r="Q34" s="69" t="s">
        <v>74</v>
      </c>
      <c r="R34" s="66"/>
      <c r="S34" s="66"/>
      <c r="T34" s="83" t="str">
        <f t="shared" si="0"/>
        <v xml:space="preserve"> </v>
      </c>
      <c r="U34" s="83" t="str">
        <f t="shared" si="1"/>
        <v xml:space="preserve"> </v>
      </c>
      <c r="V34" s="83">
        <f t="shared" si="2"/>
        <v>0</v>
      </c>
      <c r="W34" s="66"/>
      <c r="X34" s="66"/>
      <c r="Y34" s="86" t="s">
        <v>74</v>
      </c>
      <c r="Z34" s="66"/>
      <c r="AA34" s="66"/>
      <c r="AB34" s="66"/>
      <c r="AC34" s="66"/>
      <c r="AD34" s="12"/>
      <c r="AE34" s="12"/>
      <c r="AH34" t="s">
        <v>130</v>
      </c>
    </row>
    <row r="35" spans="1:39" x14ac:dyDescent="0.15">
      <c r="A35" s="11">
        <v>40036</v>
      </c>
      <c r="B35" s="16">
        <v>2</v>
      </c>
      <c r="C35" s="79">
        <v>0.08</v>
      </c>
      <c r="D35" s="56">
        <v>6.81</v>
      </c>
      <c r="E35" s="81">
        <v>8.1</v>
      </c>
      <c r="F35" s="56">
        <v>8.9</v>
      </c>
      <c r="G35" s="80">
        <v>0.42699999999999999</v>
      </c>
      <c r="H35" s="80"/>
      <c r="I35">
        <v>297.5</v>
      </c>
      <c r="J35" s="34">
        <f>(I35*14.007)*(0.001)</f>
        <v>4.1670824999999994</v>
      </c>
      <c r="K35" s="34">
        <v>5.0549999999999997</v>
      </c>
      <c r="L35" s="34">
        <f>(K35*30.97)*(0.001)</f>
        <v>0.15655335000000001</v>
      </c>
      <c r="M35" s="34"/>
      <c r="N35" s="84">
        <v>5</v>
      </c>
      <c r="O35" s="85">
        <v>2</v>
      </c>
      <c r="P35" s="85">
        <v>2</v>
      </c>
      <c r="Q35" s="85">
        <v>2</v>
      </c>
      <c r="R35" s="85">
        <v>7</v>
      </c>
      <c r="S35" s="85">
        <v>1</v>
      </c>
      <c r="T35" s="83">
        <f t="shared" si="0"/>
        <v>31</v>
      </c>
      <c r="U35" s="83">
        <f t="shared" si="1"/>
        <v>23</v>
      </c>
      <c r="V35" s="83">
        <f t="shared" si="2"/>
        <v>0</v>
      </c>
      <c r="W35" s="66"/>
      <c r="X35" s="66"/>
      <c r="Y35" s="56"/>
      <c r="Z35" s="85">
        <v>31</v>
      </c>
      <c r="AA35" s="85" t="s">
        <v>206</v>
      </c>
      <c r="AB35" s="85">
        <v>23</v>
      </c>
      <c r="AC35" s="85" t="s">
        <v>206</v>
      </c>
      <c r="AD35" s="12"/>
      <c r="AE35" s="12"/>
    </row>
    <row r="36" spans="1:39" x14ac:dyDescent="0.15">
      <c r="A36" s="11">
        <v>40050</v>
      </c>
      <c r="B36" s="16">
        <v>2</v>
      </c>
      <c r="C36" s="79"/>
      <c r="D36" s="56"/>
      <c r="E36" s="81"/>
      <c r="F36" s="56"/>
      <c r="G36" s="80"/>
      <c r="H36" s="80"/>
      <c r="J36" s="34"/>
      <c r="L36" s="34"/>
      <c r="M36" s="34"/>
      <c r="N36" s="17"/>
      <c r="O36" s="66"/>
      <c r="P36" s="66"/>
      <c r="Q36" s="69" t="s">
        <v>74</v>
      </c>
      <c r="R36" s="66"/>
      <c r="S36" s="66"/>
      <c r="T36" s="83" t="str">
        <f t="shared" si="0"/>
        <v xml:space="preserve"> </v>
      </c>
      <c r="U36" s="83" t="str">
        <f t="shared" si="1"/>
        <v xml:space="preserve"> </v>
      </c>
      <c r="V36" s="83">
        <f t="shared" si="2"/>
        <v>0</v>
      </c>
      <c r="W36" s="66"/>
      <c r="X36" s="66"/>
      <c r="Y36" s="86" t="s">
        <v>74</v>
      </c>
      <c r="Z36" s="66"/>
      <c r="AA36" s="66"/>
      <c r="AB36" s="66"/>
      <c r="AC36" s="66"/>
      <c r="AD36" s="12"/>
      <c r="AE36" s="12"/>
    </row>
    <row r="37" spans="1:39" x14ac:dyDescent="0.15">
      <c r="A37" s="11">
        <v>40064</v>
      </c>
      <c r="B37" s="16">
        <v>2</v>
      </c>
      <c r="C37" s="79">
        <v>0.1</v>
      </c>
      <c r="D37" s="56">
        <v>6.64</v>
      </c>
      <c r="E37" s="81">
        <v>3</v>
      </c>
      <c r="F37" s="56">
        <v>9.5500000000000007</v>
      </c>
      <c r="G37" s="80">
        <v>0.56200000000000006</v>
      </c>
      <c r="H37" s="80"/>
      <c r="I37">
        <v>344.5</v>
      </c>
      <c r="J37" s="34">
        <f>(I37*14.007)*(0.001)</f>
        <v>4.8254115000000004</v>
      </c>
      <c r="K37">
        <v>3.56</v>
      </c>
      <c r="L37" s="34">
        <f>(K37*30.97)*(0.001)</f>
        <v>0.1102532</v>
      </c>
      <c r="M37" s="34"/>
      <c r="N37" s="17">
        <v>5</v>
      </c>
      <c r="O37" s="66">
        <v>3</v>
      </c>
      <c r="P37" s="85">
        <v>2</v>
      </c>
      <c r="Q37" s="66">
        <v>2</v>
      </c>
      <c r="R37" s="85">
        <v>2</v>
      </c>
      <c r="S37" s="85">
        <v>3</v>
      </c>
      <c r="T37" s="83">
        <f t="shared" si="0"/>
        <v>23</v>
      </c>
      <c r="U37" s="83">
        <f t="shared" si="1"/>
        <v>24</v>
      </c>
      <c r="V37" s="83">
        <f t="shared" si="2"/>
        <v>0</v>
      </c>
      <c r="W37" s="66"/>
      <c r="X37" s="66"/>
      <c r="Y37" s="56"/>
      <c r="Z37" s="69">
        <v>23</v>
      </c>
      <c r="AA37" s="69" t="s">
        <v>206</v>
      </c>
      <c r="AB37" s="69">
        <v>24</v>
      </c>
      <c r="AC37" s="69" t="s">
        <v>206</v>
      </c>
      <c r="AD37" s="12"/>
      <c r="AE37" s="12"/>
    </row>
    <row r="38" spans="1:39" x14ac:dyDescent="0.15">
      <c r="A38" s="11">
        <v>40078</v>
      </c>
      <c r="B38" s="16">
        <v>2</v>
      </c>
      <c r="C38" s="79"/>
      <c r="D38" s="56"/>
      <c r="E38" s="81"/>
      <c r="F38" s="56"/>
      <c r="G38" s="80"/>
      <c r="H38" s="80"/>
      <c r="J38" s="34"/>
      <c r="L38" s="34"/>
      <c r="M38" s="34"/>
      <c r="N38" s="17"/>
      <c r="O38" s="66"/>
      <c r="P38" s="66"/>
      <c r="Q38" s="91" t="s">
        <v>74</v>
      </c>
      <c r="R38" s="66"/>
      <c r="S38" s="66"/>
      <c r="T38" s="83" t="str">
        <f t="shared" si="0"/>
        <v xml:space="preserve"> </v>
      </c>
      <c r="U38" s="83" t="str">
        <f t="shared" si="1"/>
        <v xml:space="preserve"> </v>
      </c>
      <c r="V38" s="83">
        <f t="shared" si="2"/>
        <v>0</v>
      </c>
      <c r="W38" s="66"/>
      <c r="X38" s="66"/>
      <c r="Y38" s="92" t="s">
        <v>74</v>
      </c>
      <c r="Z38" s="66"/>
      <c r="AA38" s="66"/>
      <c r="AB38" s="66"/>
      <c r="AC38" s="66"/>
      <c r="AD38" s="12"/>
      <c r="AE38" s="12"/>
    </row>
    <row r="39" spans="1:39" x14ac:dyDescent="0.15">
      <c r="A39" s="11">
        <v>40092</v>
      </c>
      <c r="B39" s="16">
        <v>2</v>
      </c>
      <c r="C39" s="79">
        <v>0.09</v>
      </c>
      <c r="D39" s="56">
        <v>6.99</v>
      </c>
      <c r="E39" s="81">
        <v>2.2999999999999998</v>
      </c>
      <c r="F39" s="56">
        <v>7.92</v>
      </c>
      <c r="G39" s="80">
        <v>0.34899999999999998</v>
      </c>
      <c r="H39" s="80"/>
      <c r="I39">
        <v>325</v>
      </c>
      <c r="J39" s="34">
        <f>(I39*14.007)*(0.001)</f>
        <v>4.5522749999999998</v>
      </c>
      <c r="K39">
        <v>2.38</v>
      </c>
      <c r="L39" s="34">
        <f>(K39*30.97)*(0.001)</f>
        <v>7.3708599999999985E-2</v>
      </c>
      <c r="M39" s="34"/>
      <c r="N39" s="17">
        <v>5</v>
      </c>
      <c r="O39" s="66">
        <v>2</v>
      </c>
      <c r="P39" s="66">
        <v>2</v>
      </c>
      <c r="Q39" s="66">
        <v>1</v>
      </c>
      <c r="R39" s="66">
        <v>3</v>
      </c>
      <c r="S39" s="66">
        <v>1</v>
      </c>
      <c r="T39" s="83">
        <f t="shared" si="0"/>
        <v>22</v>
      </c>
      <c r="U39" s="83">
        <f t="shared" si="1"/>
        <v>20</v>
      </c>
      <c r="V39" s="83">
        <f t="shared" si="2"/>
        <v>0</v>
      </c>
      <c r="W39" s="66"/>
      <c r="X39" s="66">
        <v>2</v>
      </c>
      <c r="Y39" s="56"/>
      <c r="Z39" s="66">
        <v>22</v>
      </c>
      <c r="AA39" s="66" t="s">
        <v>206</v>
      </c>
      <c r="AB39" s="66">
        <v>20</v>
      </c>
      <c r="AC39" s="66" t="s">
        <v>206</v>
      </c>
      <c r="AD39" s="12"/>
      <c r="AE39" s="12"/>
    </row>
    <row r="40" spans="1:39" x14ac:dyDescent="0.15">
      <c r="A40" s="11">
        <v>40106</v>
      </c>
      <c r="B40" s="16">
        <v>2</v>
      </c>
      <c r="C40" s="79"/>
      <c r="D40" s="56"/>
      <c r="E40" s="81"/>
      <c r="F40" s="56"/>
      <c r="G40" s="80"/>
      <c r="H40" s="80"/>
      <c r="J40" s="34"/>
      <c r="L40" s="34"/>
      <c r="M40" s="34"/>
      <c r="N40" s="17"/>
      <c r="O40" s="66"/>
      <c r="P40" s="66"/>
      <c r="Q40" s="66" t="s">
        <v>74</v>
      </c>
      <c r="R40" s="66"/>
      <c r="S40" s="66"/>
      <c r="T40" s="83" t="str">
        <f t="shared" si="0"/>
        <v xml:space="preserve"> </v>
      </c>
      <c r="U40" s="83" t="str">
        <f t="shared" si="1"/>
        <v xml:space="preserve"> </v>
      </c>
      <c r="V40" s="83">
        <f t="shared" si="2"/>
        <v>0</v>
      </c>
      <c r="W40" s="66"/>
      <c r="X40" s="66"/>
      <c r="Y40" s="56" t="s">
        <v>74</v>
      </c>
      <c r="Z40" s="66"/>
      <c r="AA40" s="66"/>
      <c r="AB40" s="66"/>
      <c r="AC40" s="66"/>
      <c r="AD40" s="12"/>
      <c r="AE40" s="12"/>
    </row>
    <row r="41" spans="1:39" x14ac:dyDescent="0.15">
      <c r="A41" s="11">
        <v>40120</v>
      </c>
      <c r="B41" s="16">
        <v>2</v>
      </c>
      <c r="C41" s="79"/>
      <c r="D41" s="56"/>
      <c r="E41" s="81"/>
      <c r="F41" s="56"/>
      <c r="G41" s="80"/>
      <c r="H41" s="80"/>
      <c r="J41" s="34"/>
      <c r="L41" s="34"/>
      <c r="M41" s="34"/>
      <c r="N41" s="17"/>
      <c r="O41" s="66"/>
      <c r="P41" s="66"/>
      <c r="Q41" s="66" t="s">
        <v>74</v>
      </c>
      <c r="R41" s="66"/>
      <c r="S41" s="66"/>
      <c r="T41" s="83" t="str">
        <f t="shared" si="0"/>
        <v xml:space="preserve"> </v>
      </c>
      <c r="U41" s="83" t="str">
        <f t="shared" si="1"/>
        <v xml:space="preserve"> </v>
      </c>
      <c r="V41" s="83">
        <f t="shared" si="2"/>
        <v>0</v>
      </c>
      <c r="W41" s="66"/>
      <c r="X41" s="66"/>
      <c r="Y41" s="56" t="s">
        <v>74</v>
      </c>
      <c r="Z41" s="66"/>
      <c r="AA41" s="66"/>
      <c r="AB41" s="66"/>
      <c r="AC41" s="66"/>
      <c r="AD41" s="12"/>
      <c r="AE41" s="12"/>
    </row>
    <row r="42" spans="1:39" x14ac:dyDescent="0.15">
      <c r="A42" s="11">
        <v>40134</v>
      </c>
      <c r="B42" s="16">
        <v>2</v>
      </c>
      <c r="C42" s="37"/>
      <c r="D42" s="32"/>
      <c r="E42" s="51"/>
      <c r="F42" s="32"/>
      <c r="G42" s="44"/>
      <c r="H42" s="44"/>
      <c r="J42" s="34"/>
      <c r="L42" s="34"/>
      <c r="M42" s="34"/>
      <c r="N42" s="17"/>
      <c r="O42" s="17"/>
      <c r="P42" s="17"/>
      <c r="Q42" s="66" t="s">
        <v>74</v>
      </c>
      <c r="R42" s="17"/>
      <c r="S42" s="17"/>
      <c r="T42" s="83" t="str">
        <f t="shared" si="0"/>
        <v xml:space="preserve"> </v>
      </c>
      <c r="U42" s="83" t="str">
        <f t="shared" si="1"/>
        <v xml:space="preserve"> </v>
      </c>
      <c r="V42" s="83">
        <f t="shared" si="2"/>
        <v>0</v>
      </c>
      <c r="W42" s="17"/>
      <c r="X42" s="17"/>
      <c r="Y42" s="32" t="s">
        <v>74</v>
      </c>
      <c r="Z42" s="17"/>
      <c r="AA42" s="17"/>
      <c r="AB42" s="17"/>
      <c r="AC42" s="17"/>
      <c r="AD42" s="12"/>
      <c r="AE42" s="12"/>
    </row>
    <row r="43" spans="1:39" x14ac:dyDescent="0.15">
      <c r="A43" s="11"/>
      <c r="B43" s="16"/>
      <c r="C43" s="37"/>
      <c r="D43" s="32"/>
      <c r="E43" s="51"/>
      <c r="F43" s="32"/>
      <c r="G43" s="44"/>
      <c r="H43" s="44"/>
      <c r="J43" s="34"/>
      <c r="L43" s="34"/>
      <c r="M43" s="34"/>
      <c r="N43" s="17"/>
      <c r="O43" s="17"/>
      <c r="P43" s="17"/>
      <c r="Q43" s="17"/>
      <c r="R43" s="17"/>
      <c r="S43" s="17"/>
      <c r="T43" s="83" t="str">
        <f t="shared" si="0"/>
        <v xml:space="preserve"> </v>
      </c>
      <c r="U43" s="83" t="str">
        <f t="shared" si="1"/>
        <v xml:space="preserve"> </v>
      </c>
      <c r="V43" s="83">
        <f t="shared" si="2"/>
        <v>0</v>
      </c>
      <c r="W43" s="17"/>
      <c r="X43" s="17"/>
      <c r="Y43" s="32"/>
      <c r="Z43" s="17"/>
      <c r="AA43" s="17"/>
      <c r="AB43" s="17"/>
      <c r="AC43" s="17"/>
      <c r="AD43" s="12"/>
      <c r="AE43" s="12"/>
    </row>
    <row r="44" spans="1:39" x14ac:dyDescent="0.15">
      <c r="A44" s="11"/>
      <c r="B44" s="16"/>
      <c r="C44" s="37"/>
      <c r="D44" s="32"/>
      <c r="E44" s="51"/>
      <c r="F44" s="32"/>
      <c r="G44" s="44"/>
      <c r="H44" s="44"/>
      <c r="J44" s="34"/>
      <c r="L44" s="34"/>
      <c r="M44" s="34"/>
      <c r="N44" s="17"/>
      <c r="O44" s="17"/>
      <c r="P44" s="17"/>
      <c r="Q44" s="17"/>
      <c r="R44" s="17"/>
      <c r="S44" s="17"/>
      <c r="T44" s="83" t="str">
        <f t="shared" si="0"/>
        <v xml:space="preserve"> </v>
      </c>
      <c r="U44" s="83" t="str">
        <f t="shared" si="1"/>
        <v xml:space="preserve"> </v>
      </c>
      <c r="V44" s="83">
        <f t="shared" si="2"/>
        <v>0</v>
      </c>
      <c r="W44" s="17"/>
      <c r="X44" s="17"/>
      <c r="Y44" s="32"/>
      <c r="Z44" s="17"/>
      <c r="AA44" s="17"/>
      <c r="AB44" s="17"/>
      <c r="AC44" s="17"/>
      <c r="AD44" s="12"/>
      <c r="AE44" s="12"/>
    </row>
    <row r="45" spans="1:39" s="23" customFormat="1" x14ac:dyDescent="0.15">
      <c r="A45" s="24"/>
      <c r="B45" s="25"/>
      <c r="C45" s="38"/>
      <c r="D45" s="33"/>
      <c r="E45" s="53"/>
      <c r="F45" s="33"/>
      <c r="G45" s="47"/>
      <c r="H45" s="47"/>
      <c r="I45"/>
      <c r="J45" s="34"/>
      <c r="K45"/>
      <c r="L45" s="34"/>
      <c r="M45" s="34"/>
      <c r="N45" s="26"/>
      <c r="O45" s="26"/>
      <c r="P45" s="26"/>
      <c r="Q45" s="26"/>
      <c r="R45" s="26"/>
      <c r="S45" s="26"/>
      <c r="T45" s="83" t="str">
        <f t="shared" si="0"/>
        <v xml:space="preserve"> </v>
      </c>
      <c r="U45" s="83" t="str">
        <f t="shared" si="1"/>
        <v xml:space="preserve"> </v>
      </c>
      <c r="V45" s="83">
        <f t="shared" si="2"/>
        <v>0</v>
      </c>
      <c r="W45" s="26"/>
      <c r="X45" s="26"/>
      <c r="Y45" s="33"/>
      <c r="Z45" s="26"/>
      <c r="AA45" s="26"/>
      <c r="AB45" s="26"/>
      <c r="AC45" s="26"/>
      <c r="AI45" s="41"/>
      <c r="AL45" s="46"/>
    </row>
    <row r="46" spans="1:39" x14ac:dyDescent="0.15">
      <c r="A46" s="12"/>
      <c r="B46" s="12"/>
      <c r="C46" s="37"/>
      <c r="D46" s="27"/>
      <c r="E46" s="52"/>
      <c r="F46" s="27"/>
      <c r="G46" s="45"/>
      <c r="H46" s="45"/>
      <c r="J46" s="34"/>
      <c r="L46" s="34"/>
      <c r="M46" s="34"/>
      <c r="N46" s="12"/>
      <c r="O46" s="12"/>
      <c r="P46" s="12"/>
      <c r="Q46" s="12"/>
      <c r="R46" s="12"/>
      <c r="S46" s="12"/>
      <c r="T46" s="83" t="str">
        <f t="shared" si="0"/>
        <v xml:space="preserve"> </v>
      </c>
      <c r="U46" s="83" t="str">
        <f t="shared" si="1"/>
        <v xml:space="preserve"> </v>
      </c>
      <c r="V46" s="83">
        <f t="shared" si="2"/>
        <v>0</v>
      </c>
      <c r="W46" s="12"/>
      <c r="X46" s="12"/>
      <c r="Y46" s="27"/>
      <c r="Z46" s="12"/>
      <c r="AA46" s="12"/>
      <c r="AB46" s="12"/>
      <c r="AC46" s="12"/>
      <c r="AD46" s="12"/>
      <c r="AE46" s="12"/>
    </row>
    <row r="47" spans="1:39" x14ac:dyDescent="0.15">
      <c r="A47" s="11">
        <v>39896</v>
      </c>
      <c r="B47" s="12">
        <v>3</v>
      </c>
      <c r="C47" s="37">
        <v>7.0000000000000007E-2</v>
      </c>
      <c r="D47" s="27">
        <v>7.06</v>
      </c>
      <c r="E47" s="52">
        <v>12.4</v>
      </c>
      <c r="F47" s="27"/>
      <c r="G47" s="45">
        <v>0.44400000000000001</v>
      </c>
      <c r="H47" s="45"/>
      <c r="I47">
        <v>307.5</v>
      </c>
      <c r="J47" s="34">
        <f>(I47*14.007)*(0.001)</f>
        <v>4.3071524999999999</v>
      </c>
      <c r="K47" s="34">
        <v>0.89</v>
      </c>
      <c r="L47" s="34">
        <f>(K47*30.97)*(0.001)</f>
        <v>2.7563299999999999E-2</v>
      </c>
      <c r="M47" s="34"/>
      <c r="N47" s="12">
        <v>5</v>
      </c>
      <c r="O47" s="12">
        <v>1</v>
      </c>
      <c r="P47" s="87">
        <v>3</v>
      </c>
      <c r="Q47" s="12">
        <v>2</v>
      </c>
      <c r="R47" s="87">
        <v>8</v>
      </c>
      <c r="S47" s="87">
        <v>1</v>
      </c>
      <c r="T47" s="83">
        <f t="shared" si="0"/>
        <v>7</v>
      </c>
      <c r="U47" s="83">
        <f t="shared" si="1"/>
        <v>9</v>
      </c>
      <c r="V47" s="83">
        <f t="shared" si="2"/>
        <v>1.0668</v>
      </c>
      <c r="W47">
        <v>42</v>
      </c>
      <c r="X47" s="12">
        <v>2</v>
      </c>
      <c r="Y47" s="27"/>
      <c r="Z47">
        <v>7</v>
      </c>
      <c r="AA47" t="s">
        <v>206</v>
      </c>
      <c r="AB47">
        <v>9</v>
      </c>
      <c r="AC47" t="s">
        <v>206</v>
      </c>
      <c r="AD47" s="12" t="s">
        <v>22</v>
      </c>
      <c r="AE47" s="12" t="s">
        <v>71</v>
      </c>
    </row>
    <row r="48" spans="1:39" x14ac:dyDescent="0.15">
      <c r="A48" s="11">
        <v>39910</v>
      </c>
      <c r="B48" s="12">
        <v>3</v>
      </c>
      <c r="C48" s="37">
        <v>7.0000000000000007E-2</v>
      </c>
      <c r="D48" s="27">
        <v>7.2</v>
      </c>
      <c r="E48" s="52">
        <v>20</v>
      </c>
      <c r="F48" s="27">
        <v>4.01</v>
      </c>
      <c r="G48" s="45">
        <v>2.218</v>
      </c>
      <c r="H48" s="45"/>
      <c r="I48">
        <v>267</v>
      </c>
      <c r="J48" s="34">
        <f>(I48*14.007)*(0.001)</f>
        <v>3.7398689999999997</v>
      </c>
      <c r="K48" s="34">
        <v>1.1100000000000001</v>
      </c>
      <c r="L48" s="34">
        <f>(K48*30.97)*(0.001)</f>
        <v>3.4376700000000003E-2</v>
      </c>
      <c r="M48" s="34"/>
      <c r="N48" s="12">
        <v>5</v>
      </c>
      <c r="O48" s="12">
        <v>3</v>
      </c>
      <c r="P48" s="87">
        <v>4</v>
      </c>
      <c r="Q48" s="12">
        <v>2</v>
      </c>
      <c r="R48" s="87">
        <v>7</v>
      </c>
      <c r="S48" s="87">
        <v>2</v>
      </c>
      <c r="T48" s="83">
        <f t="shared" si="0"/>
        <v>7</v>
      </c>
      <c r="U48" s="83">
        <f t="shared" si="1"/>
        <v>12</v>
      </c>
      <c r="V48" s="83">
        <f t="shared" si="2"/>
        <v>0.91439999999999999</v>
      </c>
      <c r="W48">
        <v>36</v>
      </c>
      <c r="X48" s="12">
        <v>1</v>
      </c>
      <c r="Y48" s="27"/>
      <c r="Z48">
        <v>7</v>
      </c>
      <c r="AA48" t="s">
        <v>206</v>
      </c>
      <c r="AB48">
        <v>12</v>
      </c>
      <c r="AC48" t="s">
        <v>206</v>
      </c>
      <c r="AD48" s="12"/>
      <c r="AE48" s="12"/>
      <c r="AH48" t="s">
        <v>101</v>
      </c>
      <c r="AI48" s="34">
        <f>C47</f>
        <v>7.0000000000000007E-2</v>
      </c>
      <c r="AJ48" s="34">
        <f>D47</f>
        <v>7.06</v>
      </c>
      <c r="AK48" s="34"/>
      <c r="AL48" s="43">
        <f>G47</f>
        <v>0.44400000000000001</v>
      </c>
      <c r="AM48" s="50">
        <f>E47</f>
        <v>12.4</v>
      </c>
    </row>
    <row r="49" spans="1:39" x14ac:dyDescent="0.15">
      <c r="A49" s="11">
        <v>39924</v>
      </c>
      <c r="B49" s="12">
        <v>3</v>
      </c>
      <c r="C49" s="37">
        <v>0.08</v>
      </c>
      <c r="D49" s="27">
        <v>6.92</v>
      </c>
      <c r="E49" s="52">
        <v>25.3</v>
      </c>
      <c r="F49" s="27">
        <v>2.57</v>
      </c>
      <c r="G49" s="45">
        <v>0.27400000000000002</v>
      </c>
      <c r="H49" s="45"/>
      <c r="I49">
        <v>207.5</v>
      </c>
      <c r="J49" s="34">
        <f>(I49*14.007)*(0.001)</f>
        <v>2.9064524999999999</v>
      </c>
      <c r="K49" s="34">
        <v>2.09</v>
      </c>
      <c r="L49" s="34">
        <f>(K49*30.97)*(0.001)</f>
        <v>6.4727300000000002E-2</v>
      </c>
      <c r="M49" s="34"/>
      <c r="N49" s="12">
        <v>5</v>
      </c>
      <c r="O49" s="12">
        <v>1</v>
      </c>
      <c r="P49" s="87">
        <v>3</v>
      </c>
      <c r="Q49" s="12">
        <v>2</v>
      </c>
      <c r="R49" s="87">
        <v>1</v>
      </c>
      <c r="S49" s="87">
        <v>5</v>
      </c>
      <c r="T49" s="83">
        <f t="shared" si="0"/>
        <v>21</v>
      </c>
      <c r="U49" s="83">
        <f t="shared" si="1"/>
        <v>17</v>
      </c>
      <c r="V49" s="83">
        <f t="shared" si="2"/>
        <v>0.91439999999999999</v>
      </c>
      <c r="W49">
        <v>36</v>
      </c>
      <c r="X49" s="12">
        <v>1</v>
      </c>
      <c r="Y49" s="27"/>
      <c r="Z49">
        <v>21</v>
      </c>
      <c r="AA49" t="s">
        <v>206</v>
      </c>
      <c r="AB49">
        <v>17</v>
      </c>
      <c r="AC49" t="s">
        <v>206</v>
      </c>
      <c r="AD49" s="12"/>
      <c r="AE49" s="12"/>
      <c r="AH49" t="s">
        <v>102</v>
      </c>
      <c r="AI49" s="34">
        <f>AVERAGE(C48:C49)</f>
        <v>7.5000000000000011E-2</v>
      </c>
      <c r="AJ49" s="34">
        <f>AVERAGE(D48:D49)</f>
        <v>7.0600000000000005</v>
      </c>
      <c r="AK49" s="34">
        <f>AVERAGE(F48:F49)</f>
        <v>3.29</v>
      </c>
      <c r="AL49" s="43">
        <f>AVERAGE(G48:G49)</f>
        <v>1.246</v>
      </c>
      <c r="AM49" s="50">
        <f>AVERAGE(E48:E49)</f>
        <v>22.65</v>
      </c>
    </row>
    <row r="50" spans="1:39" x14ac:dyDescent="0.15">
      <c r="A50" s="11">
        <v>39938</v>
      </c>
      <c r="B50" s="12">
        <v>3</v>
      </c>
      <c r="C50" s="37"/>
      <c r="D50" s="27"/>
      <c r="E50" s="52"/>
      <c r="F50" s="27"/>
      <c r="G50" s="45"/>
      <c r="H50" s="45"/>
      <c r="J50" s="34"/>
      <c r="L50" s="34"/>
      <c r="M50" s="34"/>
      <c r="N50" s="12"/>
      <c r="O50" s="17"/>
      <c r="P50" s="17"/>
      <c r="Q50" s="26" t="s">
        <v>74</v>
      </c>
      <c r="R50" s="17"/>
      <c r="S50" s="17"/>
      <c r="T50" s="83" t="str">
        <f t="shared" si="0"/>
        <v xml:space="preserve"> </v>
      </c>
      <c r="U50" s="83" t="str">
        <f t="shared" si="1"/>
        <v xml:space="preserve"> </v>
      </c>
      <c r="V50" s="83">
        <f t="shared" si="2"/>
        <v>0</v>
      </c>
      <c r="W50" s="17"/>
      <c r="X50" s="17"/>
      <c r="Y50" s="41" t="s">
        <v>74</v>
      </c>
      <c r="Z50" s="17"/>
      <c r="AA50" s="17"/>
      <c r="AB50" s="17"/>
      <c r="AC50" s="17"/>
      <c r="AD50" s="12"/>
      <c r="AE50" s="12"/>
      <c r="AH50" t="s">
        <v>103</v>
      </c>
      <c r="AI50" s="34">
        <f>C51</f>
        <v>0.06</v>
      </c>
      <c r="AJ50" s="34">
        <f>D51</f>
        <v>7.35</v>
      </c>
      <c r="AK50" s="34">
        <f>F51</f>
        <v>2.39</v>
      </c>
      <c r="AL50" s="43">
        <f>G51</f>
        <v>0.42</v>
      </c>
      <c r="AM50" s="50">
        <f>E51</f>
        <v>31.8</v>
      </c>
    </row>
    <row r="51" spans="1:39" x14ac:dyDescent="0.15">
      <c r="A51" s="11">
        <v>39952</v>
      </c>
      <c r="B51" s="12">
        <v>3</v>
      </c>
      <c r="C51" s="37">
        <v>0.06</v>
      </c>
      <c r="D51" s="27">
        <v>7.35</v>
      </c>
      <c r="E51" s="52">
        <v>31.8</v>
      </c>
      <c r="F51" s="27">
        <v>2.39</v>
      </c>
      <c r="G51" s="45">
        <v>0.42</v>
      </c>
      <c r="H51" s="45"/>
      <c r="I51">
        <v>213.5</v>
      </c>
      <c r="J51" s="34">
        <f>(I51*14.007)*(0.001)</f>
        <v>2.9904945000000001</v>
      </c>
      <c r="K51" s="34">
        <v>2.0499999999999998</v>
      </c>
      <c r="L51" s="34">
        <f>(K51*30.97)*(0.001)</f>
        <v>6.3488499999999989E-2</v>
      </c>
      <c r="M51" s="34"/>
      <c r="N51" s="87">
        <v>5</v>
      </c>
      <c r="O51" s="84">
        <v>3</v>
      </c>
      <c r="P51" s="84">
        <v>1</v>
      </c>
      <c r="Q51" s="26">
        <v>2</v>
      </c>
      <c r="R51" s="12"/>
      <c r="S51" s="84">
        <v>4</v>
      </c>
      <c r="T51" s="83">
        <f t="shared" si="0"/>
        <v>12</v>
      </c>
      <c r="U51" s="83">
        <f t="shared" si="1"/>
        <v>19</v>
      </c>
      <c r="V51" s="83">
        <f t="shared" si="2"/>
        <v>0.60959999999999992</v>
      </c>
      <c r="W51" s="84">
        <v>24</v>
      </c>
      <c r="X51" s="12"/>
      <c r="Y51" s="27"/>
      <c r="Z51" s="84">
        <v>12</v>
      </c>
      <c r="AA51" s="84" t="s">
        <v>206</v>
      </c>
      <c r="AB51" s="84">
        <v>19</v>
      </c>
      <c r="AC51" s="84" t="s">
        <v>206</v>
      </c>
      <c r="AD51" s="12"/>
      <c r="AE51" s="12"/>
      <c r="AH51" t="s">
        <v>104</v>
      </c>
      <c r="AM51" s="50"/>
    </row>
    <row r="52" spans="1:39" x14ac:dyDescent="0.15">
      <c r="A52" s="11">
        <v>39966</v>
      </c>
      <c r="B52" s="12">
        <v>3</v>
      </c>
      <c r="C52" s="37"/>
      <c r="D52" s="27"/>
      <c r="E52" s="52"/>
      <c r="F52" s="27"/>
      <c r="G52" s="45"/>
      <c r="H52" s="45"/>
      <c r="J52" s="34"/>
      <c r="L52" s="34"/>
      <c r="M52" s="34"/>
      <c r="O52" s="12"/>
      <c r="P52" s="12"/>
      <c r="Q52" t="s">
        <v>74</v>
      </c>
      <c r="R52" s="12"/>
      <c r="S52" s="12"/>
      <c r="T52" s="83" t="str">
        <f t="shared" si="0"/>
        <v xml:space="preserve"> </v>
      </c>
      <c r="U52" s="83" t="str">
        <f t="shared" si="1"/>
        <v xml:space="preserve"> </v>
      </c>
      <c r="V52" s="83">
        <f t="shared" si="2"/>
        <v>0</v>
      </c>
      <c r="W52" s="12"/>
      <c r="X52" s="12"/>
      <c r="Y52" s="34" t="s">
        <v>74</v>
      </c>
      <c r="Z52" s="12"/>
      <c r="AA52" s="12"/>
      <c r="AB52" s="12"/>
      <c r="AC52" s="12"/>
      <c r="AD52" s="12"/>
      <c r="AE52" s="12"/>
      <c r="AH52" t="s">
        <v>105</v>
      </c>
      <c r="AI52" s="34">
        <f>AVERAGE(C55:C56)</f>
        <v>0.03</v>
      </c>
      <c r="AJ52" s="34">
        <f>AVERAGE(D55:D56)</f>
        <v>7.13</v>
      </c>
      <c r="AK52" s="34">
        <f>AVERAGE(F55:F56)</f>
        <v>3.02</v>
      </c>
      <c r="AL52" s="43">
        <f>AVERAGE(G55:G56)</f>
        <v>0.05</v>
      </c>
      <c r="AM52" s="50">
        <f>AVERAGE(E55:E56)</f>
        <v>16.2</v>
      </c>
    </row>
    <row r="53" spans="1:39" x14ac:dyDescent="0.15">
      <c r="A53" s="11">
        <v>39980</v>
      </c>
      <c r="B53" s="12">
        <v>3</v>
      </c>
      <c r="C53" s="37"/>
      <c r="D53" s="27"/>
      <c r="E53" s="52"/>
      <c r="F53" s="27"/>
      <c r="G53" s="45"/>
      <c r="H53" s="45"/>
      <c r="J53" s="34"/>
      <c r="L53" s="34"/>
      <c r="M53" s="34"/>
      <c r="N53" s="12"/>
      <c r="O53" s="12"/>
      <c r="P53" s="12"/>
      <c r="Q53" t="s">
        <v>74</v>
      </c>
      <c r="R53" s="12"/>
      <c r="S53" s="12"/>
      <c r="T53" s="83" t="str">
        <f t="shared" si="0"/>
        <v xml:space="preserve"> </v>
      </c>
      <c r="U53" s="83" t="str">
        <f t="shared" si="1"/>
        <v xml:space="preserve"> </v>
      </c>
      <c r="V53" s="83">
        <f t="shared" si="2"/>
        <v>0</v>
      </c>
      <c r="W53" s="12"/>
      <c r="X53" s="12"/>
      <c r="Y53" s="34" t="s">
        <v>74</v>
      </c>
      <c r="Z53" s="12"/>
      <c r="AA53" s="12"/>
      <c r="AB53" s="12"/>
      <c r="AC53" s="12"/>
      <c r="AD53" s="12"/>
      <c r="AE53" s="12"/>
      <c r="AH53" t="s">
        <v>106</v>
      </c>
      <c r="AK53" s="34">
        <f>F57</f>
        <v>2.31</v>
      </c>
      <c r="AL53" s="43">
        <f>G57</f>
        <v>5.1999999999999998E-2</v>
      </c>
      <c r="AM53" s="50"/>
    </row>
    <row r="54" spans="1:39" x14ac:dyDescent="0.15">
      <c r="A54" s="11">
        <v>39994</v>
      </c>
      <c r="B54" s="12">
        <v>3</v>
      </c>
      <c r="C54" s="37"/>
      <c r="D54" s="27"/>
      <c r="E54" s="52"/>
      <c r="F54" s="27"/>
      <c r="G54" s="45"/>
      <c r="H54" s="45"/>
      <c r="J54" s="34"/>
      <c r="L54" s="34"/>
      <c r="M54" s="34"/>
      <c r="N54" s="12"/>
      <c r="O54" s="12"/>
      <c r="P54" s="12"/>
      <c r="Q54" t="s">
        <v>74</v>
      </c>
      <c r="R54" s="12"/>
      <c r="S54" s="12"/>
      <c r="T54" s="83" t="str">
        <f t="shared" si="0"/>
        <v xml:space="preserve"> </v>
      </c>
      <c r="U54" s="83" t="str">
        <f t="shared" si="1"/>
        <v xml:space="preserve"> </v>
      </c>
      <c r="V54" s="83">
        <f t="shared" si="2"/>
        <v>0</v>
      </c>
      <c r="W54" s="12"/>
      <c r="X54" s="12"/>
      <c r="Y54" s="34" t="s">
        <v>74</v>
      </c>
      <c r="Z54" s="12"/>
      <c r="AA54" s="12"/>
      <c r="AB54" s="12"/>
      <c r="AC54" s="12"/>
      <c r="AD54" s="12"/>
      <c r="AE54" s="12"/>
      <c r="AH54" t="s">
        <v>107</v>
      </c>
      <c r="AI54" s="34">
        <f>AVERAGE(C59:C60)</f>
        <v>0.06</v>
      </c>
      <c r="AJ54" s="34">
        <f>AVERAGE(D59:D60)</f>
        <v>6.66</v>
      </c>
      <c r="AK54" s="34">
        <f>AVERAGE(F59:F60)</f>
        <v>6.22</v>
      </c>
      <c r="AL54" s="43">
        <f>AVERAGE(G59:G60)</f>
        <v>0.151</v>
      </c>
      <c r="AM54" s="50">
        <f>AVERAGE(E59:E60)</f>
        <v>41.9</v>
      </c>
    </row>
    <row r="55" spans="1:39" x14ac:dyDescent="0.15">
      <c r="A55" s="11">
        <v>40008</v>
      </c>
      <c r="B55" s="12">
        <v>3</v>
      </c>
      <c r="C55" s="37">
        <v>0.03</v>
      </c>
      <c r="D55" s="27">
        <v>7.13</v>
      </c>
      <c r="E55" s="52">
        <v>16.2</v>
      </c>
      <c r="F55" s="27">
        <v>3.02</v>
      </c>
      <c r="G55" s="45">
        <v>0.05</v>
      </c>
      <c r="H55" s="45"/>
      <c r="I55">
        <v>232</v>
      </c>
      <c r="J55" s="34">
        <f>(I55*14.007)*(0.001)</f>
        <v>3.2496239999999998</v>
      </c>
      <c r="K55">
        <v>1.64</v>
      </c>
      <c r="L55" s="34">
        <f>(K55*30.97)*(0.001)</f>
        <v>5.0790799999999997E-2</v>
      </c>
      <c r="M55" s="34"/>
      <c r="N55" s="12">
        <v>5</v>
      </c>
      <c r="O55" s="12">
        <v>2</v>
      </c>
      <c r="P55" s="87">
        <v>2</v>
      </c>
      <c r="Q55" s="12">
        <v>1</v>
      </c>
      <c r="R55" s="87">
        <v>6</v>
      </c>
      <c r="S55" s="87">
        <v>1</v>
      </c>
      <c r="T55" s="83">
        <f t="shared" si="0"/>
        <v>28</v>
      </c>
      <c r="U55" s="83">
        <f t="shared" si="1"/>
        <v>28</v>
      </c>
      <c r="V55" s="83">
        <f t="shared" si="2"/>
        <v>0.68579999999999997</v>
      </c>
      <c r="W55">
        <v>27</v>
      </c>
      <c r="X55" s="12">
        <v>1</v>
      </c>
      <c r="Y55" s="27"/>
      <c r="Z55">
        <v>28</v>
      </c>
      <c r="AA55" t="s">
        <v>206</v>
      </c>
      <c r="AB55">
        <v>28</v>
      </c>
      <c r="AC55" t="s">
        <v>206</v>
      </c>
      <c r="AD55" s="12"/>
      <c r="AE55" s="12"/>
      <c r="AH55" t="s">
        <v>108</v>
      </c>
      <c r="AI55" s="34">
        <f>AVERAGE(C61:C62)</f>
        <v>0.05</v>
      </c>
      <c r="AJ55" s="34">
        <f>AVERAGE(D61:D62)</f>
        <v>7.22</v>
      </c>
      <c r="AK55" s="34">
        <f>AVERAGE(F61:F62)</f>
        <v>6.37</v>
      </c>
      <c r="AL55" s="34">
        <f>AVERAGE(G61:G62)</f>
        <v>7.0000000000000007E-2</v>
      </c>
      <c r="AM55" s="50">
        <f>AVERAGE(E61:E62)</f>
        <v>77.400000000000006</v>
      </c>
    </row>
    <row r="56" spans="1:39" x14ac:dyDescent="0.15">
      <c r="A56" s="11">
        <v>40022</v>
      </c>
      <c r="B56" s="12">
        <v>3</v>
      </c>
      <c r="C56" s="37"/>
      <c r="D56" s="27"/>
      <c r="E56" s="52"/>
      <c r="F56" s="27"/>
      <c r="G56" s="45"/>
      <c r="H56" s="45"/>
      <c r="J56" s="34"/>
      <c r="L56" s="34"/>
      <c r="M56" s="34"/>
      <c r="N56" s="12"/>
      <c r="O56" s="12"/>
      <c r="P56" s="12"/>
      <c r="Q56" s="87" t="s">
        <v>74</v>
      </c>
      <c r="R56" s="12"/>
      <c r="S56" s="12"/>
      <c r="T56" s="83" t="str">
        <f t="shared" si="0"/>
        <v xml:space="preserve"> </v>
      </c>
      <c r="U56" s="83" t="str">
        <f t="shared" si="1"/>
        <v xml:space="preserve"> </v>
      </c>
      <c r="V56" s="83">
        <f t="shared" si="2"/>
        <v>0</v>
      </c>
      <c r="W56" s="12"/>
      <c r="X56" s="12"/>
      <c r="Y56" s="34" t="s">
        <v>74</v>
      </c>
      <c r="Z56" s="12"/>
      <c r="AA56" s="12"/>
      <c r="AB56" s="12"/>
      <c r="AC56" s="12"/>
      <c r="AD56" s="12"/>
      <c r="AE56" s="12"/>
      <c r="AH56" t="s">
        <v>130</v>
      </c>
      <c r="AI56" s="34">
        <v>0.06</v>
      </c>
      <c r="AJ56" s="32">
        <v>6.82</v>
      </c>
      <c r="AK56" s="32">
        <v>1.68</v>
      </c>
      <c r="AL56" s="44">
        <v>0.29099999999999998</v>
      </c>
      <c r="AM56" s="51">
        <v>22.5</v>
      </c>
    </row>
    <row r="57" spans="1:39" x14ac:dyDescent="0.15">
      <c r="A57" s="11">
        <v>40036</v>
      </c>
      <c r="B57" s="12">
        <v>3</v>
      </c>
      <c r="C57" s="37"/>
      <c r="D57" s="27"/>
      <c r="E57" s="52"/>
      <c r="F57" s="27">
        <v>2.31</v>
      </c>
      <c r="G57" s="45">
        <v>5.1999999999999998E-2</v>
      </c>
      <c r="H57" s="45"/>
      <c r="I57">
        <v>136.5</v>
      </c>
      <c r="J57" s="34">
        <f t="shared" ref="J57:J63" si="3">(I57*14.007)*(0.001)</f>
        <v>1.9119555000000001</v>
      </c>
      <c r="K57">
        <v>2.82</v>
      </c>
      <c r="L57" s="34">
        <f t="shared" ref="L57:L63" si="4">(K57*30.97)*(0.001)</f>
        <v>8.7335399999999994E-2</v>
      </c>
      <c r="M57" s="34"/>
      <c r="N57" s="12">
        <v>5</v>
      </c>
      <c r="O57" s="12">
        <v>2</v>
      </c>
      <c r="P57" s="87">
        <v>2</v>
      </c>
      <c r="Q57" s="12">
        <v>2</v>
      </c>
      <c r="R57" s="87">
        <v>8</v>
      </c>
      <c r="S57" s="87">
        <v>1</v>
      </c>
      <c r="T57" s="83">
        <f t="shared" si="0"/>
        <v>33</v>
      </c>
      <c r="U57" s="83">
        <f t="shared" si="1"/>
        <v>29</v>
      </c>
      <c r="V57" s="83">
        <f t="shared" si="2"/>
        <v>0.38100000000000001</v>
      </c>
      <c r="W57">
        <v>15</v>
      </c>
      <c r="X57" s="12">
        <v>1</v>
      </c>
      <c r="Y57" s="27"/>
      <c r="Z57">
        <v>33</v>
      </c>
      <c r="AA57" t="s">
        <v>206</v>
      </c>
      <c r="AB57">
        <v>29</v>
      </c>
      <c r="AC57" t="s">
        <v>206</v>
      </c>
      <c r="AD57" s="12"/>
      <c r="AE57" s="12"/>
    </row>
    <row r="58" spans="1:39" x14ac:dyDescent="0.15">
      <c r="A58" s="11">
        <v>40050</v>
      </c>
      <c r="B58" s="12">
        <v>3</v>
      </c>
      <c r="C58" s="37"/>
      <c r="D58" s="27"/>
      <c r="E58" s="52"/>
      <c r="F58" s="27"/>
      <c r="G58" s="45"/>
      <c r="H58" s="45"/>
      <c r="J58" s="34"/>
      <c r="L58" s="34"/>
      <c r="M58" s="34"/>
      <c r="N58" s="12"/>
      <c r="O58" s="12"/>
      <c r="P58" s="12"/>
      <c r="Q58" s="87" t="s">
        <v>74</v>
      </c>
      <c r="R58" s="12"/>
      <c r="S58" s="12"/>
      <c r="T58" s="83" t="str">
        <f t="shared" si="0"/>
        <v xml:space="preserve"> </v>
      </c>
      <c r="U58" s="83" t="str">
        <f t="shared" si="1"/>
        <v xml:space="preserve"> </v>
      </c>
      <c r="V58" s="83">
        <f t="shared" si="2"/>
        <v>0</v>
      </c>
      <c r="W58" s="12"/>
      <c r="X58" s="12"/>
      <c r="Y58" s="34" t="s">
        <v>74</v>
      </c>
      <c r="Z58" s="12"/>
      <c r="AA58" s="12"/>
      <c r="AB58" s="12"/>
      <c r="AC58" s="12"/>
      <c r="AD58" s="12"/>
      <c r="AE58" s="12"/>
    </row>
    <row r="59" spans="1:39" x14ac:dyDescent="0.15">
      <c r="A59" s="11">
        <v>40064</v>
      </c>
      <c r="B59" s="12">
        <v>3</v>
      </c>
      <c r="C59" s="37">
        <v>0.06</v>
      </c>
      <c r="D59" s="27">
        <v>6.66</v>
      </c>
      <c r="E59" s="52">
        <v>41.9</v>
      </c>
      <c r="F59" s="27">
        <v>6.22</v>
      </c>
      <c r="G59" s="45">
        <v>0.151</v>
      </c>
      <c r="H59" s="45"/>
      <c r="I59">
        <v>198</v>
      </c>
      <c r="J59" s="34">
        <f t="shared" si="3"/>
        <v>2.7733859999999999</v>
      </c>
      <c r="K59">
        <v>2.25</v>
      </c>
      <c r="L59" s="34">
        <f t="shared" si="4"/>
        <v>6.9682500000000008E-2</v>
      </c>
      <c r="M59" s="34"/>
      <c r="N59" s="12">
        <v>5</v>
      </c>
      <c r="O59" s="12">
        <v>5</v>
      </c>
      <c r="P59" s="87">
        <v>1</v>
      </c>
      <c r="Q59" s="12">
        <v>2</v>
      </c>
      <c r="R59" s="87">
        <v>2</v>
      </c>
      <c r="S59" s="87">
        <v>5</v>
      </c>
      <c r="T59" s="83">
        <f t="shared" si="0"/>
        <v>22</v>
      </c>
      <c r="U59" s="83">
        <f t="shared" si="1"/>
        <v>21</v>
      </c>
      <c r="V59" s="83">
        <f t="shared" si="2"/>
        <v>0.53339999999999999</v>
      </c>
      <c r="W59">
        <v>21</v>
      </c>
      <c r="X59" s="12"/>
      <c r="Y59" s="27"/>
      <c r="Z59">
        <v>22</v>
      </c>
      <c r="AA59" t="s">
        <v>206</v>
      </c>
      <c r="AB59">
        <v>21</v>
      </c>
      <c r="AC59" t="s">
        <v>206</v>
      </c>
      <c r="AD59" s="12"/>
      <c r="AE59" s="12"/>
    </row>
    <row r="60" spans="1:39" x14ac:dyDescent="0.15">
      <c r="A60" s="11">
        <v>40078</v>
      </c>
      <c r="B60" s="12">
        <v>3</v>
      </c>
      <c r="C60" s="37"/>
      <c r="D60" s="27"/>
      <c r="E60" s="52"/>
      <c r="F60" s="27"/>
      <c r="G60" s="45"/>
      <c r="H60" s="45"/>
      <c r="J60" s="34"/>
      <c r="L60" s="34"/>
      <c r="M60" s="34"/>
      <c r="N60" s="12"/>
      <c r="O60" s="12"/>
      <c r="P60" s="12"/>
      <c r="Q60" s="23" t="s">
        <v>74</v>
      </c>
      <c r="R60" s="12"/>
      <c r="S60" s="12"/>
      <c r="T60" s="83" t="str">
        <f t="shared" si="0"/>
        <v xml:space="preserve"> </v>
      </c>
      <c r="U60" s="83" t="str">
        <f t="shared" si="1"/>
        <v xml:space="preserve"> </v>
      </c>
      <c r="V60" s="83">
        <f t="shared" si="2"/>
        <v>0</v>
      </c>
      <c r="W60" s="12"/>
      <c r="X60" s="12"/>
      <c r="Y60" s="41" t="s">
        <v>74</v>
      </c>
      <c r="Z60" s="12"/>
      <c r="AA60" s="12"/>
      <c r="AB60" s="12"/>
      <c r="AC60" s="12"/>
      <c r="AD60" s="12"/>
      <c r="AE60" s="12"/>
    </row>
    <row r="61" spans="1:39" x14ac:dyDescent="0.15">
      <c r="A61" s="11">
        <v>40092</v>
      </c>
      <c r="B61" s="12">
        <v>3</v>
      </c>
      <c r="C61" s="37">
        <v>0.05</v>
      </c>
      <c r="D61" s="27">
        <v>7.22</v>
      </c>
      <c r="E61" s="52">
        <v>77.400000000000006</v>
      </c>
      <c r="F61" s="27">
        <v>6.37</v>
      </c>
      <c r="G61" s="45">
        <v>7.0000000000000007E-2</v>
      </c>
      <c r="H61" s="45"/>
      <c r="I61">
        <v>239</v>
      </c>
      <c r="J61" s="34">
        <f t="shared" si="3"/>
        <v>3.3476729999999999</v>
      </c>
      <c r="K61">
        <v>2.38</v>
      </c>
      <c r="L61" s="34">
        <f t="shared" si="4"/>
        <v>7.3708599999999985E-2</v>
      </c>
      <c r="M61" s="34"/>
      <c r="N61" s="12">
        <v>5</v>
      </c>
      <c r="O61" s="12">
        <v>2</v>
      </c>
      <c r="P61" s="12">
        <v>2</v>
      </c>
      <c r="Q61" s="12">
        <v>2</v>
      </c>
      <c r="R61" s="12">
        <v>3</v>
      </c>
      <c r="S61" s="12">
        <v>1</v>
      </c>
      <c r="T61" s="83">
        <f t="shared" si="0"/>
        <v>19</v>
      </c>
      <c r="U61" s="83">
        <f t="shared" si="1"/>
        <v>18</v>
      </c>
      <c r="V61" s="83">
        <f t="shared" si="2"/>
        <v>0.53339999999999999</v>
      </c>
      <c r="W61" s="12">
        <v>21</v>
      </c>
      <c r="X61" s="12">
        <v>1</v>
      </c>
      <c r="Y61" s="27"/>
      <c r="Z61" s="12">
        <v>19</v>
      </c>
      <c r="AA61" s="12" t="s">
        <v>206</v>
      </c>
      <c r="AB61" s="12">
        <v>18</v>
      </c>
      <c r="AC61" s="12" t="s">
        <v>206</v>
      </c>
      <c r="AD61" s="12"/>
      <c r="AE61" s="12"/>
    </row>
    <row r="62" spans="1:39" x14ac:dyDescent="0.15">
      <c r="A62" s="11">
        <v>40106</v>
      </c>
      <c r="B62" s="12">
        <v>3</v>
      </c>
      <c r="C62" s="37"/>
      <c r="D62" s="27"/>
      <c r="E62" s="52"/>
      <c r="F62" s="27"/>
      <c r="G62" s="45"/>
      <c r="H62" s="45"/>
      <c r="J62" s="34"/>
      <c r="L62" s="34"/>
      <c r="M62" s="34"/>
      <c r="N62" s="12"/>
      <c r="O62" s="12"/>
      <c r="P62" s="12"/>
      <c r="Q62" s="12" t="s">
        <v>74</v>
      </c>
      <c r="R62" s="12"/>
      <c r="S62" s="12"/>
      <c r="T62" s="83" t="str">
        <f t="shared" si="0"/>
        <v xml:space="preserve"> </v>
      </c>
      <c r="U62" s="83" t="str">
        <f t="shared" si="1"/>
        <v xml:space="preserve"> </v>
      </c>
      <c r="V62" s="83">
        <f t="shared" si="2"/>
        <v>0</v>
      </c>
      <c r="W62" s="12"/>
      <c r="X62" s="12"/>
      <c r="Y62" s="27" t="s">
        <v>74</v>
      </c>
      <c r="Z62" s="12"/>
      <c r="AA62" s="12"/>
      <c r="AB62" s="12"/>
      <c r="AC62" s="12"/>
      <c r="AD62" s="12"/>
      <c r="AE62" s="12"/>
    </row>
    <row r="63" spans="1:39" x14ac:dyDescent="0.15">
      <c r="A63" s="11">
        <v>40120</v>
      </c>
      <c r="B63" s="12">
        <v>3</v>
      </c>
      <c r="C63" s="37">
        <v>0.06</v>
      </c>
      <c r="D63" s="32">
        <v>6.82</v>
      </c>
      <c r="E63" s="52">
        <v>22.5</v>
      </c>
      <c r="F63" s="32">
        <v>1.68</v>
      </c>
      <c r="G63" s="44">
        <v>0.29099999999999998</v>
      </c>
      <c r="H63" s="44"/>
      <c r="I63">
        <v>151</v>
      </c>
      <c r="J63" s="34">
        <f t="shared" si="3"/>
        <v>2.1150569999999997</v>
      </c>
      <c r="K63">
        <v>4.4400000000000004</v>
      </c>
      <c r="L63" s="34">
        <f t="shared" si="4"/>
        <v>0.13750680000000001</v>
      </c>
      <c r="M63" s="34"/>
      <c r="N63" s="17">
        <v>5</v>
      </c>
      <c r="O63" s="17">
        <v>1</v>
      </c>
      <c r="P63" s="17">
        <v>2</v>
      </c>
      <c r="Q63" s="17">
        <v>2</v>
      </c>
      <c r="R63" s="17">
        <v>8</v>
      </c>
      <c r="S63" s="17">
        <v>4</v>
      </c>
      <c r="T63" s="83">
        <f t="shared" si="0"/>
        <v>15</v>
      </c>
      <c r="U63" s="83">
        <f t="shared" si="1"/>
        <v>14</v>
      </c>
      <c r="V63" s="83">
        <f t="shared" si="2"/>
        <v>0.38100000000000001</v>
      </c>
      <c r="W63" s="17">
        <v>15</v>
      </c>
      <c r="X63" s="17">
        <v>1</v>
      </c>
      <c r="Y63" s="32"/>
      <c r="Z63" s="17">
        <v>15</v>
      </c>
      <c r="AA63" s="17" t="s">
        <v>206</v>
      </c>
      <c r="AB63" s="17">
        <v>14</v>
      </c>
      <c r="AC63" s="17" t="s">
        <v>206</v>
      </c>
      <c r="AD63" s="12"/>
      <c r="AE63" s="12"/>
    </row>
    <row r="64" spans="1:39" x14ac:dyDescent="0.15">
      <c r="A64" s="11">
        <v>40134</v>
      </c>
      <c r="B64" s="12">
        <v>3</v>
      </c>
      <c r="C64" s="37"/>
      <c r="D64" s="27"/>
      <c r="E64" s="52"/>
      <c r="F64" s="27"/>
      <c r="G64" s="45"/>
      <c r="H64" s="45"/>
      <c r="J64" s="34"/>
      <c r="L64" s="34"/>
      <c r="M64" s="34"/>
      <c r="N64" s="12"/>
      <c r="O64" s="12"/>
      <c r="P64" s="12"/>
      <c r="Q64" s="12" t="s">
        <v>74</v>
      </c>
      <c r="R64" s="12"/>
      <c r="S64" s="12"/>
      <c r="T64" s="83" t="str">
        <f t="shared" si="0"/>
        <v xml:space="preserve"> </v>
      </c>
      <c r="U64" s="83" t="str">
        <f t="shared" si="1"/>
        <v xml:space="preserve"> </v>
      </c>
      <c r="V64" s="83">
        <f t="shared" si="2"/>
        <v>0</v>
      </c>
      <c r="W64" s="12"/>
      <c r="X64" s="12"/>
      <c r="Y64" s="27" t="s">
        <v>74</v>
      </c>
      <c r="Z64" s="12"/>
      <c r="AA64" s="12"/>
      <c r="AB64" s="12"/>
      <c r="AC64" s="12"/>
      <c r="AD64" s="12"/>
      <c r="AE64" s="12"/>
    </row>
    <row r="65" spans="1:39" x14ac:dyDescent="0.15">
      <c r="A65" s="13"/>
      <c r="B65" s="12"/>
      <c r="C65" s="37"/>
      <c r="D65" s="27"/>
      <c r="E65" s="52"/>
      <c r="F65" s="27"/>
      <c r="G65" s="45"/>
      <c r="H65" s="45"/>
      <c r="J65" s="34"/>
      <c r="L65" s="34"/>
      <c r="M65" s="34"/>
      <c r="N65" s="12"/>
      <c r="O65" s="12"/>
      <c r="P65" s="12"/>
      <c r="Q65" s="12"/>
      <c r="R65" s="12"/>
      <c r="S65" s="12"/>
      <c r="T65" s="83" t="str">
        <f t="shared" si="0"/>
        <v xml:space="preserve"> </v>
      </c>
      <c r="U65" s="83" t="str">
        <f t="shared" si="1"/>
        <v xml:space="preserve"> </v>
      </c>
      <c r="V65" s="83">
        <f t="shared" si="2"/>
        <v>0</v>
      </c>
      <c r="W65" s="12"/>
      <c r="X65" s="12"/>
      <c r="Y65" s="27"/>
      <c r="Z65" s="12"/>
      <c r="AA65" s="12"/>
      <c r="AB65" s="12"/>
      <c r="AC65" s="12"/>
      <c r="AD65" s="12"/>
      <c r="AE65" s="12"/>
    </row>
    <row r="66" spans="1:39" x14ac:dyDescent="0.15">
      <c r="A66" s="13"/>
      <c r="B66" s="12"/>
      <c r="C66" s="37"/>
      <c r="D66" s="27"/>
      <c r="E66" s="52"/>
      <c r="F66" s="27"/>
      <c r="G66" s="45"/>
      <c r="H66" s="45"/>
      <c r="J66" s="34"/>
      <c r="L66" s="34"/>
      <c r="M66" s="34"/>
      <c r="N66" s="12"/>
      <c r="O66" s="12"/>
      <c r="P66" s="12"/>
      <c r="Q66" s="12"/>
      <c r="R66" s="12"/>
      <c r="S66" s="12"/>
      <c r="T66" s="83" t="str">
        <f t="shared" si="0"/>
        <v xml:space="preserve"> </v>
      </c>
      <c r="U66" s="83" t="str">
        <f t="shared" si="1"/>
        <v xml:space="preserve"> </v>
      </c>
      <c r="V66" s="83">
        <f t="shared" si="2"/>
        <v>0</v>
      </c>
      <c r="W66" s="12"/>
      <c r="X66" s="12"/>
      <c r="Y66" s="27"/>
      <c r="Z66" s="12"/>
      <c r="AA66" s="12"/>
      <c r="AB66" s="12"/>
      <c r="AC66" s="12"/>
      <c r="AD66" s="12"/>
      <c r="AE66" s="12"/>
    </row>
    <row r="67" spans="1:39" x14ac:dyDescent="0.15">
      <c r="A67" s="13"/>
      <c r="B67" s="12"/>
      <c r="C67" s="37"/>
      <c r="D67" s="27"/>
      <c r="E67" s="52"/>
      <c r="F67" s="27"/>
      <c r="G67" s="45"/>
      <c r="H67" s="45"/>
      <c r="J67" s="34"/>
      <c r="L67" s="34"/>
      <c r="M67" s="34"/>
      <c r="N67" s="12"/>
      <c r="O67" s="12"/>
      <c r="P67" s="12"/>
      <c r="Q67" s="12"/>
      <c r="R67" s="12"/>
      <c r="S67" s="12"/>
      <c r="T67" s="83" t="str">
        <f t="shared" ref="T67:T130" si="5">IF(Z67&gt;0,IF(AA67="F",((Z67-32)*5/9),Z67),IF(Z67&lt;0,IF(AA67="F",((Z67-32)*5/9),Z67)," "))</f>
        <v xml:space="preserve"> </v>
      </c>
      <c r="U67" s="83" t="str">
        <f t="shared" ref="U67:U130" si="6">IF(AB67&gt;0,IF(AC67="F",((AB67-32)*5/9),AB67),IF(AB67&lt;0,IF(AC67="F",((AB67-32)*5/9),AB67)," "))</f>
        <v xml:space="preserve"> </v>
      </c>
      <c r="V67" s="83">
        <f t="shared" si="2"/>
        <v>0</v>
      </c>
      <c r="W67" s="12"/>
      <c r="X67" s="12"/>
      <c r="Y67" s="27"/>
      <c r="Z67" s="12"/>
      <c r="AA67" s="12"/>
      <c r="AB67" s="12"/>
      <c r="AC67" s="12"/>
      <c r="AD67" s="12"/>
      <c r="AE67" s="12"/>
    </row>
    <row r="68" spans="1:39" x14ac:dyDescent="0.15">
      <c r="A68" s="12"/>
      <c r="B68" s="12"/>
      <c r="C68" s="37"/>
      <c r="D68" s="27"/>
      <c r="E68" s="52"/>
      <c r="F68" s="27"/>
      <c r="G68" s="45"/>
      <c r="H68" s="45"/>
      <c r="J68" s="34"/>
      <c r="L68" s="34"/>
      <c r="M68" s="34"/>
      <c r="N68" s="12"/>
      <c r="O68" s="12"/>
      <c r="P68" s="12"/>
      <c r="Q68" s="12"/>
      <c r="R68" s="12"/>
      <c r="S68" s="12"/>
      <c r="T68" s="83" t="str">
        <f t="shared" si="5"/>
        <v xml:space="preserve"> </v>
      </c>
      <c r="U68" s="83" t="str">
        <f t="shared" si="6"/>
        <v xml:space="preserve"> </v>
      </c>
      <c r="V68" s="83">
        <f t="shared" si="2"/>
        <v>0</v>
      </c>
      <c r="W68" s="12"/>
      <c r="X68" s="12"/>
      <c r="Y68" s="27"/>
      <c r="Z68" s="12"/>
      <c r="AA68" s="12"/>
      <c r="AB68" s="12"/>
      <c r="AC68" s="12"/>
      <c r="AD68" s="12"/>
      <c r="AE68" s="12"/>
    </row>
    <row r="69" spans="1:39" x14ac:dyDescent="0.15">
      <c r="A69" s="11">
        <v>39896</v>
      </c>
      <c r="B69" s="12">
        <v>4</v>
      </c>
      <c r="C69" s="37"/>
      <c r="D69" s="27"/>
      <c r="E69" s="52"/>
      <c r="F69" s="27"/>
      <c r="G69" s="45"/>
      <c r="H69" s="45"/>
      <c r="J69" s="34"/>
      <c r="L69" s="34"/>
      <c r="M69" s="34"/>
      <c r="N69" s="12"/>
      <c r="O69" s="18"/>
      <c r="P69" s="12"/>
      <c r="Q69" s="87" t="s">
        <v>74</v>
      </c>
      <c r="R69" s="12"/>
      <c r="S69" s="12"/>
      <c r="T69" s="83" t="str">
        <f t="shared" si="5"/>
        <v xml:space="preserve"> </v>
      </c>
      <c r="U69" s="83" t="str">
        <f t="shared" si="6"/>
        <v xml:space="preserve"> </v>
      </c>
      <c r="V69" s="83">
        <f t="shared" si="2"/>
        <v>0</v>
      </c>
      <c r="W69" s="12"/>
      <c r="X69" s="12"/>
      <c r="Y69" s="34" t="s">
        <v>74</v>
      </c>
      <c r="Z69" s="12"/>
      <c r="AA69" s="12"/>
      <c r="AB69" s="12"/>
      <c r="AC69" s="12"/>
      <c r="AD69" s="12" t="s">
        <v>24</v>
      </c>
      <c r="AE69" s="12" t="s">
        <v>73</v>
      </c>
    </row>
    <row r="70" spans="1:39" x14ac:dyDescent="0.15">
      <c r="A70" s="11">
        <v>39910</v>
      </c>
      <c r="B70" s="12">
        <v>4</v>
      </c>
      <c r="C70" s="37">
        <v>0.06</v>
      </c>
      <c r="D70" s="27">
        <v>7.23</v>
      </c>
      <c r="E70" s="52">
        <v>18.5</v>
      </c>
      <c r="F70" s="27">
        <v>3.12</v>
      </c>
      <c r="G70" s="45">
        <v>3.2000000000000001E-2</v>
      </c>
      <c r="H70" s="45"/>
      <c r="I70">
        <v>224</v>
      </c>
      <c r="J70" s="34">
        <f>(I70*14.007)*(0.001)</f>
        <v>3.1375679999999999</v>
      </c>
      <c r="K70" s="34">
        <v>1.1599999999999999</v>
      </c>
      <c r="L70" s="34">
        <f>(K70*30.97)*(0.001)</f>
        <v>3.5925199999999997E-2</v>
      </c>
      <c r="M70" s="34"/>
      <c r="N70" s="12">
        <v>2</v>
      </c>
      <c r="O70" s="12">
        <v>3</v>
      </c>
      <c r="P70" s="87">
        <v>2</v>
      </c>
      <c r="Q70" s="12">
        <v>2</v>
      </c>
      <c r="R70" s="87">
        <v>7</v>
      </c>
      <c r="S70" s="87">
        <v>3</v>
      </c>
      <c r="T70" s="83">
        <f t="shared" si="5"/>
        <v>11</v>
      </c>
      <c r="U70" s="83">
        <f t="shared" si="6"/>
        <v>13</v>
      </c>
      <c r="V70" s="83">
        <f t="shared" ref="V70:V133" si="7">W70*0.0254</f>
        <v>0.68579999999999997</v>
      </c>
      <c r="W70">
        <v>27</v>
      </c>
      <c r="X70" s="12">
        <v>1</v>
      </c>
      <c r="Y70" s="27"/>
      <c r="Z70">
        <v>11</v>
      </c>
      <c r="AA70" t="s">
        <v>206</v>
      </c>
      <c r="AB70">
        <v>13</v>
      </c>
      <c r="AC70" t="s">
        <v>206</v>
      </c>
      <c r="AD70" s="12"/>
      <c r="AE70" s="12"/>
      <c r="AH70" t="s">
        <v>101</v>
      </c>
    </row>
    <row r="71" spans="1:39" x14ac:dyDescent="0.15">
      <c r="A71" s="11">
        <v>39924</v>
      </c>
      <c r="B71" s="12">
        <v>4</v>
      </c>
      <c r="C71" s="37">
        <v>0.04</v>
      </c>
      <c r="D71" s="27">
        <v>6.54</v>
      </c>
      <c r="E71" s="52">
        <v>13.6</v>
      </c>
      <c r="F71" s="27">
        <v>2.12</v>
      </c>
      <c r="G71" s="45">
        <v>0.248</v>
      </c>
      <c r="H71" s="45"/>
      <c r="I71">
        <v>162</v>
      </c>
      <c r="J71" s="34">
        <f>(I71*14.007)*(0.001)</f>
        <v>2.2691340000000002</v>
      </c>
      <c r="K71" s="34">
        <v>2.7949999999999999</v>
      </c>
      <c r="L71" s="34">
        <f>(K71*30.97)*(0.001)</f>
        <v>8.6561150000000003E-2</v>
      </c>
      <c r="M71" s="34"/>
      <c r="N71" s="12">
        <v>4</v>
      </c>
      <c r="O71" s="12">
        <v>1</v>
      </c>
      <c r="P71" s="87">
        <v>2</v>
      </c>
      <c r="Q71" s="12">
        <v>2</v>
      </c>
      <c r="R71" s="87">
        <v>3</v>
      </c>
      <c r="S71" s="87">
        <v>5</v>
      </c>
      <c r="T71" s="83">
        <f t="shared" si="5"/>
        <v>21</v>
      </c>
      <c r="U71" s="83">
        <f t="shared" si="6"/>
        <v>18</v>
      </c>
      <c r="V71" s="83">
        <f t="shared" si="7"/>
        <v>0.4572</v>
      </c>
      <c r="W71">
        <v>18</v>
      </c>
      <c r="X71" s="12">
        <v>1</v>
      </c>
      <c r="Y71" s="27"/>
      <c r="Z71">
        <v>21</v>
      </c>
      <c r="AA71" t="s">
        <v>206</v>
      </c>
      <c r="AB71">
        <v>18</v>
      </c>
      <c r="AC71" t="s">
        <v>206</v>
      </c>
      <c r="AD71" s="12"/>
      <c r="AE71" s="12"/>
      <c r="AH71" t="s">
        <v>102</v>
      </c>
      <c r="AI71" s="34">
        <f>AVERAGE(C70:C71)</f>
        <v>0.05</v>
      </c>
      <c r="AJ71" s="34">
        <f>AVERAGE(D70:D71)</f>
        <v>6.8849999999999998</v>
      </c>
      <c r="AK71" s="34">
        <f>AVERAGE(F70:F71)</f>
        <v>2.62</v>
      </c>
      <c r="AL71" s="43">
        <f>AVERAGE(G70:G71)</f>
        <v>0.14000000000000001</v>
      </c>
      <c r="AM71" s="50">
        <f>AVERAGE(E70:E71)</f>
        <v>16.05</v>
      </c>
    </row>
    <row r="72" spans="1:39" x14ac:dyDescent="0.15">
      <c r="A72" s="11">
        <v>39938</v>
      </c>
      <c r="B72" s="12">
        <v>4</v>
      </c>
      <c r="C72" s="37">
        <v>7.0000000000000007E-2</v>
      </c>
      <c r="D72" s="27">
        <v>7.08</v>
      </c>
      <c r="E72" s="52">
        <v>13.1</v>
      </c>
      <c r="F72" s="27">
        <v>2.23</v>
      </c>
      <c r="I72">
        <v>199</v>
      </c>
      <c r="J72" s="34">
        <f>(I72*14.007)*(0.001)</f>
        <v>2.7873930000000002</v>
      </c>
      <c r="K72" s="34">
        <v>2.5649999999999999</v>
      </c>
      <c r="L72" s="34">
        <f>(K72*30.97)*(0.001)</f>
        <v>7.9438049999999996E-2</v>
      </c>
      <c r="M72" s="34"/>
      <c r="N72" s="12">
        <v>3</v>
      </c>
      <c r="O72" s="12">
        <v>4</v>
      </c>
      <c r="P72" s="23">
        <v>1</v>
      </c>
      <c r="Q72" s="12">
        <v>1</v>
      </c>
      <c r="R72" s="23">
        <v>3</v>
      </c>
      <c r="S72" s="23">
        <v>4</v>
      </c>
      <c r="T72" s="83">
        <f t="shared" si="5"/>
        <v>18</v>
      </c>
      <c r="U72" s="83">
        <f t="shared" si="6"/>
        <v>18</v>
      </c>
      <c r="V72" s="83">
        <f t="shared" si="7"/>
        <v>0.76200000000000001</v>
      </c>
      <c r="W72" s="23">
        <v>30</v>
      </c>
      <c r="X72" s="12">
        <v>1</v>
      </c>
      <c r="Y72" s="27"/>
      <c r="Z72" s="23">
        <v>18</v>
      </c>
      <c r="AA72" s="23" t="s">
        <v>206</v>
      </c>
      <c r="AB72" s="23">
        <v>18</v>
      </c>
      <c r="AC72" s="23" t="s">
        <v>206</v>
      </c>
      <c r="AD72" s="12"/>
      <c r="AE72" s="12"/>
      <c r="AH72" t="s">
        <v>103</v>
      </c>
      <c r="AI72" s="34">
        <f>AVERAGE(C72:C73)</f>
        <v>9.5000000000000001E-2</v>
      </c>
      <c r="AJ72" s="34">
        <f>AVERAGE(D72:D73)</f>
        <v>7.3049999999999997</v>
      </c>
      <c r="AK72" s="34">
        <f>AVERAGE(F72:F73)</f>
        <v>2.09</v>
      </c>
      <c r="AL72" s="43">
        <f>AVERAGE(G72:G73)</f>
        <v>0.255</v>
      </c>
      <c r="AM72" s="50">
        <f>AVERAGE(E72:E73)</f>
        <v>18.149999999999999</v>
      </c>
    </row>
    <row r="73" spans="1:39" x14ac:dyDescent="0.15">
      <c r="A73" s="11">
        <v>39952</v>
      </c>
      <c r="B73" s="12">
        <v>4</v>
      </c>
      <c r="C73" s="37">
        <v>0.12</v>
      </c>
      <c r="D73" s="27">
        <v>7.53</v>
      </c>
      <c r="E73" s="52">
        <v>23.2</v>
      </c>
      <c r="F73" s="27">
        <v>1.95</v>
      </c>
      <c r="G73" s="45">
        <v>0.255</v>
      </c>
      <c r="H73" s="45"/>
      <c r="I73">
        <v>213.75</v>
      </c>
      <c r="J73" s="34">
        <f>(I73*14.007)*(0.001)</f>
        <v>2.9939962500000004</v>
      </c>
      <c r="K73" s="34">
        <v>2.4750000000000001</v>
      </c>
      <c r="L73" s="34">
        <f>(K73*30.97)*(0.001)</f>
        <v>7.6650750000000004E-2</v>
      </c>
      <c r="M73" s="34"/>
      <c r="N73" s="87">
        <v>3</v>
      </c>
      <c r="O73" s="87">
        <v>1</v>
      </c>
      <c r="P73" s="87">
        <v>2</v>
      </c>
      <c r="Q73" s="87">
        <v>2</v>
      </c>
      <c r="R73" s="87">
        <v>5</v>
      </c>
      <c r="S73" s="87">
        <v>1</v>
      </c>
      <c r="T73" s="83">
        <f t="shared" si="5"/>
        <v>23</v>
      </c>
      <c r="U73" s="83">
        <f t="shared" si="6"/>
        <v>19</v>
      </c>
      <c r="V73" s="83">
        <f t="shared" si="7"/>
        <v>0.76200000000000001</v>
      </c>
      <c r="W73" s="23">
        <v>30</v>
      </c>
      <c r="X73" s="87">
        <v>1</v>
      </c>
      <c r="Y73" s="27"/>
      <c r="Z73" s="23">
        <v>23</v>
      </c>
      <c r="AA73" s="23" t="s">
        <v>206</v>
      </c>
      <c r="AB73" s="23">
        <v>19</v>
      </c>
      <c r="AC73" s="23" t="s">
        <v>206</v>
      </c>
      <c r="AD73" s="12"/>
      <c r="AE73" s="12"/>
      <c r="AH73" t="s">
        <v>104</v>
      </c>
      <c r="AI73" s="34">
        <f>AVERAGE(C75:C76)</f>
        <v>0.05</v>
      </c>
      <c r="AJ73" s="34">
        <f>AVERAGE(D75:D76)</f>
        <v>6.7149999999999999</v>
      </c>
      <c r="AK73" s="34">
        <f>AVERAGE(F75:F76)</f>
        <v>1.585</v>
      </c>
      <c r="AL73" s="43">
        <f>AVERAGE(G75:G76)</f>
        <v>0.222</v>
      </c>
      <c r="AM73" s="50">
        <f>AVERAGE(E75:E76)</f>
        <v>40.9</v>
      </c>
    </row>
    <row r="74" spans="1:39" x14ac:dyDescent="0.15">
      <c r="A74" s="11">
        <v>39966</v>
      </c>
      <c r="B74" s="12">
        <v>4</v>
      </c>
      <c r="C74" s="37"/>
      <c r="D74" s="27"/>
      <c r="E74" s="52"/>
      <c r="F74" s="27"/>
      <c r="G74" s="121" t="s">
        <v>162</v>
      </c>
      <c r="H74" s="121"/>
      <c r="J74" s="34"/>
      <c r="L74" s="34"/>
      <c r="M74" s="34"/>
      <c r="O74" s="12"/>
      <c r="P74" s="12"/>
      <c r="Q74" t="s">
        <v>74</v>
      </c>
      <c r="R74" s="12"/>
      <c r="S74" s="12"/>
      <c r="T74" s="83" t="str">
        <f t="shared" si="5"/>
        <v xml:space="preserve"> </v>
      </c>
      <c r="U74" s="83" t="str">
        <f t="shared" si="6"/>
        <v xml:space="preserve"> </v>
      </c>
      <c r="V74" s="83">
        <f t="shared" si="7"/>
        <v>0</v>
      </c>
      <c r="W74" s="12"/>
      <c r="X74" s="12"/>
      <c r="Y74" s="34" t="s">
        <v>74</v>
      </c>
      <c r="Z74" s="12"/>
      <c r="AA74" s="12"/>
      <c r="AB74" s="12"/>
      <c r="AC74" s="12"/>
      <c r="AD74" s="12"/>
      <c r="AE74" s="12"/>
      <c r="AH74" t="s">
        <v>105</v>
      </c>
      <c r="AJ74" s="34"/>
      <c r="AK74" s="34"/>
      <c r="AM74" s="34"/>
    </row>
    <row r="75" spans="1:39" x14ac:dyDescent="0.15">
      <c r="A75" s="11">
        <v>39980</v>
      </c>
      <c r="B75" s="12">
        <v>4</v>
      </c>
      <c r="C75" s="37">
        <v>0.04</v>
      </c>
      <c r="D75" s="27">
        <v>6.45</v>
      </c>
      <c r="E75" s="52">
        <v>17.8</v>
      </c>
      <c r="F75" s="27">
        <v>1.28</v>
      </c>
      <c r="G75" s="45">
        <v>0.38300000000000001</v>
      </c>
      <c r="H75" s="45"/>
      <c r="I75">
        <v>134</v>
      </c>
      <c r="J75" s="34">
        <f>(I75*14.007)*(0.001)</f>
        <v>1.876938</v>
      </c>
      <c r="K75" s="34">
        <v>4.12</v>
      </c>
      <c r="L75" s="34">
        <f>(K75*30.97)*(0.001)</f>
        <v>0.1275964</v>
      </c>
      <c r="M75" s="34"/>
      <c r="N75" s="12">
        <v>3</v>
      </c>
      <c r="O75" s="87">
        <v>1</v>
      </c>
      <c r="P75" s="87">
        <v>2</v>
      </c>
      <c r="Q75" s="12">
        <v>2</v>
      </c>
      <c r="R75" s="87">
        <v>4</v>
      </c>
      <c r="S75" s="87">
        <v>4</v>
      </c>
      <c r="T75" s="83">
        <f t="shared" si="5"/>
        <v>28</v>
      </c>
      <c r="U75" s="83">
        <f t="shared" si="6"/>
        <v>23</v>
      </c>
      <c r="V75" s="83">
        <f t="shared" si="7"/>
        <v>0.53339999999999999</v>
      </c>
      <c r="W75" s="87">
        <v>21</v>
      </c>
      <c r="X75" s="87">
        <v>1</v>
      </c>
      <c r="Y75" s="27"/>
      <c r="Z75" s="87">
        <v>28</v>
      </c>
      <c r="AA75" s="87" t="s">
        <v>206</v>
      </c>
      <c r="AB75" s="87">
        <v>23</v>
      </c>
      <c r="AC75" s="87" t="s">
        <v>206</v>
      </c>
      <c r="AD75" s="12"/>
      <c r="AE75" s="12"/>
      <c r="AH75" t="s">
        <v>106</v>
      </c>
      <c r="AI75" s="34">
        <f>C79</f>
        <v>7.0000000000000007E-2</v>
      </c>
      <c r="AJ75" s="34">
        <f>D79</f>
        <v>6.93</v>
      </c>
      <c r="AK75" s="34">
        <f>F79</f>
        <v>2.54</v>
      </c>
      <c r="AL75" s="43">
        <f>G79</f>
        <v>0.29299999999999998</v>
      </c>
      <c r="AM75" s="34"/>
    </row>
    <row r="76" spans="1:39" x14ac:dyDescent="0.15">
      <c r="A76" s="11">
        <v>39994</v>
      </c>
      <c r="B76" s="12">
        <v>4</v>
      </c>
      <c r="C76" s="37">
        <v>0.06</v>
      </c>
      <c r="D76" s="27">
        <v>6.98</v>
      </c>
      <c r="E76" s="52">
        <v>64</v>
      </c>
      <c r="F76" s="27">
        <v>1.89</v>
      </c>
      <c r="G76" s="45">
        <v>6.0999999999999999E-2</v>
      </c>
      <c r="H76" s="45"/>
      <c r="J76" s="34"/>
      <c r="L76" s="34"/>
      <c r="M76" s="34"/>
      <c r="N76" s="87">
        <v>1</v>
      </c>
      <c r="O76" s="87">
        <v>1</v>
      </c>
      <c r="P76" s="87">
        <v>2</v>
      </c>
      <c r="Q76" s="87">
        <v>2</v>
      </c>
      <c r="R76" s="87">
        <v>7</v>
      </c>
      <c r="S76" s="87">
        <v>2</v>
      </c>
      <c r="T76" s="83">
        <f t="shared" si="5"/>
        <v>29</v>
      </c>
      <c r="U76" s="83">
        <f t="shared" si="6"/>
        <v>26</v>
      </c>
      <c r="V76" s="83">
        <f t="shared" si="7"/>
        <v>0.4572</v>
      </c>
      <c r="W76" s="87">
        <v>18</v>
      </c>
      <c r="X76" s="87">
        <v>1</v>
      </c>
      <c r="Y76" s="27"/>
      <c r="Z76" s="87">
        <v>29</v>
      </c>
      <c r="AA76" s="87" t="s">
        <v>206</v>
      </c>
      <c r="AB76" s="87">
        <v>26</v>
      </c>
      <c r="AC76" s="87" t="s">
        <v>206</v>
      </c>
      <c r="AD76" s="12"/>
      <c r="AE76" s="12"/>
      <c r="AH76" t="s">
        <v>107</v>
      </c>
      <c r="AI76" s="34">
        <f>AVERAGE(C81:C82)</f>
        <v>7.0000000000000007E-2</v>
      </c>
      <c r="AJ76" s="34">
        <f>AVERAGE(D81:D82)</f>
        <v>6.7</v>
      </c>
      <c r="AK76" s="34">
        <f>AVERAGE(F81:F82)</f>
        <v>4.5599999999999996</v>
      </c>
      <c r="AL76" s="43">
        <f>AVERAGE(G81:G82)</f>
        <v>0.183</v>
      </c>
      <c r="AM76" s="50">
        <f>AVERAGE(E81:E82)</f>
        <v>21</v>
      </c>
    </row>
    <row r="77" spans="1:39" x14ac:dyDescent="0.15">
      <c r="A77" s="11">
        <v>40008</v>
      </c>
      <c r="B77" s="12">
        <v>4</v>
      </c>
      <c r="C77" s="37"/>
      <c r="D77" s="27"/>
      <c r="E77" s="52"/>
      <c r="F77" s="27"/>
      <c r="G77" s="45"/>
      <c r="H77" s="45"/>
      <c r="J77" s="34"/>
      <c r="L77" s="34"/>
      <c r="M77" s="34"/>
      <c r="O77" s="12"/>
      <c r="P77" s="12"/>
      <c r="Q77" t="s">
        <v>74</v>
      </c>
      <c r="R77" s="12"/>
      <c r="S77" s="12"/>
      <c r="T77" s="83" t="str">
        <f t="shared" si="5"/>
        <v xml:space="preserve"> </v>
      </c>
      <c r="U77" s="83" t="str">
        <f t="shared" si="6"/>
        <v xml:space="preserve"> </v>
      </c>
      <c r="V77" s="83">
        <f t="shared" si="7"/>
        <v>0</v>
      </c>
      <c r="W77" s="12"/>
      <c r="X77" s="12"/>
      <c r="Y77" s="34" t="s">
        <v>74</v>
      </c>
      <c r="Z77" s="12"/>
      <c r="AA77" s="12"/>
      <c r="AB77" s="12"/>
      <c r="AC77" s="12"/>
      <c r="AD77" s="12"/>
      <c r="AE77" s="12"/>
      <c r="AH77" t="s">
        <v>108</v>
      </c>
      <c r="AI77" s="34">
        <f>AVERAGE(C83:C84)</f>
        <v>7.0000000000000007E-2</v>
      </c>
      <c r="AJ77" s="34">
        <f>AVERAGE(D83:D84)</f>
        <v>6.74</v>
      </c>
      <c r="AK77" s="34">
        <f>AVERAGE(F83:F84)</f>
        <v>3.09</v>
      </c>
      <c r="AL77" s="43">
        <f>AVERAGE(G83:G84)</f>
        <v>0.54500000000000004</v>
      </c>
      <c r="AM77" s="50">
        <f>AVERAGE(E83:E84)</f>
        <v>110.5</v>
      </c>
    </row>
    <row r="78" spans="1:39" x14ac:dyDescent="0.15">
      <c r="A78" s="11">
        <v>40022</v>
      </c>
      <c r="B78" s="12">
        <v>4</v>
      </c>
      <c r="C78" s="37"/>
      <c r="D78" s="27"/>
      <c r="E78" s="52"/>
      <c r="F78" s="27"/>
      <c r="G78" s="45"/>
      <c r="H78" s="45"/>
      <c r="J78" s="34"/>
      <c r="L78" s="34"/>
      <c r="M78" s="34"/>
      <c r="N78" s="12"/>
      <c r="O78" s="12"/>
      <c r="P78" s="12"/>
      <c r="Q78" t="s">
        <v>74</v>
      </c>
      <c r="R78" s="12"/>
      <c r="S78" s="12"/>
      <c r="T78" s="83" t="str">
        <f t="shared" si="5"/>
        <v xml:space="preserve"> </v>
      </c>
      <c r="U78" s="83" t="str">
        <f t="shared" si="6"/>
        <v xml:space="preserve"> </v>
      </c>
      <c r="V78" s="83">
        <f t="shared" si="7"/>
        <v>0</v>
      </c>
      <c r="W78" s="12"/>
      <c r="X78" s="12"/>
      <c r="Y78" s="34" t="s">
        <v>74</v>
      </c>
      <c r="Z78" s="12"/>
      <c r="AA78" s="12"/>
      <c r="AB78" s="12"/>
      <c r="AC78" s="12"/>
      <c r="AD78" s="12"/>
      <c r="AE78" s="12"/>
      <c r="AH78" t="s">
        <v>130</v>
      </c>
      <c r="AI78" s="34">
        <v>0.06</v>
      </c>
      <c r="AJ78" s="27">
        <v>6.72</v>
      </c>
      <c r="AK78" s="27">
        <v>1.65</v>
      </c>
      <c r="AL78" s="45">
        <v>0.19</v>
      </c>
      <c r="AM78" s="52">
        <v>15.5</v>
      </c>
    </row>
    <row r="79" spans="1:39" x14ac:dyDescent="0.15">
      <c r="A79" s="11">
        <v>40036</v>
      </c>
      <c r="B79" s="12">
        <v>4</v>
      </c>
      <c r="C79" s="37">
        <v>7.0000000000000007E-2</v>
      </c>
      <c r="D79" s="27">
        <v>6.93</v>
      </c>
      <c r="E79" s="52"/>
      <c r="F79" s="27">
        <v>2.54</v>
      </c>
      <c r="G79" s="45">
        <v>0.29299999999999998</v>
      </c>
      <c r="H79" s="45"/>
      <c r="I79">
        <v>149</v>
      </c>
      <c r="J79" s="34">
        <f t="shared" ref="J79:J85" si="8">(I79*14.007)*(0.001)</f>
        <v>2.087043</v>
      </c>
      <c r="K79">
        <v>3.11</v>
      </c>
      <c r="L79" s="34">
        <f t="shared" ref="L79:L85" si="9">(K79*30.97)*(0.001)</f>
        <v>9.6316700000000005E-2</v>
      </c>
      <c r="M79" s="34"/>
      <c r="N79" s="12">
        <v>1</v>
      </c>
      <c r="O79" s="12">
        <v>1</v>
      </c>
      <c r="P79" s="87">
        <v>2</v>
      </c>
      <c r="Q79" s="12">
        <v>2</v>
      </c>
      <c r="R79" s="87">
        <v>3</v>
      </c>
      <c r="S79" s="87">
        <v>3</v>
      </c>
      <c r="T79" s="83">
        <f t="shared" si="5"/>
        <v>32</v>
      </c>
      <c r="U79" s="83">
        <f t="shared" si="6"/>
        <v>29</v>
      </c>
      <c r="V79" s="83">
        <f t="shared" si="7"/>
        <v>0.68579999999999997</v>
      </c>
      <c r="W79">
        <v>27</v>
      </c>
      <c r="X79" s="12">
        <v>1</v>
      </c>
      <c r="Y79" s="27"/>
      <c r="Z79">
        <v>32</v>
      </c>
      <c r="AA79" t="s">
        <v>206</v>
      </c>
      <c r="AB79">
        <v>29</v>
      </c>
      <c r="AC79" t="s">
        <v>206</v>
      </c>
      <c r="AD79" s="12"/>
      <c r="AE79" s="12"/>
    </row>
    <row r="80" spans="1:39" x14ac:dyDescent="0.15">
      <c r="A80" s="11">
        <v>40050</v>
      </c>
      <c r="B80" s="12">
        <v>4</v>
      </c>
      <c r="C80" s="37"/>
      <c r="D80" s="27"/>
      <c r="E80" s="52"/>
      <c r="F80" s="27"/>
      <c r="G80" s="45"/>
      <c r="H80" s="45"/>
      <c r="J80" s="34"/>
      <c r="L80" s="34"/>
      <c r="M80" s="34"/>
      <c r="N80" s="12"/>
      <c r="O80" s="12"/>
      <c r="P80" s="12"/>
      <c r="Q80" t="s">
        <v>74</v>
      </c>
      <c r="R80" s="12"/>
      <c r="S80" s="12"/>
      <c r="T80" s="83" t="str">
        <f t="shared" si="5"/>
        <v xml:space="preserve"> </v>
      </c>
      <c r="U80" s="83" t="str">
        <f t="shared" si="6"/>
        <v xml:space="preserve"> </v>
      </c>
      <c r="V80" s="83">
        <f t="shared" si="7"/>
        <v>0</v>
      </c>
      <c r="W80" s="12"/>
      <c r="X80" s="12"/>
      <c r="Y80" s="34" t="s">
        <v>74</v>
      </c>
      <c r="Z80" s="12"/>
      <c r="AA80" s="12"/>
      <c r="AB80" s="12"/>
      <c r="AC80" s="12"/>
      <c r="AD80" s="12"/>
      <c r="AE80" s="12"/>
    </row>
    <row r="81" spans="1:39" x14ac:dyDescent="0.15">
      <c r="A81" s="11">
        <v>40064</v>
      </c>
      <c r="B81" s="12">
        <v>4</v>
      </c>
      <c r="C81" s="37">
        <v>7.0000000000000007E-2</v>
      </c>
      <c r="D81" s="27">
        <v>6.7</v>
      </c>
      <c r="E81" s="52">
        <v>21</v>
      </c>
      <c r="F81" s="27">
        <v>4.5599999999999996</v>
      </c>
      <c r="G81" s="45">
        <v>0.183</v>
      </c>
      <c r="H81" s="45"/>
      <c r="I81">
        <v>165</v>
      </c>
      <c r="J81" s="34">
        <f t="shared" si="8"/>
        <v>2.3111549999999998</v>
      </c>
      <c r="K81">
        <v>2.39</v>
      </c>
      <c r="L81" s="34">
        <f t="shared" si="9"/>
        <v>7.4018299999999995E-2</v>
      </c>
      <c r="M81" s="34"/>
      <c r="N81" s="12">
        <v>3</v>
      </c>
      <c r="O81" s="12">
        <v>5</v>
      </c>
      <c r="P81" s="87">
        <v>2</v>
      </c>
      <c r="Q81" s="12">
        <v>2</v>
      </c>
      <c r="R81" s="87">
        <v>3</v>
      </c>
      <c r="S81" s="87">
        <v>4</v>
      </c>
      <c r="T81" s="83">
        <f t="shared" si="5"/>
        <v>22</v>
      </c>
      <c r="U81" s="83">
        <f t="shared" si="6"/>
        <v>22</v>
      </c>
      <c r="V81" s="83">
        <f t="shared" si="7"/>
        <v>0.50800000000000001</v>
      </c>
      <c r="W81">
        <v>20</v>
      </c>
      <c r="X81" s="12"/>
      <c r="Y81" s="27"/>
      <c r="Z81">
        <v>22</v>
      </c>
      <c r="AA81" t="s">
        <v>206</v>
      </c>
      <c r="AB81">
        <v>22</v>
      </c>
      <c r="AC81" t="s">
        <v>206</v>
      </c>
      <c r="AD81" s="12"/>
      <c r="AE81" s="12"/>
    </row>
    <row r="82" spans="1:39" x14ac:dyDescent="0.15">
      <c r="A82" s="11">
        <v>40078</v>
      </c>
      <c r="B82" s="12">
        <v>4</v>
      </c>
      <c r="C82" s="37"/>
      <c r="D82" s="27"/>
      <c r="E82" s="52"/>
      <c r="F82" s="27"/>
      <c r="G82" s="45"/>
      <c r="H82" s="45"/>
      <c r="J82" s="34"/>
      <c r="L82" s="34"/>
      <c r="M82" s="34"/>
      <c r="N82" s="12"/>
      <c r="O82" s="12"/>
      <c r="P82" s="12"/>
      <c r="Q82" s="23" t="s">
        <v>74</v>
      </c>
      <c r="R82" s="12"/>
      <c r="S82" s="12"/>
      <c r="T82" s="83" t="str">
        <f t="shared" si="5"/>
        <v xml:space="preserve"> </v>
      </c>
      <c r="U82" s="83" t="str">
        <f t="shared" si="6"/>
        <v xml:space="preserve"> </v>
      </c>
      <c r="V82" s="83">
        <f t="shared" si="7"/>
        <v>0</v>
      </c>
      <c r="W82" s="12"/>
      <c r="X82" s="12"/>
      <c r="Y82" s="41" t="s">
        <v>74</v>
      </c>
      <c r="Z82" s="12"/>
      <c r="AA82" s="12"/>
      <c r="AB82" s="12"/>
      <c r="AC82" s="12"/>
      <c r="AD82" s="12"/>
      <c r="AE82" s="12"/>
    </row>
    <row r="83" spans="1:39" x14ac:dyDescent="0.15">
      <c r="A83" s="11">
        <v>40092</v>
      </c>
      <c r="B83" s="12">
        <v>4</v>
      </c>
      <c r="C83" s="37"/>
      <c r="D83" s="27"/>
      <c r="E83" s="52"/>
      <c r="F83" s="27"/>
      <c r="G83" s="45"/>
      <c r="H83" s="45"/>
      <c r="J83" s="34"/>
      <c r="L83" s="34"/>
      <c r="M83" s="34"/>
      <c r="N83" s="12"/>
      <c r="O83" s="12"/>
      <c r="P83" s="12"/>
      <c r="Q83" s="23" t="s">
        <v>74</v>
      </c>
      <c r="R83" s="12"/>
      <c r="S83" s="12"/>
      <c r="T83" s="83" t="str">
        <f t="shared" si="5"/>
        <v xml:space="preserve"> </v>
      </c>
      <c r="U83" s="83" t="str">
        <f t="shared" si="6"/>
        <v xml:space="preserve"> </v>
      </c>
      <c r="V83" s="83">
        <f t="shared" si="7"/>
        <v>0</v>
      </c>
      <c r="W83" s="12"/>
      <c r="X83" s="12"/>
      <c r="Y83" s="27" t="s">
        <v>74</v>
      </c>
      <c r="Z83" s="12"/>
      <c r="AA83" s="12"/>
      <c r="AB83" s="12"/>
      <c r="AC83" s="12"/>
      <c r="AD83" s="12"/>
      <c r="AE83" s="12"/>
    </row>
    <row r="84" spans="1:39" x14ac:dyDescent="0.15">
      <c r="A84" s="11">
        <v>40106</v>
      </c>
      <c r="B84" s="12">
        <v>4</v>
      </c>
      <c r="C84" s="37">
        <v>7.0000000000000007E-2</v>
      </c>
      <c r="D84" s="27">
        <v>6.74</v>
      </c>
      <c r="E84" s="52">
        <v>110.5</v>
      </c>
      <c r="F84" s="27">
        <v>3.09</v>
      </c>
      <c r="G84" s="43">
        <v>0.54500000000000004</v>
      </c>
      <c r="I84">
        <v>232.5</v>
      </c>
      <c r="J84" s="34">
        <f t="shared" si="8"/>
        <v>3.2566275</v>
      </c>
      <c r="K84">
        <v>1.85</v>
      </c>
      <c r="L84" s="34">
        <f t="shared" si="9"/>
        <v>5.7294499999999998E-2</v>
      </c>
      <c r="M84" s="34"/>
      <c r="N84" s="12">
        <v>1</v>
      </c>
      <c r="O84" s="12">
        <v>1</v>
      </c>
      <c r="P84" s="12">
        <v>2</v>
      </c>
      <c r="Q84" s="12">
        <v>2</v>
      </c>
      <c r="R84" s="12">
        <v>7</v>
      </c>
      <c r="S84" s="12">
        <v>1</v>
      </c>
      <c r="T84" s="83">
        <f t="shared" si="5"/>
        <v>19</v>
      </c>
      <c r="U84" s="83">
        <f t="shared" si="6"/>
        <v>13</v>
      </c>
      <c r="V84" s="83">
        <f t="shared" si="7"/>
        <v>0.76200000000000001</v>
      </c>
      <c r="W84" s="12">
        <v>30</v>
      </c>
      <c r="X84" s="12">
        <v>2</v>
      </c>
      <c r="Y84" s="27"/>
      <c r="Z84" s="12">
        <v>19</v>
      </c>
      <c r="AA84" s="12" t="s">
        <v>206</v>
      </c>
      <c r="AB84" s="12">
        <v>13</v>
      </c>
      <c r="AC84" s="12" t="s">
        <v>206</v>
      </c>
      <c r="AD84" s="12"/>
      <c r="AE84" s="12"/>
    </row>
    <row r="85" spans="1:39" x14ac:dyDescent="0.15">
      <c r="A85" s="11">
        <v>40120</v>
      </c>
      <c r="B85" s="12">
        <v>4</v>
      </c>
      <c r="C85" s="37">
        <v>0.06</v>
      </c>
      <c r="D85" s="27">
        <v>6.72</v>
      </c>
      <c r="E85" s="52">
        <v>15.5</v>
      </c>
      <c r="F85" s="27">
        <v>1.65</v>
      </c>
      <c r="G85" s="45">
        <v>0.19</v>
      </c>
      <c r="H85" s="45"/>
      <c r="I85">
        <v>163</v>
      </c>
      <c r="J85" s="34">
        <f t="shared" si="8"/>
        <v>2.2831410000000001</v>
      </c>
      <c r="K85">
        <v>3.35</v>
      </c>
      <c r="L85" s="34">
        <f t="shared" si="9"/>
        <v>0.10374949999999999</v>
      </c>
      <c r="M85" s="34"/>
      <c r="N85" s="12">
        <v>1</v>
      </c>
      <c r="O85" s="12">
        <v>1</v>
      </c>
      <c r="P85" s="12">
        <v>2</v>
      </c>
      <c r="Q85" s="12">
        <v>2</v>
      </c>
      <c r="R85" s="12">
        <v>1</v>
      </c>
      <c r="S85" s="12">
        <v>4</v>
      </c>
      <c r="T85" s="83">
        <f t="shared" si="5"/>
        <v>18</v>
      </c>
      <c r="U85" s="83">
        <f t="shared" si="6"/>
        <v>10</v>
      </c>
      <c r="V85" s="83">
        <f t="shared" si="7"/>
        <v>0.4572</v>
      </c>
      <c r="W85" s="12">
        <v>18</v>
      </c>
      <c r="X85" s="12"/>
      <c r="Y85" s="27"/>
      <c r="Z85" s="12">
        <v>18</v>
      </c>
      <c r="AA85" s="12" t="s">
        <v>206</v>
      </c>
      <c r="AB85" s="12">
        <v>10</v>
      </c>
      <c r="AC85" s="12" t="s">
        <v>206</v>
      </c>
      <c r="AD85" s="12"/>
      <c r="AE85" s="12"/>
    </row>
    <row r="86" spans="1:39" x14ac:dyDescent="0.15">
      <c r="A86" s="11">
        <v>40134</v>
      </c>
      <c r="B86" s="12">
        <v>4</v>
      </c>
      <c r="C86" s="37"/>
      <c r="D86" s="27"/>
      <c r="E86" s="52"/>
      <c r="F86" s="27"/>
      <c r="G86" s="45"/>
      <c r="H86" s="45"/>
      <c r="J86" s="34"/>
      <c r="L86" s="34"/>
      <c r="M86" s="34"/>
      <c r="N86" s="12"/>
      <c r="O86" s="12"/>
      <c r="P86" s="12"/>
      <c r="Q86" s="12" t="s">
        <v>74</v>
      </c>
      <c r="R86" s="12"/>
      <c r="S86" s="12"/>
      <c r="T86" s="83" t="str">
        <f t="shared" si="5"/>
        <v xml:space="preserve"> </v>
      </c>
      <c r="U86" s="83" t="str">
        <f t="shared" si="6"/>
        <v xml:space="preserve"> </v>
      </c>
      <c r="V86" s="83">
        <f t="shared" si="7"/>
        <v>0</v>
      </c>
      <c r="W86" s="12"/>
      <c r="X86" s="12"/>
      <c r="Y86" s="27" t="s">
        <v>74</v>
      </c>
      <c r="Z86" s="12"/>
      <c r="AA86" s="12"/>
      <c r="AB86" s="12"/>
      <c r="AC86" s="12"/>
      <c r="AD86" s="12"/>
      <c r="AE86" s="12"/>
    </row>
    <row r="87" spans="1:39" x14ac:dyDescent="0.15">
      <c r="A87" s="13"/>
      <c r="B87" s="12"/>
      <c r="C87" s="37"/>
      <c r="D87" s="27"/>
      <c r="E87" s="52"/>
      <c r="F87" s="27"/>
      <c r="G87" s="121" t="s">
        <v>163</v>
      </c>
      <c r="H87" s="121"/>
      <c r="J87" s="34"/>
      <c r="L87" s="34"/>
      <c r="M87" s="34"/>
      <c r="N87" s="12"/>
      <c r="O87" s="12"/>
      <c r="P87" s="12"/>
      <c r="Q87" s="12"/>
      <c r="R87" s="12"/>
      <c r="S87" s="12"/>
      <c r="T87" s="83" t="str">
        <f t="shared" si="5"/>
        <v xml:space="preserve"> </v>
      </c>
      <c r="U87" s="83" t="str">
        <f t="shared" si="6"/>
        <v xml:space="preserve"> </v>
      </c>
      <c r="V87" s="83">
        <f t="shared" si="7"/>
        <v>0</v>
      </c>
      <c r="W87" s="12"/>
      <c r="X87" s="12"/>
      <c r="Y87" s="27"/>
      <c r="Z87" s="12"/>
      <c r="AA87" s="12"/>
      <c r="AB87" s="12"/>
      <c r="AC87" s="12"/>
      <c r="AD87" s="12"/>
      <c r="AE87" s="12"/>
    </row>
    <row r="88" spans="1:39" x14ac:dyDescent="0.15">
      <c r="A88" s="13"/>
      <c r="B88" s="12"/>
      <c r="C88" s="37"/>
      <c r="D88" s="27"/>
      <c r="E88" s="52"/>
      <c r="F88" s="27"/>
      <c r="G88" s="45"/>
      <c r="H88" s="45"/>
      <c r="J88" s="34"/>
      <c r="L88" s="34"/>
      <c r="M88" s="34"/>
      <c r="N88" s="12"/>
      <c r="O88" s="12"/>
      <c r="P88" s="12"/>
      <c r="Q88" s="12"/>
      <c r="R88" s="12"/>
      <c r="S88" s="12"/>
      <c r="T88" s="83" t="str">
        <f t="shared" si="5"/>
        <v xml:space="preserve"> </v>
      </c>
      <c r="U88" s="83" t="str">
        <f t="shared" si="6"/>
        <v xml:space="preserve"> </v>
      </c>
      <c r="V88" s="83">
        <f t="shared" si="7"/>
        <v>0</v>
      </c>
      <c r="W88" s="12"/>
      <c r="X88" s="12"/>
      <c r="Y88" s="27"/>
      <c r="Z88" s="12"/>
      <c r="AA88" s="12"/>
      <c r="AB88" s="12"/>
      <c r="AC88" s="12"/>
      <c r="AD88" s="12"/>
      <c r="AE88" s="12"/>
    </row>
    <row r="89" spans="1:39" x14ac:dyDescent="0.15">
      <c r="A89" s="13"/>
      <c r="B89" s="12"/>
      <c r="C89" s="37"/>
      <c r="D89" s="27"/>
      <c r="E89" s="52"/>
      <c r="F89" s="27"/>
      <c r="G89" s="45"/>
      <c r="H89" s="45"/>
      <c r="J89" s="34"/>
      <c r="L89" s="34"/>
      <c r="M89" s="34"/>
      <c r="N89" s="12"/>
      <c r="O89" s="12"/>
      <c r="P89" s="12"/>
      <c r="Q89" s="12"/>
      <c r="R89" s="12"/>
      <c r="S89" s="12"/>
      <c r="T89" s="83" t="str">
        <f t="shared" si="5"/>
        <v xml:space="preserve"> </v>
      </c>
      <c r="U89" s="83" t="str">
        <f t="shared" si="6"/>
        <v xml:space="preserve"> </v>
      </c>
      <c r="V89" s="83">
        <f t="shared" si="7"/>
        <v>0</v>
      </c>
      <c r="W89" s="12"/>
      <c r="X89" s="12"/>
      <c r="Y89" s="27"/>
      <c r="Z89" s="12"/>
      <c r="AA89" s="12"/>
      <c r="AB89" s="12"/>
      <c r="AC89" s="12"/>
      <c r="AD89" s="12"/>
      <c r="AE89" s="12"/>
    </row>
    <row r="90" spans="1:39" x14ac:dyDescent="0.15">
      <c r="A90" s="12"/>
      <c r="B90" s="12"/>
      <c r="C90" s="37"/>
      <c r="D90" s="27"/>
      <c r="E90" s="52"/>
      <c r="F90" s="27"/>
      <c r="G90" s="45"/>
      <c r="H90" s="45"/>
      <c r="J90" s="34"/>
      <c r="L90" s="34"/>
      <c r="M90" s="34"/>
      <c r="N90" s="12"/>
      <c r="O90" s="12"/>
      <c r="P90" s="12"/>
      <c r="Q90" s="12"/>
      <c r="R90" s="12"/>
      <c r="S90" s="12"/>
      <c r="T90" s="83" t="str">
        <f t="shared" si="5"/>
        <v xml:space="preserve"> </v>
      </c>
      <c r="U90" s="83" t="str">
        <f t="shared" si="6"/>
        <v xml:space="preserve"> </v>
      </c>
      <c r="V90" s="83">
        <f t="shared" si="7"/>
        <v>0</v>
      </c>
      <c r="W90" s="12"/>
      <c r="X90" s="12"/>
      <c r="Y90" s="27"/>
      <c r="Z90" s="12"/>
      <c r="AA90" s="12"/>
      <c r="AB90" s="12"/>
      <c r="AC90" s="12"/>
      <c r="AD90" s="12"/>
      <c r="AE90" s="12"/>
    </row>
    <row r="91" spans="1:39" x14ac:dyDescent="0.15">
      <c r="A91" s="11">
        <v>39896</v>
      </c>
      <c r="B91" s="12">
        <v>5</v>
      </c>
      <c r="C91" s="37"/>
      <c r="D91" s="27"/>
      <c r="E91" s="52"/>
      <c r="F91" s="27"/>
      <c r="G91" s="45"/>
      <c r="H91" s="45"/>
      <c r="J91" s="34"/>
      <c r="L91" s="34"/>
      <c r="M91" s="34"/>
      <c r="N91" s="12"/>
      <c r="O91" s="12"/>
      <c r="P91" s="12"/>
      <c r="Q91" s="87" t="s">
        <v>74</v>
      </c>
      <c r="R91" s="12"/>
      <c r="S91" s="12"/>
      <c r="T91" s="83" t="str">
        <f t="shared" si="5"/>
        <v xml:space="preserve"> </v>
      </c>
      <c r="U91" s="83" t="str">
        <f t="shared" si="6"/>
        <v xml:space="preserve"> </v>
      </c>
      <c r="V91" s="83">
        <f t="shared" si="7"/>
        <v>0</v>
      </c>
      <c r="W91" s="12"/>
      <c r="X91" s="12"/>
      <c r="Y91" s="34" t="s">
        <v>74</v>
      </c>
      <c r="Z91" s="12"/>
      <c r="AA91" s="12"/>
      <c r="AB91" s="12"/>
      <c r="AC91" s="12"/>
      <c r="AD91" s="12" t="s">
        <v>26</v>
      </c>
      <c r="AE91" s="12" t="s">
        <v>27</v>
      </c>
    </row>
    <row r="92" spans="1:39" x14ac:dyDescent="0.15">
      <c r="A92" s="11">
        <v>39910</v>
      </c>
      <c r="B92" s="12">
        <v>5</v>
      </c>
      <c r="C92" s="37"/>
      <c r="D92" s="27"/>
      <c r="E92" s="52"/>
      <c r="F92" s="27"/>
      <c r="G92" s="45"/>
      <c r="H92" s="45"/>
      <c r="J92" s="34"/>
      <c r="L92" s="34"/>
      <c r="M92" s="34"/>
      <c r="N92" s="12"/>
      <c r="O92" s="12"/>
      <c r="P92" s="12"/>
      <c r="Q92" t="s">
        <v>74</v>
      </c>
      <c r="R92" s="12"/>
      <c r="S92" s="12"/>
      <c r="T92" s="83" t="str">
        <f t="shared" si="5"/>
        <v xml:space="preserve"> </v>
      </c>
      <c r="U92" s="83" t="str">
        <f t="shared" si="6"/>
        <v xml:space="preserve"> </v>
      </c>
      <c r="V92" s="83">
        <f t="shared" si="7"/>
        <v>0</v>
      </c>
      <c r="W92" s="12"/>
      <c r="X92" s="12"/>
      <c r="Y92" s="34" t="s">
        <v>74</v>
      </c>
      <c r="Z92" s="12"/>
      <c r="AA92" s="12"/>
      <c r="AB92" s="12"/>
      <c r="AC92" s="12"/>
      <c r="AD92" s="12"/>
      <c r="AE92" s="12"/>
      <c r="AH92" t="s">
        <v>101</v>
      </c>
    </row>
    <row r="93" spans="1:39" x14ac:dyDescent="0.15">
      <c r="A93" s="11">
        <v>39924</v>
      </c>
      <c r="B93" s="12">
        <v>5</v>
      </c>
      <c r="C93" s="37">
        <v>0.05</v>
      </c>
      <c r="D93" s="27">
        <v>6.53</v>
      </c>
      <c r="E93" s="52">
        <v>7.4</v>
      </c>
      <c r="F93" s="27">
        <v>1.73</v>
      </c>
      <c r="G93" s="45">
        <v>0.19500000000000001</v>
      </c>
      <c r="H93" s="45"/>
      <c r="I93">
        <v>187.5</v>
      </c>
      <c r="J93" s="34">
        <f>(I93*14.007)*(0.001)</f>
        <v>2.6263125</v>
      </c>
      <c r="K93" s="34">
        <v>2.63</v>
      </c>
      <c r="L93" s="34">
        <f>(K93*30.97)*(0.001)</f>
        <v>8.1451099999999999E-2</v>
      </c>
      <c r="M93" s="34"/>
      <c r="N93" s="12">
        <v>5</v>
      </c>
      <c r="O93" s="12">
        <v>2</v>
      </c>
      <c r="P93" s="87">
        <v>2</v>
      </c>
      <c r="Q93" s="12">
        <v>1</v>
      </c>
      <c r="R93" s="87">
        <v>4</v>
      </c>
      <c r="S93" s="87">
        <v>5</v>
      </c>
      <c r="T93" s="83">
        <f t="shared" si="5"/>
        <v>17</v>
      </c>
      <c r="U93" s="83">
        <f t="shared" si="6"/>
        <v>13</v>
      </c>
      <c r="V93" s="83">
        <f t="shared" si="7"/>
        <v>0.91439999999999999</v>
      </c>
      <c r="W93">
        <v>36</v>
      </c>
      <c r="X93" s="12">
        <v>1</v>
      </c>
      <c r="Y93" s="27"/>
      <c r="Z93">
        <v>17</v>
      </c>
      <c r="AA93" t="s">
        <v>206</v>
      </c>
      <c r="AB93">
        <v>13</v>
      </c>
      <c r="AC93" t="s">
        <v>206</v>
      </c>
      <c r="AD93" s="12"/>
      <c r="AE93" s="12"/>
      <c r="AH93" t="s">
        <v>102</v>
      </c>
      <c r="AI93" s="34">
        <f>C93</f>
        <v>0.05</v>
      </c>
      <c r="AJ93" s="34">
        <f>D93</f>
        <v>6.53</v>
      </c>
      <c r="AK93" s="34">
        <f>F93</f>
        <v>1.73</v>
      </c>
      <c r="AL93" s="43">
        <f>G93</f>
        <v>0.19500000000000001</v>
      </c>
      <c r="AM93" s="50">
        <f>E93</f>
        <v>7.4</v>
      </c>
    </row>
    <row r="94" spans="1:39" x14ac:dyDescent="0.15">
      <c r="A94" s="11">
        <v>39938</v>
      </c>
      <c r="B94" s="12">
        <v>5</v>
      </c>
      <c r="C94" s="37"/>
      <c r="D94" s="27"/>
      <c r="E94" s="52"/>
      <c r="F94" s="27"/>
      <c r="G94" s="45"/>
      <c r="H94" s="45"/>
      <c r="J94" s="34"/>
      <c r="L94" s="34"/>
      <c r="M94" s="34"/>
      <c r="N94" s="12"/>
      <c r="O94" s="17"/>
      <c r="P94" s="17"/>
      <c r="Q94" s="26" t="s">
        <v>74</v>
      </c>
      <c r="R94" s="17"/>
      <c r="S94" s="17"/>
      <c r="T94" s="83" t="str">
        <f t="shared" si="5"/>
        <v xml:space="preserve"> </v>
      </c>
      <c r="U94" s="83" t="str">
        <f t="shared" si="6"/>
        <v xml:space="preserve"> </v>
      </c>
      <c r="V94" s="83">
        <f t="shared" si="7"/>
        <v>0</v>
      </c>
      <c r="W94" s="17"/>
      <c r="X94" s="17"/>
      <c r="Y94" s="41" t="s">
        <v>74</v>
      </c>
      <c r="Z94" s="17"/>
      <c r="AA94" s="17"/>
      <c r="AB94" s="17"/>
      <c r="AC94" s="17"/>
      <c r="AD94" s="12"/>
      <c r="AE94" s="12"/>
      <c r="AH94" t="s">
        <v>103</v>
      </c>
      <c r="AI94" s="34">
        <f>C95</f>
        <v>0.06</v>
      </c>
      <c r="AJ94" s="34">
        <f>D95</f>
        <v>7.46</v>
      </c>
      <c r="AK94" s="34">
        <f>F95</f>
        <v>1.72</v>
      </c>
      <c r="AL94" s="43">
        <f>G95</f>
        <v>0.38500000000000001</v>
      </c>
      <c r="AM94" s="50">
        <f>E95</f>
        <v>18.3</v>
      </c>
    </row>
    <row r="95" spans="1:39" x14ac:dyDescent="0.15">
      <c r="A95" s="11">
        <v>39952</v>
      </c>
      <c r="B95" s="12">
        <v>5</v>
      </c>
      <c r="C95" s="37">
        <v>0.06</v>
      </c>
      <c r="D95" s="27">
        <v>7.46</v>
      </c>
      <c r="E95" s="52">
        <v>18.3</v>
      </c>
      <c r="F95" s="27">
        <v>1.72</v>
      </c>
      <c r="G95" s="45">
        <v>0.38500000000000001</v>
      </c>
      <c r="H95" s="45"/>
      <c r="I95">
        <v>142.5</v>
      </c>
      <c r="J95" s="34">
        <f>(I95*14.007)*(0.001)</f>
        <v>1.9959975000000001</v>
      </c>
      <c r="K95" s="34">
        <v>1.92</v>
      </c>
      <c r="L95" s="34">
        <f>(K95*30.97)*(0.001)</f>
        <v>5.9462399999999999E-2</v>
      </c>
      <c r="M95" s="34"/>
      <c r="N95" s="12">
        <v>5</v>
      </c>
      <c r="O95" s="12">
        <v>1</v>
      </c>
      <c r="P95" s="87">
        <v>2</v>
      </c>
      <c r="Q95" s="12">
        <v>2</v>
      </c>
      <c r="R95" s="87">
        <v>4</v>
      </c>
      <c r="S95" s="87">
        <v>3</v>
      </c>
      <c r="T95" s="83">
        <f t="shared" si="5"/>
        <v>19</v>
      </c>
      <c r="U95" s="83">
        <f t="shared" si="6"/>
        <v>17</v>
      </c>
      <c r="V95" s="83">
        <f t="shared" si="7"/>
        <v>0.83819999999999995</v>
      </c>
      <c r="W95">
        <v>33</v>
      </c>
      <c r="X95" s="12">
        <v>1</v>
      </c>
      <c r="Y95" s="27"/>
      <c r="Z95">
        <v>19</v>
      </c>
      <c r="AA95" t="s">
        <v>206</v>
      </c>
      <c r="AB95">
        <v>17</v>
      </c>
      <c r="AC95" t="s">
        <v>206</v>
      </c>
      <c r="AD95" s="12"/>
      <c r="AE95" s="12"/>
      <c r="AH95" t="s">
        <v>104</v>
      </c>
      <c r="AM95" s="50"/>
    </row>
    <row r="96" spans="1:39" x14ac:dyDescent="0.15">
      <c r="A96" s="11">
        <v>39966</v>
      </c>
      <c r="B96" s="12">
        <v>5</v>
      </c>
      <c r="C96" s="37"/>
      <c r="D96" s="27"/>
      <c r="E96" s="52"/>
      <c r="F96" s="27"/>
      <c r="G96" s="45"/>
      <c r="H96" s="45"/>
      <c r="J96" s="34"/>
      <c r="L96" s="34"/>
      <c r="M96" s="34"/>
      <c r="O96" s="12"/>
      <c r="P96" s="12"/>
      <c r="Q96" t="s">
        <v>74</v>
      </c>
      <c r="R96" s="12"/>
      <c r="S96" s="12"/>
      <c r="T96" s="83" t="str">
        <f t="shared" si="5"/>
        <v xml:space="preserve"> </v>
      </c>
      <c r="U96" s="83" t="str">
        <f t="shared" si="6"/>
        <v xml:space="preserve"> </v>
      </c>
      <c r="V96" s="83">
        <f t="shared" si="7"/>
        <v>0</v>
      </c>
      <c r="W96" s="12"/>
      <c r="X96" s="12"/>
      <c r="Y96" s="34" t="s">
        <v>74</v>
      </c>
      <c r="Z96" s="12"/>
      <c r="AA96" s="12"/>
      <c r="AB96" s="12"/>
      <c r="AC96" s="12"/>
      <c r="AD96" s="12"/>
      <c r="AE96" s="12"/>
      <c r="AH96" t="s">
        <v>105</v>
      </c>
      <c r="AI96" s="34">
        <f>AVERAGE(C99:C100)</f>
        <v>0.06</v>
      </c>
      <c r="AJ96" s="34">
        <f>AVERAGE(D99:D100)</f>
        <v>7.35</v>
      </c>
      <c r="AK96" s="34">
        <f>AVERAGE(F99:F100)</f>
        <v>1.1100000000000001</v>
      </c>
      <c r="AL96" s="43">
        <f>AVERAGE(G99:G100)</f>
        <v>0.11899999999999999</v>
      </c>
      <c r="AM96" s="50">
        <f>AVERAGE(E99:E100)</f>
        <v>10.6</v>
      </c>
    </row>
    <row r="97" spans="1:39" x14ac:dyDescent="0.15">
      <c r="A97" s="11">
        <v>39980</v>
      </c>
      <c r="B97" s="12">
        <v>5</v>
      </c>
      <c r="C97" s="37"/>
      <c r="D97" s="27"/>
      <c r="E97" s="52"/>
      <c r="F97" s="27"/>
      <c r="G97" s="45"/>
      <c r="H97" s="45"/>
      <c r="J97" s="34"/>
      <c r="L97" s="34"/>
      <c r="M97" s="34"/>
      <c r="N97" s="12"/>
      <c r="O97" s="12"/>
      <c r="P97" s="12"/>
      <c r="Q97" t="s">
        <v>74</v>
      </c>
      <c r="R97" s="12"/>
      <c r="S97" s="12"/>
      <c r="T97" s="83" t="str">
        <f t="shared" si="5"/>
        <v xml:space="preserve"> </v>
      </c>
      <c r="U97" s="83" t="str">
        <f t="shared" si="6"/>
        <v xml:space="preserve"> </v>
      </c>
      <c r="V97" s="83">
        <f t="shared" si="7"/>
        <v>0</v>
      </c>
      <c r="W97" s="12"/>
      <c r="X97" s="12"/>
      <c r="Y97" s="34" t="s">
        <v>74</v>
      </c>
      <c r="Z97" s="12"/>
      <c r="AA97" s="12"/>
      <c r="AB97" s="12"/>
      <c r="AC97" s="12"/>
      <c r="AD97" s="12"/>
      <c r="AE97" s="12"/>
      <c r="AH97" t="s">
        <v>106</v>
      </c>
      <c r="AI97" s="34">
        <f>C101</f>
        <v>0.05</v>
      </c>
      <c r="AJ97" s="34">
        <f>D101</f>
        <v>7.15</v>
      </c>
      <c r="AK97" s="34">
        <f>F101</f>
        <v>0.88800000000000001</v>
      </c>
      <c r="AL97" s="43">
        <f>G101</f>
        <v>0.19800000000000001</v>
      </c>
      <c r="AM97" s="50">
        <f>E101</f>
        <v>36.1</v>
      </c>
    </row>
    <row r="98" spans="1:39" x14ac:dyDescent="0.15">
      <c r="A98" s="11">
        <v>39994</v>
      </c>
      <c r="B98" s="12">
        <v>5</v>
      </c>
      <c r="C98" s="37"/>
      <c r="D98" s="27"/>
      <c r="E98" s="52"/>
      <c r="F98" s="27"/>
      <c r="G98" s="45"/>
      <c r="H98" s="45"/>
      <c r="J98" s="34"/>
      <c r="L98" s="34"/>
      <c r="M98" s="34"/>
      <c r="N98" s="12"/>
      <c r="O98" s="12"/>
      <c r="P98" s="12"/>
      <c r="Q98" t="s">
        <v>74</v>
      </c>
      <c r="R98" s="12"/>
      <c r="S98" s="12"/>
      <c r="T98" s="83" t="str">
        <f t="shared" si="5"/>
        <v xml:space="preserve"> </v>
      </c>
      <c r="U98" s="83" t="str">
        <f t="shared" si="6"/>
        <v xml:space="preserve"> </v>
      </c>
      <c r="V98" s="83">
        <f t="shared" si="7"/>
        <v>0</v>
      </c>
      <c r="W98" s="12"/>
      <c r="X98" s="12"/>
      <c r="Y98" s="34" t="s">
        <v>74</v>
      </c>
      <c r="Z98" s="12"/>
      <c r="AA98" s="12"/>
      <c r="AB98" s="12"/>
      <c r="AC98" s="12"/>
      <c r="AD98" s="12"/>
      <c r="AE98" s="12"/>
      <c r="AH98" t="s">
        <v>107</v>
      </c>
      <c r="AI98" s="34">
        <f>AVERAGE(C103:C104)</f>
        <v>0.06</v>
      </c>
      <c r="AJ98" s="34">
        <f>AVERAGE(D103:D104)</f>
        <v>6.76</v>
      </c>
      <c r="AK98" s="34">
        <f>AVERAGE(F103:F104)</f>
        <v>4.41</v>
      </c>
      <c r="AL98" s="43">
        <f>AVERAGE(G103:G104)</f>
        <v>0.123</v>
      </c>
      <c r="AM98" s="50">
        <f>AVERAGE(E103:E104)</f>
        <v>10</v>
      </c>
    </row>
    <row r="99" spans="1:39" x14ac:dyDescent="0.15">
      <c r="A99" s="11">
        <v>40008</v>
      </c>
      <c r="B99" s="12">
        <v>5</v>
      </c>
      <c r="C99" s="37">
        <v>0.06</v>
      </c>
      <c r="D99" s="27">
        <v>7.35</v>
      </c>
      <c r="E99" s="52">
        <v>10.6</v>
      </c>
      <c r="F99" s="27">
        <v>1.1100000000000001</v>
      </c>
      <c r="G99" s="45">
        <v>0.11899999999999999</v>
      </c>
      <c r="H99" s="45"/>
      <c r="I99">
        <v>61.4</v>
      </c>
      <c r="J99" s="34">
        <f>(I99*14.007)*(0.001)</f>
        <v>0.86002979999999996</v>
      </c>
      <c r="K99">
        <v>2.2599999999999998</v>
      </c>
      <c r="L99" s="34">
        <f>(K99*30.97)*(0.001)</f>
        <v>6.9992200000000004E-2</v>
      </c>
      <c r="M99" s="34"/>
      <c r="N99" s="12">
        <v>5</v>
      </c>
      <c r="O99" s="12">
        <v>1</v>
      </c>
      <c r="P99" s="87">
        <v>2</v>
      </c>
      <c r="Q99" s="12">
        <v>1</v>
      </c>
      <c r="R99" s="87">
        <v>2</v>
      </c>
      <c r="S99" s="87">
        <v>1</v>
      </c>
      <c r="T99" s="83">
        <f t="shared" si="5"/>
        <v>28</v>
      </c>
      <c r="U99" s="83">
        <f t="shared" si="6"/>
        <v>24</v>
      </c>
      <c r="V99" s="83">
        <f t="shared" si="7"/>
        <v>1.6763999999999999</v>
      </c>
      <c r="W99">
        <v>66</v>
      </c>
      <c r="X99" s="12">
        <v>1</v>
      </c>
      <c r="Y99" s="27"/>
      <c r="Z99">
        <v>28</v>
      </c>
      <c r="AA99" t="s">
        <v>206</v>
      </c>
      <c r="AB99">
        <v>24</v>
      </c>
      <c r="AC99" t="s">
        <v>206</v>
      </c>
      <c r="AD99" s="12"/>
      <c r="AE99" s="12"/>
      <c r="AH99" t="s">
        <v>108</v>
      </c>
    </row>
    <row r="100" spans="1:39" x14ac:dyDescent="0.15">
      <c r="A100" s="11">
        <v>40022</v>
      </c>
      <c r="B100" s="12">
        <v>5</v>
      </c>
      <c r="C100" s="37"/>
      <c r="D100" s="27"/>
      <c r="E100" s="52"/>
      <c r="F100" s="27"/>
      <c r="G100" s="45"/>
      <c r="H100" s="45"/>
      <c r="J100" s="34"/>
      <c r="L100" s="34"/>
      <c r="M100" s="34"/>
      <c r="N100" s="12"/>
      <c r="O100" s="12"/>
      <c r="P100" s="12"/>
      <c r="Q100" s="87" t="s">
        <v>74</v>
      </c>
      <c r="R100" s="12"/>
      <c r="S100" s="12"/>
      <c r="T100" s="83" t="str">
        <f t="shared" si="5"/>
        <v xml:space="preserve"> </v>
      </c>
      <c r="U100" s="83" t="str">
        <f t="shared" si="6"/>
        <v xml:space="preserve"> </v>
      </c>
      <c r="V100" s="83">
        <f t="shared" si="7"/>
        <v>0</v>
      </c>
      <c r="W100" s="12"/>
      <c r="X100" s="12"/>
      <c r="Y100" s="34" t="s">
        <v>74</v>
      </c>
      <c r="Z100" s="12"/>
      <c r="AA100" s="12"/>
      <c r="AB100" s="12"/>
      <c r="AC100" s="12"/>
      <c r="AD100" s="12"/>
      <c r="AE100" s="12"/>
      <c r="AH100" t="s">
        <v>130</v>
      </c>
      <c r="AI100" s="34">
        <v>0.06</v>
      </c>
      <c r="AJ100" s="27">
        <v>6.67</v>
      </c>
      <c r="AK100" s="27">
        <v>1.58</v>
      </c>
      <c r="AL100" s="45">
        <v>0.22600000000000001</v>
      </c>
      <c r="AM100" s="52">
        <v>10.7</v>
      </c>
    </row>
    <row r="101" spans="1:39" x14ac:dyDescent="0.15">
      <c r="A101" s="11">
        <v>40036</v>
      </c>
      <c r="B101" s="12">
        <v>5</v>
      </c>
      <c r="C101" s="37">
        <v>0.05</v>
      </c>
      <c r="D101" s="27">
        <v>7.15</v>
      </c>
      <c r="E101" s="52">
        <v>36.1</v>
      </c>
      <c r="F101" s="27">
        <v>0.88800000000000001</v>
      </c>
      <c r="G101" s="45">
        <v>0.19800000000000001</v>
      </c>
      <c r="H101" s="45"/>
      <c r="I101">
        <v>78.400000000000006</v>
      </c>
      <c r="J101" s="34">
        <f>(I101*14.007)*(0.001)</f>
        <v>1.0981488000000001</v>
      </c>
      <c r="K101">
        <v>2.27</v>
      </c>
      <c r="L101" s="34">
        <f>(K101*30.97)*(0.001)</f>
        <v>7.0301900000000001E-2</v>
      </c>
      <c r="M101" s="34"/>
      <c r="N101" s="12">
        <v>5</v>
      </c>
      <c r="O101" s="12">
        <v>2</v>
      </c>
      <c r="P101" s="87">
        <v>1</v>
      </c>
      <c r="Q101" s="12">
        <v>1</v>
      </c>
      <c r="R101" s="87">
        <v>8</v>
      </c>
      <c r="S101" s="87">
        <v>4</v>
      </c>
      <c r="T101" s="83">
        <f t="shared" si="5"/>
        <v>33</v>
      </c>
      <c r="U101" s="83">
        <f t="shared" si="6"/>
        <v>28</v>
      </c>
      <c r="V101" s="83">
        <f t="shared" si="7"/>
        <v>1.143</v>
      </c>
      <c r="W101">
        <v>45</v>
      </c>
      <c r="X101" s="12"/>
      <c r="Y101" s="27"/>
      <c r="Z101">
        <v>33</v>
      </c>
      <c r="AA101" t="s">
        <v>206</v>
      </c>
      <c r="AB101">
        <v>28</v>
      </c>
      <c r="AC101" t="s">
        <v>206</v>
      </c>
      <c r="AD101" s="12"/>
      <c r="AE101" s="12"/>
      <c r="AG101" t="s">
        <v>146</v>
      </c>
    </row>
    <row r="102" spans="1:39" x14ac:dyDescent="0.15">
      <c r="A102" s="11">
        <v>40050</v>
      </c>
      <c r="B102" s="12">
        <v>5</v>
      </c>
      <c r="C102" s="37"/>
      <c r="D102" s="27"/>
      <c r="E102" s="52"/>
      <c r="F102" s="27"/>
      <c r="G102" s="45"/>
      <c r="H102" s="45"/>
      <c r="J102" s="34"/>
      <c r="L102" s="34"/>
      <c r="M102" s="34"/>
      <c r="N102" s="12"/>
      <c r="O102" s="12"/>
      <c r="P102" s="12"/>
      <c r="Q102" s="87" t="s">
        <v>74</v>
      </c>
      <c r="R102" s="12"/>
      <c r="S102" s="12"/>
      <c r="T102" s="83" t="str">
        <f t="shared" si="5"/>
        <v xml:space="preserve"> </v>
      </c>
      <c r="U102" s="83" t="str">
        <f t="shared" si="6"/>
        <v xml:space="preserve"> </v>
      </c>
      <c r="V102" s="83">
        <f t="shared" si="7"/>
        <v>0</v>
      </c>
      <c r="W102" s="12"/>
      <c r="X102" s="12"/>
      <c r="Y102" s="34" t="s">
        <v>74</v>
      </c>
      <c r="Z102" s="12"/>
      <c r="AA102" s="12"/>
      <c r="AB102" s="12"/>
      <c r="AC102" s="12"/>
      <c r="AD102" s="12"/>
      <c r="AE102" s="12"/>
    </row>
    <row r="103" spans="1:39" x14ac:dyDescent="0.15">
      <c r="A103" s="11">
        <v>40064</v>
      </c>
      <c r="B103" s="12">
        <v>5</v>
      </c>
      <c r="C103" s="37">
        <v>0.06</v>
      </c>
      <c r="D103" s="27">
        <v>6.76</v>
      </c>
      <c r="E103" s="52">
        <v>10</v>
      </c>
      <c r="F103" s="27">
        <v>4.41</v>
      </c>
      <c r="G103" s="45">
        <v>0.123</v>
      </c>
      <c r="H103" s="45"/>
      <c r="I103">
        <v>116</v>
      </c>
      <c r="J103" s="34">
        <f>(I103*14.007)*(0.001)</f>
        <v>1.6248119999999999</v>
      </c>
      <c r="K103">
        <v>0.85</v>
      </c>
      <c r="L103" s="34">
        <f>(K103*30.97)*(0.001)</f>
        <v>2.6324499999999997E-2</v>
      </c>
      <c r="M103" s="34"/>
      <c r="N103" s="12">
        <v>5</v>
      </c>
      <c r="O103" s="12">
        <v>5</v>
      </c>
      <c r="P103" s="87">
        <v>2</v>
      </c>
      <c r="Q103" s="12">
        <v>1</v>
      </c>
      <c r="R103" s="87">
        <v>2</v>
      </c>
      <c r="S103" s="87">
        <v>4</v>
      </c>
      <c r="T103" s="83">
        <f t="shared" si="5"/>
        <v>17</v>
      </c>
      <c r="U103" s="83" t="str">
        <f t="shared" si="6"/>
        <v>18C</v>
      </c>
      <c r="V103" s="83">
        <f t="shared" si="7"/>
        <v>1.3715999999999999</v>
      </c>
      <c r="W103">
        <v>54</v>
      </c>
      <c r="X103" s="12">
        <v>1</v>
      </c>
      <c r="Y103" s="27"/>
      <c r="Z103">
        <v>17</v>
      </c>
      <c r="AA103" t="s">
        <v>206</v>
      </c>
      <c r="AB103" t="s">
        <v>151</v>
      </c>
      <c r="AD103" s="12"/>
      <c r="AE103" s="12"/>
    </row>
    <row r="104" spans="1:39" x14ac:dyDescent="0.15">
      <c r="A104" s="11">
        <v>40078</v>
      </c>
      <c r="B104" s="12">
        <v>5</v>
      </c>
      <c r="C104" s="37"/>
      <c r="D104" s="27"/>
      <c r="E104" s="52"/>
      <c r="F104" s="27"/>
      <c r="G104" s="45"/>
      <c r="H104" s="45"/>
      <c r="J104" s="34"/>
      <c r="L104" s="34"/>
      <c r="M104" s="34"/>
      <c r="N104" s="12"/>
      <c r="O104" s="12"/>
      <c r="P104" s="12"/>
      <c r="Q104" s="23" t="s">
        <v>74</v>
      </c>
      <c r="R104" s="12"/>
      <c r="S104" s="12"/>
      <c r="T104" s="83" t="str">
        <f t="shared" si="5"/>
        <v xml:space="preserve"> </v>
      </c>
      <c r="U104" s="83" t="str">
        <f t="shared" si="6"/>
        <v xml:space="preserve"> </v>
      </c>
      <c r="V104" s="83">
        <f t="shared" si="7"/>
        <v>0</v>
      </c>
      <c r="W104" s="12"/>
      <c r="X104" s="12"/>
      <c r="Y104" s="41" t="s">
        <v>74</v>
      </c>
      <c r="Z104" s="12"/>
      <c r="AA104" s="12"/>
      <c r="AB104" s="12"/>
      <c r="AC104" s="12"/>
      <c r="AD104" s="12"/>
      <c r="AE104" s="12"/>
    </row>
    <row r="105" spans="1:39" x14ac:dyDescent="0.15">
      <c r="A105" s="11">
        <v>40092</v>
      </c>
      <c r="B105" s="12">
        <v>5</v>
      </c>
      <c r="C105" s="37"/>
      <c r="D105" s="27"/>
      <c r="E105" s="52"/>
      <c r="F105" s="27"/>
      <c r="G105" s="45"/>
      <c r="H105" s="45"/>
      <c r="J105" s="34"/>
      <c r="L105" s="34"/>
      <c r="M105" s="34"/>
      <c r="N105" s="12"/>
      <c r="O105" s="12"/>
      <c r="P105" s="12"/>
      <c r="Q105" s="23" t="s">
        <v>74</v>
      </c>
      <c r="R105" s="12"/>
      <c r="S105" s="12"/>
      <c r="T105" s="83" t="str">
        <f t="shared" si="5"/>
        <v xml:space="preserve"> </v>
      </c>
      <c r="U105" s="83" t="str">
        <f t="shared" si="6"/>
        <v xml:space="preserve"> </v>
      </c>
      <c r="V105" s="83">
        <f t="shared" si="7"/>
        <v>0</v>
      </c>
      <c r="W105" s="12"/>
      <c r="X105" s="12"/>
      <c r="Y105" s="27" t="s">
        <v>74</v>
      </c>
      <c r="Z105" s="12"/>
      <c r="AA105" s="12"/>
      <c r="AB105" s="12"/>
      <c r="AC105" s="12"/>
      <c r="AD105" s="12"/>
      <c r="AE105" s="12"/>
    </row>
    <row r="106" spans="1:39" x14ac:dyDescent="0.15">
      <c r="A106" s="11">
        <v>40106</v>
      </c>
      <c r="B106" s="12">
        <v>5</v>
      </c>
      <c r="C106" s="37"/>
      <c r="D106" s="27"/>
      <c r="E106" s="52"/>
      <c r="F106" s="27"/>
      <c r="G106" s="45"/>
      <c r="H106" s="45"/>
      <c r="J106" s="34"/>
      <c r="L106" s="34"/>
      <c r="M106" s="34"/>
      <c r="N106" s="12"/>
      <c r="O106" s="12"/>
      <c r="P106" s="12"/>
      <c r="Q106" s="23" t="s">
        <v>74</v>
      </c>
      <c r="R106" s="12"/>
      <c r="S106" s="12"/>
      <c r="T106" s="83" t="str">
        <f t="shared" si="5"/>
        <v xml:space="preserve"> </v>
      </c>
      <c r="U106" s="83" t="str">
        <f t="shared" si="6"/>
        <v xml:space="preserve"> </v>
      </c>
      <c r="V106" s="83">
        <f t="shared" si="7"/>
        <v>0</v>
      </c>
      <c r="W106" s="12"/>
      <c r="X106" s="12"/>
      <c r="Y106" s="27" t="s">
        <v>74</v>
      </c>
      <c r="Z106" s="12"/>
      <c r="AA106" s="12"/>
      <c r="AB106" s="12"/>
      <c r="AC106" s="12"/>
      <c r="AD106" s="12"/>
      <c r="AE106" s="12"/>
    </row>
    <row r="107" spans="1:39" x14ac:dyDescent="0.15">
      <c r="A107" s="13">
        <v>40120</v>
      </c>
      <c r="B107" s="12">
        <v>5</v>
      </c>
      <c r="C107" s="37">
        <v>0.06</v>
      </c>
      <c r="D107" s="27">
        <v>6.67</v>
      </c>
      <c r="E107" s="52">
        <v>10.7</v>
      </c>
      <c r="F107" s="27">
        <v>1.58</v>
      </c>
      <c r="G107" s="45">
        <v>0.22600000000000001</v>
      </c>
      <c r="H107" s="45"/>
      <c r="I107">
        <v>157</v>
      </c>
      <c r="J107" s="34">
        <f>(I107*14.007)*(0.001)</f>
        <v>2.1990990000000004</v>
      </c>
      <c r="K107">
        <v>2.21</v>
      </c>
      <c r="L107" s="34">
        <f>(K107*30.97)*(0.001)</f>
        <v>6.8443699999999996E-2</v>
      </c>
      <c r="M107" s="34"/>
      <c r="N107" s="12">
        <v>5</v>
      </c>
      <c r="O107" s="12">
        <v>1</v>
      </c>
      <c r="P107" s="12">
        <v>1</v>
      </c>
      <c r="Q107" s="12">
        <v>1</v>
      </c>
      <c r="R107" s="12">
        <v>7</v>
      </c>
      <c r="S107" s="12">
        <v>3</v>
      </c>
      <c r="T107" s="83">
        <f t="shared" si="5"/>
        <v>17</v>
      </c>
      <c r="U107" s="83">
        <f t="shared" si="6"/>
        <v>12</v>
      </c>
      <c r="V107" s="83">
        <f t="shared" si="7"/>
        <v>0.91439999999999999</v>
      </c>
      <c r="W107" s="12">
        <v>36</v>
      </c>
      <c r="X107" s="12">
        <v>1</v>
      </c>
      <c r="Y107" s="27"/>
      <c r="Z107" s="12">
        <v>17</v>
      </c>
      <c r="AA107" s="12" t="s">
        <v>206</v>
      </c>
      <c r="AB107" s="12">
        <v>12</v>
      </c>
      <c r="AC107" s="12" t="s">
        <v>206</v>
      </c>
      <c r="AD107" s="12"/>
      <c r="AE107" s="12"/>
    </row>
    <row r="108" spans="1:39" x14ac:dyDescent="0.15">
      <c r="A108" s="13">
        <v>40134</v>
      </c>
      <c r="B108" s="12">
        <v>5</v>
      </c>
      <c r="C108" s="37"/>
      <c r="D108" s="27"/>
      <c r="E108" s="52"/>
      <c r="F108" s="27"/>
      <c r="G108" s="45"/>
      <c r="H108" s="45"/>
      <c r="J108" s="34"/>
      <c r="L108" s="34"/>
      <c r="M108" s="34"/>
      <c r="N108" s="12"/>
      <c r="O108" s="12"/>
      <c r="P108" s="12"/>
      <c r="Q108" s="12" t="s">
        <v>74</v>
      </c>
      <c r="R108" s="12"/>
      <c r="S108" s="12"/>
      <c r="T108" s="83" t="str">
        <f t="shared" si="5"/>
        <v xml:space="preserve"> </v>
      </c>
      <c r="U108" s="83" t="str">
        <f t="shared" si="6"/>
        <v xml:space="preserve"> </v>
      </c>
      <c r="V108" s="83">
        <f t="shared" si="7"/>
        <v>0</v>
      </c>
      <c r="W108" s="12"/>
      <c r="X108" s="12"/>
      <c r="Y108" s="27" t="s">
        <v>74</v>
      </c>
      <c r="Z108" s="12"/>
      <c r="AA108" s="12"/>
      <c r="AB108" s="12"/>
      <c r="AC108" s="12"/>
      <c r="AD108" s="12"/>
      <c r="AE108" s="12"/>
    </row>
    <row r="109" spans="1:39" x14ac:dyDescent="0.15">
      <c r="A109" s="13"/>
      <c r="B109" s="12"/>
      <c r="C109" s="37"/>
      <c r="D109" s="27"/>
      <c r="E109" s="52"/>
      <c r="F109" s="27"/>
      <c r="G109" s="45"/>
      <c r="H109" s="45"/>
      <c r="J109" s="34"/>
      <c r="L109" s="34"/>
      <c r="M109" s="34"/>
      <c r="N109" s="12"/>
      <c r="O109" s="12"/>
      <c r="P109" s="12"/>
      <c r="Q109" s="12"/>
      <c r="R109" s="12"/>
      <c r="S109" s="12"/>
      <c r="T109" s="83" t="str">
        <f t="shared" si="5"/>
        <v xml:space="preserve"> </v>
      </c>
      <c r="U109" s="83" t="str">
        <f t="shared" si="6"/>
        <v xml:space="preserve"> </v>
      </c>
      <c r="V109" s="83">
        <f t="shared" si="7"/>
        <v>0</v>
      </c>
      <c r="W109" s="12"/>
      <c r="X109" s="12"/>
      <c r="Y109" s="27"/>
      <c r="Z109" s="12"/>
      <c r="AA109" s="12"/>
      <c r="AB109" s="12"/>
      <c r="AC109" s="12"/>
      <c r="AD109" s="12"/>
      <c r="AE109" s="12"/>
    </row>
    <row r="110" spans="1:39" x14ac:dyDescent="0.15">
      <c r="A110" s="13"/>
      <c r="B110" s="12"/>
      <c r="C110" s="37"/>
      <c r="D110" s="27"/>
      <c r="E110" s="52"/>
      <c r="F110" s="27"/>
      <c r="G110" s="45"/>
      <c r="H110" s="45"/>
      <c r="J110" s="34"/>
      <c r="L110" s="34"/>
      <c r="M110" s="34"/>
      <c r="N110" s="12"/>
      <c r="O110" s="12"/>
      <c r="P110" s="12"/>
      <c r="Q110" s="12"/>
      <c r="R110" s="12"/>
      <c r="S110" s="12"/>
      <c r="T110" s="83" t="str">
        <f t="shared" si="5"/>
        <v xml:space="preserve"> </v>
      </c>
      <c r="U110" s="83" t="str">
        <f t="shared" si="6"/>
        <v xml:space="preserve"> </v>
      </c>
      <c r="V110" s="83">
        <f t="shared" si="7"/>
        <v>0</v>
      </c>
      <c r="W110" s="12"/>
      <c r="X110" s="12"/>
      <c r="Y110" s="27"/>
      <c r="Z110" s="12"/>
      <c r="AA110" s="12"/>
      <c r="AB110" s="12"/>
      <c r="AC110" s="12"/>
      <c r="AD110" s="12"/>
      <c r="AE110" s="12"/>
    </row>
    <row r="111" spans="1:39" x14ac:dyDescent="0.15">
      <c r="A111" s="13"/>
      <c r="B111" s="12"/>
      <c r="C111" s="37"/>
      <c r="D111" s="27"/>
      <c r="E111" s="52"/>
      <c r="F111" s="27"/>
      <c r="G111" s="45"/>
      <c r="H111" s="45"/>
      <c r="J111" s="34"/>
      <c r="L111" s="34"/>
      <c r="M111" s="34"/>
      <c r="N111" s="12"/>
      <c r="O111" s="12"/>
      <c r="P111" s="12"/>
      <c r="Q111" s="12"/>
      <c r="R111" s="12"/>
      <c r="S111" s="12"/>
      <c r="T111" s="83" t="str">
        <f t="shared" si="5"/>
        <v xml:space="preserve"> </v>
      </c>
      <c r="U111" s="83" t="str">
        <f t="shared" si="6"/>
        <v xml:space="preserve"> </v>
      </c>
      <c r="V111" s="83">
        <f t="shared" si="7"/>
        <v>0</v>
      </c>
      <c r="W111" s="12"/>
      <c r="X111" s="12"/>
      <c r="Y111" s="27"/>
      <c r="Z111" s="12"/>
      <c r="AA111" s="12"/>
      <c r="AB111" s="12"/>
      <c r="AC111" s="12"/>
      <c r="AD111" s="12"/>
      <c r="AE111" s="12"/>
    </row>
    <row r="112" spans="1:39" x14ac:dyDescent="0.15">
      <c r="A112" s="12"/>
      <c r="B112" s="12"/>
      <c r="C112" s="37"/>
      <c r="D112" s="27"/>
      <c r="E112" s="52"/>
      <c r="F112" s="27"/>
      <c r="G112" s="45"/>
      <c r="H112" s="45"/>
      <c r="J112" s="34"/>
      <c r="L112" s="34"/>
      <c r="M112" s="34"/>
      <c r="N112" s="12"/>
      <c r="O112" s="12"/>
      <c r="P112" s="12"/>
      <c r="Q112" s="12"/>
      <c r="R112" s="12"/>
      <c r="S112" s="12"/>
      <c r="T112" s="83" t="str">
        <f t="shared" si="5"/>
        <v xml:space="preserve"> </v>
      </c>
      <c r="U112" s="83" t="str">
        <f t="shared" si="6"/>
        <v xml:space="preserve"> </v>
      </c>
      <c r="V112" s="83">
        <f t="shared" si="7"/>
        <v>0</v>
      </c>
      <c r="W112" s="12"/>
      <c r="X112" s="12"/>
      <c r="Y112" s="27"/>
      <c r="Z112" s="12"/>
      <c r="AA112" s="12"/>
      <c r="AB112" s="12"/>
      <c r="AC112" s="12"/>
      <c r="AD112" s="12"/>
      <c r="AE112" s="12"/>
    </row>
    <row r="113" spans="1:31" x14ac:dyDescent="0.15">
      <c r="A113" s="11">
        <v>39896</v>
      </c>
      <c r="B113" s="12">
        <v>6</v>
      </c>
      <c r="C113" s="37"/>
      <c r="D113" s="27"/>
      <c r="E113" s="52"/>
      <c r="F113" s="27"/>
      <c r="G113" s="45"/>
      <c r="H113" s="45"/>
      <c r="J113" s="34"/>
      <c r="L113" s="34"/>
      <c r="M113" s="34"/>
      <c r="N113" s="12"/>
      <c r="O113" s="12"/>
      <c r="P113" s="12"/>
      <c r="Q113" t="s">
        <v>74</v>
      </c>
      <c r="R113" s="12"/>
      <c r="S113" s="12"/>
      <c r="T113" s="83" t="str">
        <f t="shared" si="5"/>
        <v xml:space="preserve"> </v>
      </c>
      <c r="U113" s="83" t="str">
        <f t="shared" si="6"/>
        <v xml:space="preserve"> </v>
      </c>
      <c r="V113" s="83">
        <f t="shared" si="7"/>
        <v>0</v>
      </c>
      <c r="W113" s="12"/>
      <c r="X113" s="12"/>
      <c r="Y113" s="34" t="s">
        <v>74</v>
      </c>
      <c r="Z113" s="12"/>
      <c r="AA113" s="12"/>
      <c r="AB113" s="12"/>
      <c r="AC113" s="12"/>
      <c r="AD113" s="12" t="s">
        <v>28</v>
      </c>
      <c r="AE113" s="12"/>
    </row>
    <row r="114" spans="1:31" x14ac:dyDescent="0.15">
      <c r="A114" s="11">
        <v>39910</v>
      </c>
      <c r="B114" s="12">
        <v>6</v>
      </c>
      <c r="C114" s="37"/>
      <c r="D114" s="27"/>
      <c r="E114" s="52"/>
      <c r="F114" s="27"/>
      <c r="G114" s="45"/>
      <c r="H114" s="45"/>
      <c r="J114" s="34"/>
      <c r="L114" s="34"/>
      <c r="M114" s="34"/>
      <c r="N114" s="12"/>
      <c r="O114" s="12"/>
      <c r="P114" s="12"/>
      <c r="Q114" t="s">
        <v>74</v>
      </c>
      <c r="R114" s="12"/>
      <c r="S114" s="12"/>
      <c r="T114" s="83" t="str">
        <f t="shared" si="5"/>
        <v xml:space="preserve"> </v>
      </c>
      <c r="U114" s="83" t="str">
        <f t="shared" si="6"/>
        <v xml:space="preserve"> </v>
      </c>
      <c r="V114" s="83">
        <f t="shared" si="7"/>
        <v>0</v>
      </c>
      <c r="W114" s="12"/>
      <c r="X114" s="12"/>
      <c r="Y114" s="34" t="s">
        <v>74</v>
      </c>
      <c r="Z114" s="12"/>
      <c r="AA114" s="12"/>
      <c r="AB114" s="12"/>
      <c r="AC114" s="12"/>
      <c r="AD114" s="12"/>
      <c r="AE114" s="12"/>
    </row>
    <row r="115" spans="1:31" x14ac:dyDescent="0.15">
      <c r="A115" s="11">
        <v>39924</v>
      </c>
      <c r="B115" s="12">
        <v>6</v>
      </c>
      <c r="C115" s="37"/>
      <c r="D115" s="27"/>
      <c r="E115" s="52"/>
      <c r="F115" s="27"/>
      <c r="G115" s="45"/>
      <c r="H115" s="45"/>
      <c r="J115" s="34"/>
      <c r="L115" s="34"/>
      <c r="M115" s="34"/>
      <c r="N115" s="12"/>
      <c r="O115" s="12"/>
      <c r="P115" s="12"/>
      <c r="Q115" t="s">
        <v>74</v>
      </c>
      <c r="R115" s="12"/>
      <c r="S115" s="12"/>
      <c r="T115" s="83" t="str">
        <f t="shared" si="5"/>
        <v xml:space="preserve"> </v>
      </c>
      <c r="U115" s="83" t="str">
        <f t="shared" si="6"/>
        <v xml:space="preserve"> </v>
      </c>
      <c r="V115" s="83">
        <f t="shared" si="7"/>
        <v>0</v>
      </c>
      <c r="W115" s="12"/>
      <c r="X115" s="12"/>
      <c r="Y115" s="34" t="s">
        <v>74</v>
      </c>
      <c r="Z115" s="12"/>
      <c r="AA115" s="12"/>
      <c r="AB115" s="12"/>
      <c r="AC115" s="12"/>
      <c r="AD115" s="12"/>
      <c r="AE115" s="12"/>
    </row>
    <row r="116" spans="1:31" x14ac:dyDescent="0.15">
      <c r="A116" s="11">
        <v>39938</v>
      </c>
      <c r="B116" s="12">
        <v>6</v>
      </c>
      <c r="C116" s="37"/>
      <c r="D116" s="27"/>
      <c r="E116" s="52"/>
      <c r="F116" s="27"/>
      <c r="G116" s="45"/>
      <c r="H116" s="45"/>
      <c r="J116" s="34"/>
      <c r="L116" s="34"/>
      <c r="M116" s="34"/>
      <c r="N116" s="12"/>
      <c r="O116" s="17"/>
      <c r="P116" s="17"/>
      <c r="Q116" s="26" t="s">
        <v>74</v>
      </c>
      <c r="R116" s="17"/>
      <c r="S116" s="17"/>
      <c r="T116" s="83" t="str">
        <f t="shared" si="5"/>
        <v xml:space="preserve"> </v>
      </c>
      <c r="U116" s="83" t="str">
        <f t="shared" si="6"/>
        <v xml:space="preserve"> </v>
      </c>
      <c r="V116" s="83">
        <f t="shared" si="7"/>
        <v>0</v>
      </c>
      <c r="W116" s="17"/>
      <c r="X116" s="17"/>
      <c r="Y116" s="41" t="s">
        <v>74</v>
      </c>
      <c r="Z116" s="17"/>
      <c r="AA116" s="17"/>
      <c r="AB116" s="17"/>
      <c r="AC116" s="17"/>
      <c r="AD116" s="12"/>
      <c r="AE116" s="12"/>
    </row>
    <row r="117" spans="1:31" x14ac:dyDescent="0.15">
      <c r="A117" s="11">
        <v>39952</v>
      </c>
      <c r="B117" s="12">
        <v>6</v>
      </c>
      <c r="C117" s="37"/>
      <c r="D117" s="27"/>
      <c r="E117" s="52"/>
      <c r="F117" s="27"/>
      <c r="G117" s="45"/>
      <c r="H117" s="45"/>
      <c r="J117" s="34"/>
      <c r="L117" s="34"/>
      <c r="M117" s="34"/>
      <c r="N117" s="12"/>
      <c r="O117" s="12"/>
      <c r="P117" s="12"/>
      <c r="Q117" s="26" t="s">
        <v>74</v>
      </c>
      <c r="R117" s="12"/>
      <c r="S117" s="12"/>
      <c r="T117" s="83" t="str">
        <f t="shared" si="5"/>
        <v xml:space="preserve"> </v>
      </c>
      <c r="U117" s="83" t="str">
        <f t="shared" si="6"/>
        <v xml:space="preserve"> </v>
      </c>
      <c r="V117" s="83">
        <f t="shared" si="7"/>
        <v>0</v>
      </c>
      <c r="W117" s="12"/>
      <c r="X117" s="12"/>
      <c r="Y117" s="34" t="s">
        <v>74</v>
      </c>
      <c r="Z117" s="12"/>
      <c r="AA117" s="12"/>
      <c r="AB117" s="12"/>
      <c r="AC117" s="12"/>
      <c r="AD117" s="12"/>
      <c r="AE117" s="12"/>
    </row>
    <row r="118" spans="1:31" x14ac:dyDescent="0.15">
      <c r="A118" s="11">
        <v>39966</v>
      </c>
      <c r="B118" s="12">
        <v>6</v>
      </c>
      <c r="C118" s="37"/>
      <c r="D118" s="27"/>
      <c r="E118" s="52"/>
      <c r="F118" s="27"/>
      <c r="G118" s="45"/>
      <c r="H118" s="45"/>
      <c r="J118" s="34"/>
      <c r="L118" s="34"/>
      <c r="M118" s="34"/>
      <c r="N118" s="12"/>
      <c r="O118" s="12"/>
      <c r="P118" s="12"/>
      <c r="Q118" s="26" t="s">
        <v>74</v>
      </c>
      <c r="R118" s="12"/>
      <c r="S118" s="12"/>
      <c r="T118" s="83" t="str">
        <f t="shared" si="5"/>
        <v xml:space="preserve"> </v>
      </c>
      <c r="U118" s="83" t="str">
        <f t="shared" si="6"/>
        <v xml:space="preserve"> </v>
      </c>
      <c r="V118" s="83">
        <f t="shared" si="7"/>
        <v>0</v>
      </c>
      <c r="W118" s="12"/>
      <c r="X118" s="12"/>
      <c r="Y118" s="34" t="s">
        <v>74</v>
      </c>
      <c r="Z118" s="12"/>
      <c r="AA118" s="12"/>
      <c r="AB118" s="12"/>
      <c r="AC118" s="12"/>
      <c r="AD118" s="12"/>
      <c r="AE118" s="12"/>
    </row>
    <row r="119" spans="1:31" x14ac:dyDescent="0.15">
      <c r="A119" s="11">
        <v>39980</v>
      </c>
      <c r="B119" s="12">
        <v>6</v>
      </c>
      <c r="C119" s="37"/>
      <c r="D119" s="27"/>
      <c r="E119" s="52"/>
      <c r="F119" s="27"/>
      <c r="G119" s="45"/>
      <c r="H119" s="45"/>
      <c r="J119" s="34"/>
      <c r="L119" s="34"/>
      <c r="M119" s="34"/>
      <c r="N119" s="12"/>
      <c r="O119" s="12"/>
      <c r="P119" s="12"/>
      <c r="Q119" s="26" t="s">
        <v>74</v>
      </c>
      <c r="R119" s="12"/>
      <c r="S119" s="12"/>
      <c r="T119" s="83" t="str">
        <f t="shared" si="5"/>
        <v xml:space="preserve"> </v>
      </c>
      <c r="U119" s="83" t="str">
        <f t="shared" si="6"/>
        <v xml:space="preserve"> </v>
      </c>
      <c r="V119" s="83">
        <f t="shared" si="7"/>
        <v>0</v>
      </c>
      <c r="W119" s="12"/>
      <c r="X119" s="12"/>
      <c r="Y119" s="34" t="s">
        <v>74</v>
      </c>
      <c r="Z119" s="12"/>
      <c r="AA119" s="12"/>
      <c r="AB119" s="12"/>
      <c r="AC119" s="12"/>
      <c r="AD119" s="12"/>
      <c r="AE119" s="12"/>
    </row>
    <row r="120" spans="1:31" x14ac:dyDescent="0.15">
      <c r="A120" s="11">
        <v>39994</v>
      </c>
      <c r="B120" s="12">
        <v>6</v>
      </c>
      <c r="C120" s="37"/>
      <c r="D120" s="27"/>
      <c r="E120" s="52"/>
      <c r="F120" s="27"/>
      <c r="G120" s="45"/>
      <c r="H120" s="45"/>
      <c r="J120" s="34"/>
      <c r="L120" s="34"/>
      <c r="M120" s="34"/>
      <c r="N120" s="12"/>
      <c r="O120" s="12"/>
      <c r="P120" s="12"/>
      <c r="Q120" s="26" t="s">
        <v>74</v>
      </c>
      <c r="R120" s="12"/>
      <c r="S120" s="12"/>
      <c r="T120" s="83" t="str">
        <f t="shared" si="5"/>
        <v xml:space="preserve"> </v>
      </c>
      <c r="U120" s="83" t="str">
        <f t="shared" si="6"/>
        <v xml:space="preserve"> </v>
      </c>
      <c r="V120" s="83">
        <f t="shared" si="7"/>
        <v>0</v>
      </c>
      <c r="W120" s="12"/>
      <c r="X120" s="12"/>
      <c r="Y120" s="34" t="s">
        <v>74</v>
      </c>
      <c r="Z120" s="12"/>
      <c r="AA120" s="12"/>
      <c r="AB120" s="12"/>
      <c r="AC120" s="12"/>
      <c r="AD120" s="12"/>
      <c r="AE120" s="12"/>
    </row>
    <row r="121" spans="1:31" x14ac:dyDescent="0.15">
      <c r="A121" s="11">
        <v>40008</v>
      </c>
      <c r="B121" s="12">
        <v>6</v>
      </c>
      <c r="C121" s="37"/>
      <c r="D121" s="27"/>
      <c r="E121" s="52"/>
      <c r="F121" s="27"/>
      <c r="G121" s="45"/>
      <c r="H121" s="45"/>
      <c r="J121" s="34"/>
      <c r="L121" s="34"/>
      <c r="M121" s="34"/>
      <c r="N121" s="12"/>
      <c r="O121" s="12"/>
      <c r="P121" s="12"/>
      <c r="Q121" s="26" t="s">
        <v>74</v>
      </c>
      <c r="R121" s="12"/>
      <c r="S121" s="12"/>
      <c r="T121" s="83" t="str">
        <f t="shared" si="5"/>
        <v xml:space="preserve"> </v>
      </c>
      <c r="U121" s="83" t="str">
        <f t="shared" si="6"/>
        <v xml:space="preserve"> </v>
      </c>
      <c r="V121" s="83">
        <f t="shared" si="7"/>
        <v>0</v>
      </c>
      <c r="W121" s="12"/>
      <c r="X121" s="12"/>
      <c r="Y121" s="34" t="s">
        <v>74</v>
      </c>
      <c r="Z121" s="12"/>
      <c r="AA121" s="12"/>
      <c r="AB121" s="12"/>
      <c r="AC121" s="12"/>
      <c r="AD121" s="12"/>
      <c r="AE121" s="12"/>
    </row>
    <row r="122" spans="1:31" x14ac:dyDescent="0.15">
      <c r="A122" s="11">
        <v>40022</v>
      </c>
      <c r="B122" s="12">
        <v>6</v>
      </c>
      <c r="C122" s="37"/>
      <c r="D122" s="27"/>
      <c r="E122" s="52"/>
      <c r="F122" s="27"/>
      <c r="G122" s="45"/>
      <c r="H122" s="45"/>
      <c r="J122" s="34"/>
      <c r="L122" s="34"/>
      <c r="M122" s="34"/>
      <c r="N122" s="12"/>
      <c r="O122" s="12"/>
      <c r="P122" s="12"/>
      <c r="Q122" s="26" t="s">
        <v>74</v>
      </c>
      <c r="R122" s="12"/>
      <c r="S122" s="12"/>
      <c r="T122" s="83" t="str">
        <f t="shared" si="5"/>
        <v xml:space="preserve"> </v>
      </c>
      <c r="U122" s="83" t="str">
        <f t="shared" si="6"/>
        <v xml:space="preserve"> </v>
      </c>
      <c r="V122" s="83">
        <f t="shared" si="7"/>
        <v>0</v>
      </c>
      <c r="W122" s="12"/>
      <c r="X122" s="12"/>
      <c r="Y122" s="34" t="s">
        <v>74</v>
      </c>
      <c r="Z122" s="12"/>
      <c r="AA122" s="12"/>
      <c r="AB122" s="12"/>
      <c r="AC122" s="12"/>
      <c r="AD122" s="12"/>
      <c r="AE122" s="12"/>
    </row>
    <row r="123" spans="1:31" x14ac:dyDescent="0.15">
      <c r="A123" s="11">
        <v>40036</v>
      </c>
      <c r="B123" s="12">
        <v>6</v>
      </c>
      <c r="C123" s="37"/>
      <c r="D123" s="27"/>
      <c r="E123" s="52"/>
      <c r="F123" s="27"/>
      <c r="G123" s="45"/>
      <c r="H123" s="45"/>
      <c r="J123" s="34"/>
      <c r="L123" s="34"/>
      <c r="M123" s="34"/>
      <c r="N123" s="12"/>
      <c r="O123" s="12"/>
      <c r="P123" s="12"/>
      <c r="Q123" s="26" t="s">
        <v>74</v>
      </c>
      <c r="R123" s="12"/>
      <c r="S123" s="12"/>
      <c r="T123" s="83" t="str">
        <f t="shared" si="5"/>
        <v xml:space="preserve"> </v>
      </c>
      <c r="U123" s="83" t="str">
        <f t="shared" si="6"/>
        <v xml:space="preserve"> </v>
      </c>
      <c r="V123" s="83">
        <f t="shared" si="7"/>
        <v>0</v>
      </c>
      <c r="W123" s="12"/>
      <c r="X123" s="12"/>
      <c r="Y123" s="34" t="s">
        <v>74</v>
      </c>
      <c r="Z123" s="12"/>
      <c r="AA123" s="12"/>
      <c r="AB123" s="12"/>
      <c r="AC123" s="12"/>
      <c r="AD123" s="12"/>
      <c r="AE123" s="12"/>
    </row>
    <row r="124" spans="1:31" x14ac:dyDescent="0.15">
      <c r="A124" s="11">
        <v>40050</v>
      </c>
      <c r="B124" s="12">
        <v>6</v>
      </c>
      <c r="C124" s="37"/>
      <c r="D124" s="27"/>
      <c r="E124" s="52"/>
      <c r="F124" s="27"/>
      <c r="G124" s="45"/>
      <c r="H124" s="45"/>
      <c r="J124" s="34"/>
      <c r="L124" s="34"/>
      <c r="M124" s="34"/>
      <c r="N124" s="12"/>
      <c r="O124" s="12"/>
      <c r="P124" s="12"/>
      <c r="Q124" s="26" t="s">
        <v>74</v>
      </c>
      <c r="R124" s="12"/>
      <c r="S124" s="12"/>
      <c r="T124" s="83" t="str">
        <f t="shared" si="5"/>
        <v xml:space="preserve"> </v>
      </c>
      <c r="U124" s="83" t="str">
        <f t="shared" si="6"/>
        <v xml:space="preserve"> </v>
      </c>
      <c r="V124" s="83">
        <f t="shared" si="7"/>
        <v>0</v>
      </c>
      <c r="W124" s="12"/>
      <c r="X124" s="12"/>
      <c r="Y124" s="34" t="s">
        <v>74</v>
      </c>
      <c r="Z124" s="12"/>
      <c r="AA124" s="12"/>
      <c r="AB124" s="12"/>
      <c r="AC124" s="12"/>
      <c r="AD124" s="12"/>
      <c r="AE124" s="12"/>
    </row>
    <row r="125" spans="1:31" x14ac:dyDescent="0.15">
      <c r="A125" s="11">
        <v>40064</v>
      </c>
      <c r="B125" s="12">
        <v>6</v>
      </c>
      <c r="C125" s="37"/>
      <c r="D125" s="27"/>
      <c r="E125" s="52"/>
      <c r="F125" s="27"/>
      <c r="G125" s="45"/>
      <c r="H125" s="45"/>
      <c r="J125" s="34"/>
      <c r="L125" s="34"/>
      <c r="M125" s="34"/>
      <c r="N125" s="12"/>
      <c r="O125" s="12"/>
      <c r="P125" s="12"/>
      <c r="Q125" s="26" t="s">
        <v>74</v>
      </c>
      <c r="R125" s="12"/>
      <c r="S125" s="12"/>
      <c r="T125" s="83" t="str">
        <f t="shared" si="5"/>
        <v xml:space="preserve"> </v>
      </c>
      <c r="U125" s="83" t="str">
        <f t="shared" si="6"/>
        <v xml:space="preserve"> </v>
      </c>
      <c r="V125" s="83">
        <f t="shared" si="7"/>
        <v>0</v>
      </c>
      <c r="W125" s="12"/>
      <c r="X125" s="12"/>
      <c r="Y125" s="34" t="s">
        <v>74</v>
      </c>
      <c r="Z125" s="12"/>
      <c r="AA125" s="12"/>
      <c r="AB125" s="12"/>
      <c r="AC125" s="12"/>
      <c r="AD125" s="12"/>
      <c r="AE125" s="12"/>
    </row>
    <row r="126" spans="1:31" x14ac:dyDescent="0.15">
      <c r="A126" s="11">
        <v>40078</v>
      </c>
      <c r="B126" s="12">
        <v>6</v>
      </c>
      <c r="C126" s="37"/>
      <c r="D126" s="27"/>
      <c r="E126" s="52"/>
      <c r="F126" s="27"/>
      <c r="G126" s="45"/>
      <c r="H126" s="45"/>
      <c r="J126" s="34"/>
      <c r="L126" s="34"/>
      <c r="M126" s="34"/>
      <c r="N126" s="12"/>
      <c r="O126" s="12"/>
      <c r="P126" s="12"/>
      <c r="Q126" s="26" t="s">
        <v>74</v>
      </c>
      <c r="R126" s="12"/>
      <c r="S126" s="12"/>
      <c r="T126" s="83" t="str">
        <f t="shared" si="5"/>
        <v xml:space="preserve"> </v>
      </c>
      <c r="U126" s="83" t="str">
        <f t="shared" si="6"/>
        <v xml:space="preserve"> </v>
      </c>
      <c r="V126" s="83">
        <f t="shared" si="7"/>
        <v>0</v>
      </c>
      <c r="W126" s="12"/>
      <c r="X126" s="12"/>
      <c r="Y126" s="34" t="s">
        <v>74</v>
      </c>
      <c r="Z126" s="12"/>
      <c r="AA126" s="12"/>
      <c r="AB126" s="12"/>
      <c r="AC126" s="12"/>
      <c r="AD126" s="12"/>
      <c r="AE126" s="12"/>
    </row>
    <row r="127" spans="1:31" x14ac:dyDescent="0.15">
      <c r="A127" s="11">
        <v>40092</v>
      </c>
      <c r="B127" s="12">
        <v>6</v>
      </c>
      <c r="C127" s="37"/>
      <c r="D127" s="27"/>
      <c r="E127" s="52"/>
      <c r="F127" s="27"/>
      <c r="G127" s="45"/>
      <c r="H127" s="45"/>
      <c r="J127" s="34"/>
      <c r="L127" s="34"/>
      <c r="M127" s="34"/>
      <c r="N127" s="12"/>
      <c r="O127" s="12"/>
      <c r="P127" s="12"/>
      <c r="Q127" s="26" t="s">
        <v>74</v>
      </c>
      <c r="R127" s="12"/>
      <c r="S127" s="12"/>
      <c r="T127" s="83" t="str">
        <f t="shared" si="5"/>
        <v xml:space="preserve"> </v>
      </c>
      <c r="U127" s="83" t="str">
        <f t="shared" si="6"/>
        <v xml:space="preserve"> </v>
      </c>
      <c r="V127" s="83">
        <f t="shared" si="7"/>
        <v>0</v>
      </c>
      <c r="W127" s="12"/>
      <c r="X127" s="12"/>
      <c r="Y127" s="27" t="s">
        <v>74</v>
      </c>
      <c r="Z127" s="12"/>
      <c r="AA127" s="12"/>
      <c r="AB127" s="12"/>
      <c r="AC127" s="12"/>
      <c r="AD127" s="12"/>
      <c r="AE127" s="12"/>
    </row>
    <row r="128" spans="1:31" x14ac:dyDescent="0.15">
      <c r="A128" s="11">
        <v>40106</v>
      </c>
      <c r="B128" s="12">
        <v>6</v>
      </c>
      <c r="C128" s="37"/>
      <c r="D128" s="27"/>
      <c r="E128" s="52"/>
      <c r="F128" s="27"/>
      <c r="G128" s="45"/>
      <c r="H128" s="45"/>
      <c r="J128" s="34"/>
      <c r="L128" s="34"/>
      <c r="M128" s="34"/>
      <c r="N128" s="12"/>
      <c r="O128" s="12"/>
      <c r="P128" s="12"/>
      <c r="Q128" s="26" t="s">
        <v>74</v>
      </c>
      <c r="R128" s="12"/>
      <c r="S128" s="12"/>
      <c r="T128" s="83" t="str">
        <f t="shared" si="5"/>
        <v xml:space="preserve"> </v>
      </c>
      <c r="U128" s="83" t="str">
        <f t="shared" si="6"/>
        <v xml:space="preserve"> </v>
      </c>
      <c r="V128" s="83">
        <f t="shared" si="7"/>
        <v>0</v>
      </c>
      <c r="W128" s="12"/>
      <c r="X128" s="12"/>
      <c r="Y128" s="27" t="s">
        <v>74</v>
      </c>
      <c r="Z128" s="12"/>
      <c r="AA128" s="12"/>
      <c r="AB128" s="12"/>
      <c r="AC128" s="12"/>
      <c r="AD128" s="12"/>
      <c r="AE128" s="12"/>
    </row>
    <row r="129" spans="1:39" x14ac:dyDescent="0.15">
      <c r="A129" s="13">
        <v>40120</v>
      </c>
      <c r="B129" s="12">
        <v>6</v>
      </c>
      <c r="C129" s="37"/>
      <c r="D129" s="27"/>
      <c r="E129" s="52"/>
      <c r="F129" s="27"/>
      <c r="G129" s="45"/>
      <c r="H129" s="45"/>
      <c r="J129" s="34"/>
      <c r="L129" s="34"/>
      <c r="M129" s="34"/>
      <c r="N129" s="12"/>
      <c r="O129" s="12"/>
      <c r="P129" s="12"/>
      <c r="Q129" s="26" t="s">
        <v>74</v>
      </c>
      <c r="R129" s="12"/>
      <c r="S129" s="12"/>
      <c r="T129" s="83" t="str">
        <f t="shared" si="5"/>
        <v xml:space="preserve"> </v>
      </c>
      <c r="U129" s="83" t="str">
        <f t="shared" si="6"/>
        <v xml:space="preserve"> </v>
      </c>
      <c r="V129" s="83">
        <f t="shared" si="7"/>
        <v>0</v>
      </c>
      <c r="W129" s="12"/>
      <c r="X129" s="12"/>
      <c r="Y129" s="27" t="s">
        <v>74</v>
      </c>
      <c r="Z129" s="12"/>
      <c r="AA129" s="12"/>
      <c r="AB129" s="12"/>
      <c r="AC129" s="12"/>
      <c r="AD129" s="12"/>
      <c r="AE129" s="12"/>
    </row>
    <row r="130" spans="1:39" x14ac:dyDescent="0.15">
      <c r="A130" s="13">
        <v>40134</v>
      </c>
      <c r="B130" s="12">
        <v>6</v>
      </c>
      <c r="C130" s="37"/>
      <c r="D130" s="27"/>
      <c r="E130" s="52"/>
      <c r="F130" s="27"/>
      <c r="G130" s="45"/>
      <c r="H130" s="45"/>
      <c r="J130" s="34"/>
      <c r="L130" s="34"/>
      <c r="M130" s="34"/>
      <c r="N130" s="12"/>
      <c r="O130" s="12"/>
      <c r="P130" s="12"/>
      <c r="Q130" s="26" t="s">
        <v>74</v>
      </c>
      <c r="R130" s="12"/>
      <c r="S130" s="12"/>
      <c r="T130" s="83" t="str">
        <f t="shared" si="5"/>
        <v xml:space="preserve"> </v>
      </c>
      <c r="U130" s="83" t="str">
        <f t="shared" si="6"/>
        <v xml:space="preserve"> </v>
      </c>
      <c r="V130" s="83">
        <f t="shared" si="7"/>
        <v>0</v>
      </c>
      <c r="W130" s="12"/>
      <c r="X130" s="12"/>
      <c r="Y130" s="27" t="s">
        <v>74</v>
      </c>
      <c r="Z130" s="12"/>
      <c r="AA130" s="12"/>
      <c r="AB130" s="12"/>
      <c r="AC130" s="12"/>
      <c r="AD130" s="12"/>
      <c r="AE130" s="12"/>
    </row>
    <row r="131" spans="1:39" x14ac:dyDescent="0.15">
      <c r="A131" s="13"/>
      <c r="B131" s="12"/>
      <c r="C131" s="37"/>
      <c r="D131" s="27"/>
      <c r="E131" s="52"/>
      <c r="F131" s="27"/>
      <c r="G131" s="45"/>
      <c r="H131" s="45"/>
      <c r="J131" s="34"/>
      <c r="L131" s="34"/>
      <c r="M131" s="34"/>
      <c r="N131" s="12"/>
      <c r="O131" s="12"/>
      <c r="P131" s="12"/>
      <c r="Q131" s="12"/>
      <c r="R131" s="12"/>
      <c r="S131" s="12"/>
      <c r="T131" s="83" t="str">
        <f t="shared" ref="T131:T194" si="10">IF(Z131&gt;0,IF(AA131="F",((Z131-32)*5/9),Z131),IF(Z131&lt;0,IF(AA131="F",((Z131-32)*5/9),Z131)," "))</f>
        <v xml:space="preserve"> </v>
      </c>
      <c r="U131" s="83" t="str">
        <f t="shared" ref="U131:U194" si="11">IF(AB131&gt;0,IF(AC131="F",((AB131-32)*5/9),AB131),IF(AB131&lt;0,IF(AC131="F",((AB131-32)*5/9),AB131)," "))</f>
        <v xml:space="preserve"> </v>
      </c>
      <c r="V131" s="83">
        <f t="shared" si="7"/>
        <v>0</v>
      </c>
      <c r="W131" s="12"/>
      <c r="X131" s="12"/>
      <c r="Y131" s="27"/>
      <c r="Z131" s="12"/>
      <c r="AA131" s="12"/>
      <c r="AB131" s="12"/>
      <c r="AC131" s="12"/>
      <c r="AD131" s="12"/>
      <c r="AE131" s="12"/>
    </row>
    <row r="132" spans="1:39" x14ac:dyDescent="0.15">
      <c r="A132" s="13"/>
      <c r="B132" s="12"/>
      <c r="C132" s="37"/>
      <c r="D132" s="27"/>
      <c r="E132" s="52"/>
      <c r="F132" s="27"/>
      <c r="G132" s="45"/>
      <c r="H132" s="45"/>
      <c r="J132" s="34"/>
      <c r="L132" s="34"/>
      <c r="M132" s="34"/>
      <c r="N132" s="12"/>
      <c r="O132" s="12"/>
      <c r="P132" s="12"/>
      <c r="Q132" s="12"/>
      <c r="R132" s="12"/>
      <c r="S132" s="12"/>
      <c r="T132" s="83" t="str">
        <f t="shared" si="10"/>
        <v xml:space="preserve"> </v>
      </c>
      <c r="U132" s="83" t="str">
        <f t="shared" si="11"/>
        <v xml:space="preserve"> </v>
      </c>
      <c r="V132" s="83">
        <f t="shared" si="7"/>
        <v>0</v>
      </c>
      <c r="W132" s="12"/>
      <c r="X132" s="12"/>
      <c r="Y132" s="27"/>
      <c r="Z132" s="12"/>
      <c r="AA132" s="12"/>
      <c r="AB132" s="12"/>
      <c r="AC132" s="12"/>
      <c r="AD132" s="12"/>
      <c r="AE132" s="12"/>
    </row>
    <row r="133" spans="1:39" x14ac:dyDescent="0.15">
      <c r="A133" s="13"/>
      <c r="B133" s="12"/>
      <c r="C133" s="37"/>
      <c r="D133" s="27"/>
      <c r="E133" s="52"/>
      <c r="F133" s="27"/>
      <c r="G133" s="45"/>
      <c r="H133" s="45"/>
      <c r="J133" s="34"/>
      <c r="L133" s="34"/>
      <c r="M133" s="34"/>
      <c r="N133" s="12"/>
      <c r="O133" s="12"/>
      <c r="P133" s="12"/>
      <c r="Q133" s="12"/>
      <c r="R133" s="12"/>
      <c r="S133" s="12"/>
      <c r="T133" s="83" t="str">
        <f t="shared" si="10"/>
        <v xml:space="preserve"> </v>
      </c>
      <c r="U133" s="83" t="str">
        <f t="shared" si="11"/>
        <v xml:space="preserve"> </v>
      </c>
      <c r="V133" s="83">
        <f t="shared" si="7"/>
        <v>0</v>
      </c>
      <c r="W133" s="12"/>
      <c r="X133" s="12"/>
      <c r="Y133" s="27"/>
      <c r="Z133" s="12"/>
      <c r="AA133" s="12"/>
      <c r="AB133" s="12"/>
      <c r="AC133" s="12"/>
      <c r="AD133" s="12"/>
      <c r="AE133" s="12"/>
    </row>
    <row r="134" spans="1:39" x14ac:dyDescent="0.15">
      <c r="A134" s="12"/>
      <c r="B134" s="12"/>
      <c r="C134" s="37"/>
      <c r="D134" s="27"/>
      <c r="E134" s="52"/>
      <c r="F134" s="27"/>
      <c r="G134" s="45"/>
      <c r="H134" s="45"/>
      <c r="J134" s="34"/>
      <c r="L134" s="34"/>
      <c r="M134" s="34"/>
      <c r="N134" s="12"/>
      <c r="O134" s="12"/>
      <c r="P134" s="12"/>
      <c r="Q134" s="12"/>
      <c r="R134" s="12"/>
      <c r="S134" s="12"/>
      <c r="T134" s="83" t="str">
        <f t="shared" si="10"/>
        <v xml:space="preserve"> </v>
      </c>
      <c r="U134" s="83" t="str">
        <f t="shared" si="11"/>
        <v xml:space="preserve"> </v>
      </c>
      <c r="V134" s="83">
        <f t="shared" ref="V134:V197" si="12">W134*0.0254</f>
        <v>0</v>
      </c>
      <c r="W134" s="12"/>
      <c r="X134" s="12"/>
      <c r="Y134" s="27"/>
      <c r="Z134" s="12"/>
      <c r="AA134" s="12"/>
      <c r="AB134" s="12"/>
      <c r="AC134" s="12"/>
      <c r="AD134" s="12"/>
      <c r="AE134" s="12"/>
    </row>
    <row r="135" spans="1:39" x14ac:dyDescent="0.15">
      <c r="A135" s="11">
        <v>39896</v>
      </c>
      <c r="B135" s="12">
        <v>7</v>
      </c>
      <c r="C135" s="37">
        <v>0.05</v>
      </c>
      <c r="D135" s="27">
        <v>7.16</v>
      </c>
      <c r="E135" s="52">
        <v>16.5</v>
      </c>
      <c r="F135" s="27"/>
      <c r="G135" s="45">
        <v>3.5000000000000003E-2</v>
      </c>
      <c r="H135" s="45"/>
      <c r="J135" s="34"/>
      <c r="L135" s="34"/>
      <c r="M135" s="34"/>
      <c r="N135" s="12">
        <v>5</v>
      </c>
      <c r="O135" s="12">
        <v>2</v>
      </c>
      <c r="P135" s="87">
        <v>2</v>
      </c>
      <c r="Q135" s="12">
        <v>2</v>
      </c>
      <c r="R135" s="87">
        <v>2</v>
      </c>
      <c r="S135" s="87">
        <v>1</v>
      </c>
      <c r="T135" s="83">
        <f t="shared" si="10"/>
        <v>8</v>
      </c>
      <c r="U135" s="83">
        <f t="shared" si="11"/>
        <v>9</v>
      </c>
      <c r="V135" s="83">
        <f t="shared" si="12"/>
        <v>0.38100000000000001</v>
      </c>
      <c r="W135">
        <v>15</v>
      </c>
      <c r="X135" s="12">
        <v>2</v>
      </c>
      <c r="Y135" s="27"/>
      <c r="Z135">
        <v>8</v>
      </c>
      <c r="AA135" t="s">
        <v>206</v>
      </c>
      <c r="AB135">
        <v>9</v>
      </c>
      <c r="AC135" t="s">
        <v>206</v>
      </c>
      <c r="AD135" s="12" t="s">
        <v>28</v>
      </c>
      <c r="AE135" t="s">
        <v>116</v>
      </c>
    </row>
    <row r="136" spans="1:39" x14ac:dyDescent="0.15">
      <c r="A136" s="11">
        <v>39910</v>
      </c>
      <c r="B136" s="12">
        <v>7</v>
      </c>
      <c r="C136" s="37"/>
      <c r="D136" s="27"/>
      <c r="E136" s="52"/>
      <c r="F136" s="27"/>
      <c r="G136" s="45"/>
      <c r="H136" s="45"/>
      <c r="J136" s="34"/>
      <c r="L136" s="34"/>
      <c r="M136" s="34"/>
      <c r="N136" s="12"/>
      <c r="O136" s="12"/>
      <c r="P136" s="12"/>
      <c r="Q136" t="s">
        <v>74</v>
      </c>
      <c r="R136" s="12"/>
      <c r="S136" s="12"/>
      <c r="T136" s="83" t="str">
        <f t="shared" si="10"/>
        <v xml:space="preserve"> </v>
      </c>
      <c r="U136" s="83" t="str">
        <f t="shared" si="11"/>
        <v xml:space="preserve"> </v>
      </c>
      <c r="V136" s="83">
        <f t="shared" si="12"/>
        <v>0</v>
      </c>
      <c r="W136" s="12"/>
      <c r="X136" s="12"/>
      <c r="Y136" s="34" t="s">
        <v>74</v>
      </c>
      <c r="Z136" s="12"/>
      <c r="AA136" s="12"/>
      <c r="AB136" s="12"/>
      <c r="AC136" s="12"/>
      <c r="AD136" s="12"/>
      <c r="AE136" s="12"/>
      <c r="AH136" t="s">
        <v>101</v>
      </c>
      <c r="AI136" s="34">
        <f>C135</f>
        <v>0.05</v>
      </c>
      <c r="AJ136" s="34">
        <f>D135</f>
        <v>7.16</v>
      </c>
      <c r="AK136" s="34"/>
      <c r="AL136" s="43">
        <f>G135</f>
        <v>3.5000000000000003E-2</v>
      </c>
      <c r="AM136" s="50">
        <f>E135</f>
        <v>16.5</v>
      </c>
    </row>
    <row r="137" spans="1:39" x14ac:dyDescent="0.15">
      <c r="A137" s="11">
        <v>39924</v>
      </c>
      <c r="B137" s="12">
        <v>7</v>
      </c>
      <c r="C137" s="37"/>
      <c r="D137" s="27"/>
      <c r="E137" s="52"/>
      <c r="F137" s="27"/>
      <c r="G137" s="45"/>
      <c r="H137" s="45"/>
      <c r="J137" s="34"/>
      <c r="L137" s="34"/>
      <c r="M137" s="34"/>
      <c r="N137" s="12"/>
      <c r="O137" s="12"/>
      <c r="P137" s="12"/>
      <c r="Q137" t="s">
        <v>74</v>
      </c>
      <c r="R137" s="12"/>
      <c r="S137" s="12"/>
      <c r="T137" s="83" t="str">
        <f t="shared" si="10"/>
        <v xml:space="preserve"> </v>
      </c>
      <c r="U137" s="83" t="str">
        <f t="shared" si="11"/>
        <v xml:space="preserve"> </v>
      </c>
      <c r="V137" s="83">
        <f t="shared" si="12"/>
        <v>0</v>
      </c>
      <c r="W137" s="12"/>
      <c r="X137" s="12"/>
      <c r="Y137" s="34" t="s">
        <v>74</v>
      </c>
      <c r="Z137" s="12"/>
      <c r="AA137" s="12"/>
      <c r="AB137" s="12"/>
      <c r="AC137" s="12"/>
      <c r="AD137" s="12"/>
      <c r="AE137" s="12"/>
      <c r="AH137" t="s">
        <v>102</v>
      </c>
      <c r="AM137" s="50"/>
    </row>
    <row r="138" spans="1:39" x14ac:dyDescent="0.15">
      <c r="A138" s="11">
        <v>39938</v>
      </c>
      <c r="B138" s="12">
        <v>7</v>
      </c>
      <c r="C138" s="37"/>
      <c r="D138" s="27"/>
      <c r="E138" s="52"/>
      <c r="F138" s="27"/>
      <c r="G138" s="45"/>
      <c r="H138" s="45"/>
      <c r="J138" s="34"/>
      <c r="L138" s="34"/>
      <c r="M138" s="34"/>
      <c r="N138" s="12"/>
      <c r="O138" s="17"/>
      <c r="P138" s="17"/>
      <c r="Q138" s="26" t="s">
        <v>74</v>
      </c>
      <c r="R138" s="17"/>
      <c r="S138" s="17"/>
      <c r="T138" s="83" t="str">
        <f t="shared" si="10"/>
        <v xml:space="preserve"> </v>
      </c>
      <c r="U138" s="83" t="str">
        <f t="shared" si="11"/>
        <v xml:space="preserve"> </v>
      </c>
      <c r="V138" s="83">
        <f t="shared" si="12"/>
        <v>0</v>
      </c>
      <c r="W138" s="17"/>
      <c r="X138" s="17"/>
      <c r="Y138" s="41" t="s">
        <v>74</v>
      </c>
      <c r="Z138" s="17"/>
      <c r="AA138" s="17"/>
      <c r="AB138" s="17"/>
      <c r="AC138" s="17"/>
      <c r="AD138" s="12"/>
      <c r="AE138" s="12"/>
      <c r="AH138" t="s">
        <v>103</v>
      </c>
      <c r="AM138" s="50"/>
    </row>
    <row r="139" spans="1:39" x14ac:dyDescent="0.15">
      <c r="A139" s="11">
        <v>39952</v>
      </c>
      <c r="B139" s="12">
        <v>7</v>
      </c>
      <c r="C139" s="37"/>
      <c r="D139" s="27"/>
      <c r="E139" s="52"/>
      <c r="F139" s="27"/>
      <c r="G139" s="45"/>
      <c r="H139" s="45"/>
      <c r="J139" s="34"/>
      <c r="L139" s="34"/>
      <c r="M139" s="34"/>
      <c r="N139" s="12"/>
      <c r="O139" s="12"/>
      <c r="P139" s="12"/>
      <c r="Q139" s="26" t="s">
        <v>74</v>
      </c>
      <c r="R139" s="12"/>
      <c r="S139" s="12"/>
      <c r="T139" s="83" t="str">
        <f t="shared" si="10"/>
        <v xml:space="preserve"> </v>
      </c>
      <c r="U139" s="83" t="str">
        <f t="shared" si="11"/>
        <v xml:space="preserve"> </v>
      </c>
      <c r="V139" s="83">
        <f t="shared" si="12"/>
        <v>0</v>
      </c>
      <c r="W139" s="12"/>
      <c r="X139" s="12"/>
      <c r="Y139" s="34" t="s">
        <v>74</v>
      </c>
      <c r="Z139" s="12"/>
      <c r="AA139" s="12"/>
      <c r="AB139" s="12"/>
      <c r="AC139" s="12"/>
      <c r="AD139" s="12"/>
      <c r="AE139" s="12"/>
      <c r="AH139" t="s">
        <v>104</v>
      </c>
      <c r="AI139" s="34">
        <f>C142</f>
        <v>0.05</v>
      </c>
      <c r="AJ139" s="34">
        <f>D142</f>
        <v>6.85</v>
      </c>
      <c r="AK139" s="34">
        <f>F142</f>
        <v>1.24</v>
      </c>
      <c r="AL139" s="43">
        <f>G142</f>
        <v>4.9000000000000002E-2</v>
      </c>
      <c r="AM139" s="50">
        <f>E142</f>
        <v>12</v>
      </c>
    </row>
    <row r="140" spans="1:39" x14ac:dyDescent="0.15">
      <c r="A140" s="11">
        <v>39966</v>
      </c>
      <c r="B140" s="12">
        <v>7</v>
      </c>
      <c r="C140" s="37"/>
      <c r="D140" s="27"/>
      <c r="E140" s="52"/>
      <c r="F140" s="27"/>
      <c r="G140" s="45"/>
      <c r="H140" s="45"/>
      <c r="J140" s="34"/>
      <c r="L140" s="34"/>
      <c r="M140" s="34"/>
      <c r="N140" s="12"/>
      <c r="O140" s="12"/>
      <c r="P140" s="12"/>
      <c r="Q140" s="26" t="s">
        <v>74</v>
      </c>
      <c r="R140" s="12"/>
      <c r="S140" s="12"/>
      <c r="T140" s="83" t="str">
        <f t="shared" si="10"/>
        <v xml:space="preserve"> </v>
      </c>
      <c r="U140" s="83" t="str">
        <f t="shared" si="11"/>
        <v xml:space="preserve"> </v>
      </c>
      <c r="V140" s="83">
        <f t="shared" si="12"/>
        <v>0</v>
      </c>
      <c r="W140" s="12"/>
      <c r="X140" s="12"/>
      <c r="Y140" s="34" t="s">
        <v>74</v>
      </c>
      <c r="Z140" s="12"/>
      <c r="AA140" s="12"/>
      <c r="AB140" s="12"/>
      <c r="AC140" s="12"/>
      <c r="AD140" s="12"/>
      <c r="AE140" s="12"/>
      <c r="AH140" t="s">
        <v>105</v>
      </c>
      <c r="AJ140" s="34"/>
      <c r="AK140" s="34"/>
      <c r="AM140" s="50"/>
    </row>
    <row r="141" spans="1:39" x14ac:dyDescent="0.15">
      <c r="A141" s="11">
        <v>39980</v>
      </c>
      <c r="B141" s="12">
        <v>7</v>
      </c>
      <c r="C141" s="37"/>
      <c r="D141" s="27"/>
      <c r="E141" s="52"/>
      <c r="F141" s="27"/>
      <c r="G141" s="45"/>
      <c r="H141" s="45"/>
      <c r="J141" s="34"/>
      <c r="L141" s="34"/>
      <c r="M141" s="34"/>
      <c r="N141" s="12"/>
      <c r="O141" s="12"/>
      <c r="P141" s="12"/>
      <c r="Q141" s="26" t="s">
        <v>74</v>
      </c>
      <c r="R141" s="12"/>
      <c r="S141" s="12"/>
      <c r="T141" s="83" t="str">
        <f t="shared" si="10"/>
        <v xml:space="preserve"> </v>
      </c>
      <c r="U141" s="83" t="str">
        <f t="shared" si="11"/>
        <v xml:space="preserve"> </v>
      </c>
      <c r="V141" s="83">
        <f t="shared" si="12"/>
        <v>0</v>
      </c>
      <c r="W141" s="12"/>
      <c r="X141" s="12"/>
      <c r="Y141" s="34" t="s">
        <v>74</v>
      </c>
      <c r="Z141" s="12"/>
      <c r="AA141" s="12"/>
      <c r="AB141" s="12"/>
      <c r="AC141" s="12"/>
      <c r="AD141" s="12"/>
      <c r="AE141" s="12"/>
      <c r="AH141" t="s">
        <v>106</v>
      </c>
      <c r="AJ141" s="34"/>
      <c r="AK141" s="34"/>
      <c r="AM141" s="50"/>
    </row>
    <row r="142" spans="1:39" x14ac:dyDescent="0.15">
      <c r="A142" s="11">
        <v>39994</v>
      </c>
      <c r="B142" s="12">
        <v>7</v>
      </c>
      <c r="C142" s="37">
        <v>0.05</v>
      </c>
      <c r="D142" s="27">
        <v>6.85</v>
      </c>
      <c r="E142" s="52">
        <v>12</v>
      </c>
      <c r="F142" s="27">
        <v>1.24</v>
      </c>
      <c r="G142" s="45">
        <v>4.9000000000000002E-2</v>
      </c>
      <c r="H142" s="45"/>
      <c r="I142">
        <v>152.666</v>
      </c>
      <c r="J142" s="34">
        <f>(I142*14.007)*(0.001)</f>
        <v>2.1383926619999998</v>
      </c>
      <c r="K142" s="34">
        <v>1.69</v>
      </c>
      <c r="L142" s="34">
        <f>(K142*30.97)*(0.001)</f>
        <v>5.2339299999999998E-2</v>
      </c>
      <c r="M142" s="34"/>
      <c r="N142" s="12">
        <v>5</v>
      </c>
      <c r="O142" s="12">
        <v>2</v>
      </c>
      <c r="P142" s="87">
        <v>3</v>
      </c>
      <c r="Q142" s="12">
        <v>2</v>
      </c>
      <c r="R142" s="15">
        <v>1</v>
      </c>
      <c r="S142" s="87">
        <v>1</v>
      </c>
      <c r="T142" s="83">
        <f t="shared" si="10"/>
        <v>30</v>
      </c>
      <c r="U142" s="83">
        <f t="shared" si="11"/>
        <v>26</v>
      </c>
      <c r="V142" s="83">
        <f t="shared" si="12"/>
        <v>0.38100000000000001</v>
      </c>
      <c r="W142">
        <v>15</v>
      </c>
      <c r="X142" s="12">
        <v>2</v>
      </c>
      <c r="Y142" s="27"/>
      <c r="Z142">
        <v>30</v>
      </c>
      <c r="AA142" t="s">
        <v>206</v>
      </c>
      <c r="AB142">
        <v>26</v>
      </c>
      <c r="AC142" t="s">
        <v>206</v>
      </c>
      <c r="AD142" s="12"/>
      <c r="AE142" s="12"/>
      <c r="AH142" t="s">
        <v>107</v>
      </c>
      <c r="AJ142" s="34"/>
      <c r="AK142" s="34"/>
      <c r="AM142" s="50"/>
    </row>
    <row r="143" spans="1:39" x14ac:dyDescent="0.15">
      <c r="A143" s="11">
        <v>40008</v>
      </c>
      <c r="B143" s="12">
        <v>7</v>
      </c>
      <c r="C143" s="37"/>
      <c r="D143" s="27"/>
      <c r="E143" s="52"/>
      <c r="F143" s="27"/>
      <c r="G143" s="45"/>
      <c r="H143" s="45"/>
      <c r="J143" s="34"/>
      <c r="L143" s="34"/>
      <c r="M143" s="34"/>
      <c r="N143" s="12"/>
      <c r="O143" s="12"/>
      <c r="P143" s="12"/>
      <c r="Q143" s="87" t="s">
        <v>74</v>
      </c>
      <c r="R143" s="12"/>
      <c r="S143" s="12"/>
      <c r="T143" s="83" t="str">
        <f t="shared" si="10"/>
        <v xml:space="preserve"> </v>
      </c>
      <c r="U143" s="83" t="str">
        <f t="shared" si="11"/>
        <v xml:space="preserve"> </v>
      </c>
      <c r="V143" s="83">
        <f t="shared" si="12"/>
        <v>0</v>
      </c>
      <c r="W143" s="12"/>
      <c r="X143" s="12"/>
      <c r="Y143" s="34" t="s">
        <v>74</v>
      </c>
      <c r="Z143" s="12"/>
      <c r="AA143" s="12"/>
      <c r="AB143" s="12"/>
      <c r="AC143" s="12"/>
      <c r="AD143" s="12"/>
      <c r="AE143" s="12"/>
      <c r="AH143" t="s">
        <v>108</v>
      </c>
      <c r="AI143" s="34">
        <f>C149</f>
        <v>0.24</v>
      </c>
      <c r="AJ143" s="34">
        <f>D149</f>
        <v>7.97</v>
      </c>
      <c r="AK143" s="34">
        <f>F149</f>
        <v>10.3</v>
      </c>
      <c r="AL143" s="43">
        <f>G149</f>
        <v>2.5999999999999999E-2</v>
      </c>
      <c r="AM143" s="50">
        <f>E149</f>
        <v>10.8</v>
      </c>
    </row>
    <row r="144" spans="1:39" x14ac:dyDescent="0.15">
      <c r="A144" s="11">
        <v>40022</v>
      </c>
      <c r="B144" s="12">
        <v>7</v>
      </c>
      <c r="C144" s="37"/>
      <c r="D144" s="27"/>
      <c r="E144" s="52"/>
      <c r="F144" s="27"/>
      <c r="G144" s="45"/>
      <c r="H144" s="45"/>
      <c r="J144" s="34"/>
      <c r="L144" s="34"/>
      <c r="M144" s="34"/>
      <c r="N144" s="12"/>
      <c r="O144" s="12"/>
      <c r="P144" s="12"/>
      <c r="Q144" s="87" t="s">
        <v>74</v>
      </c>
      <c r="R144" s="12"/>
      <c r="S144" s="12"/>
      <c r="T144" s="83" t="str">
        <f t="shared" si="10"/>
        <v xml:space="preserve"> </v>
      </c>
      <c r="U144" s="83" t="str">
        <f t="shared" si="11"/>
        <v xml:space="preserve"> </v>
      </c>
      <c r="V144" s="83">
        <f t="shared" si="12"/>
        <v>0</v>
      </c>
      <c r="W144" s="12"/>
      <c r="X144" s="12"/>
      <c r="Y144" s="34" t="s">
        <v>74</v>
      </c>
      <c r="Z144" s="12"/>
      <c r="AA144" s="12"/>
      <c r="AB144" s="12"/>
      <c r="AC144" s="12"/>
      <c r="AD144" s="12"/>
      <c r="AE144" s="12"/>
      <c r="AH144" t="s">
        <v>130</v>
      </c>
      <c r="AI144" s="34">
        <v>0.05</v>
      </c>
      <c r="AJ144" s="27">
        <v>6.68</v>
      </c>
      <c r="AK144" s="27">
        <v>1.1000000000000001</v>
      </c>
      <c r="AL144" s="45">
        <v>0.20499999999999999</v>
      </c>
      <c r="AM144" s="52">
        <v>11.9</v>
      </c>
    </row>
    <row r="145" spans="1:39" x14ac:dyDescent="0.15">
      <c r="A145" s="11">
        <v>40036</v>
      </c>
      <c r="B145" s="12">
        <v>7</v>
      </c>
      <c r="C145" s="37"/>
      <c r="D145" s="27"/>
      <c r="E145" s="52"/>
      <c r="F145" s="27"/>
      <c r="G145" s="45"/>
      <c r="H145" s="45"/>
      <c r="J145" s="34"/>
      <c r="L145" s="34"/>
      <c r="M145" s="34"/>
      <c r="N145" s="12"/>
      <c r="O145" s="12"/>
      <c r="P145" s="12"/>
      <c r="Q145" s="87" t="s">
        <v>74</v>
      </c>
      <c r="R145" s="12"/>
      <c r="S145" s="12"/>
      <c r="T145" s="83" t="str">
        <f t="shared" si="10"/>
        <v xml:space="preserve"> </v>
      </c>
      <c r="U145" s="83" t="str">
        <f t="shared" si="11"/>
        <v xml:space="preserve"> </v>
      </c>
      <c r="V145" s="83">
        <f t="shared" si="12"/>
        <v>0</v>
      </c>
      <c r="W145" s="12"/>
      <c r="X145" s="12"/>
      <c r="Y145" s="34" t="s">
        <v>74</v>
      </c>
      <c r="Z145" s="12"/>
      <c r="AA145" s="12"/>
      <c r="AB145" s="12"/>
      <c r="AC145" s="12"/>
      <c r="AD145" s="12"/>
      <c r="AE145" s="12"/>
    </row>
    <row r="146" spans="1:39" x14ac:dyDescent="0.15">
      <c r="A146" s="11">
        <v>40050</v>
      </c>
      <c r="B146" s="12">
        <v>7</v>
      </c>
      <c r="C146" s="37"/>
      <c r="D146" s="27"/>
      <c r="E146" s="52"/>
      <c r="F146" s="27"/>
      <c r="G146" s="45"/>
      <c r="H146" s="45"/>
      <c r="J146" s="34"/>
      <c r="L146" s="34"/>
      <c r="M146" s="34"/>
      <c r="N146" s="12"/>
      <c r="O146" s="12"/>
      <c r="P146" s="12"/>
      <c r="Q146" s="87" t="s">
        <v>74</v>
      </c>
      <c r="R146" s="12"/>
      <c r="S146" s="12"/>
      <c r="T146" s="83" t="str">
        <f t="shared" si="10"/>
        <v xml:space="preserve"> </v>
      </c>
      <c r="U146" s="83" t="str">
        <f t="shared" si="11"/>
        <v xml:space="preserve"> </v>
      </c>
      <c r="V146" s="83">
        <f t="shared" si="12"/>
        <v>0</v>
      </c>
      <c r="W146" s="12"/>
      <c r="X146" s="12"/>
      <c r="Y146" s="34" t="s">
        <v>74</v>
      </c>
      <c r="Z146" s="12"/>
      <c r="AA146" s="12"/>
      <c r="AB146" s="12"/>
      <c r="AC146" s="12"/>
      <c r="AD146" s="12"/>
      <c r="AE146" s="12"/>
    </row>
    <row r="147" spans="1:39" x14ac:dyDescent="0.15">
      <c r="A147" s="11">
        <v>40064</v>
      </c>
      <c r="B147" s="12">
        <v>7</v>
      </c>
      <c r="C147" s="37"/>
      <c r="D147" s="27"/>
      <c r="E147" s="52"/>
      <c r="F147" s="27"/>
      <c r="G147" s="45"/>
      <c r="H147" s="45"/>
      <c r="J147" s="34"/>
      <c r="L147" s="34"/>
      <c r="M147" s="34"/>
      <c r="N147" s="12"/>
      <c r="O147" s="12"/>
      <c r="P147" s="12"/>
      <c r="Q147" s="87" t="s">
        <v>74</v>
      </c>
      <c r="R147" s="12"/>
      <c r="S147" s="12"/>
      <c r="T147" s="83" t="str">
        <f t="shared" si="10"/>
        <v xml:space="preserve"> </v>
      </c>
      <c r="U147" s="83" t="str">
        <f t="shared" si="11"/>
        <v xml:space="preserve"> </v>
      </c>
      <c r="V147" s="83">
        <f t="shared" si="12"/>
        <v>0</v>
      </c>
      <c r="W147" s="12"/>
      <c r="X147" s="12"/>
      <c r="Y147" s="34" t="s">
        <v>74</v>
      </c>
      <c r="Z147" s="12"/>
      <c r="AA147" s="12"/>
      <c r="AB147" s="12"/>
      <c r="AC147" s="12"/>
      <c r="AD147" s="12"/>
      <c r="AE147" s="12"/>
    </row>
    <row r="148" spans="1:39" x14ac:dyDescent="0.15">
      <c r="A148" s="11">
        <v>40078</v>
      </c>
      <c r="B148" s="12">
        <v>7</v>
      </c>
      <c r="C148" s="37"/>
      <c r="D148" s="27"/>
      <c r="E148" s="52"/>
      <c r="F148" s="27"/>
      <c r="G148" s="45"/>
      <c r="H148" s="45"/>
      <c r="J148" s="34"/>
      <c r="L148" s="34"/>
      <c r="M148" s="34"/>
      <c r="N148" s="12"/>
      <c r="O148" s="12"/>
      <c r="P148" s="12"/>
      <c r="Q148" s="87" t="s">
        <v>74</v>
      </c>
      <c r="R148" s="12"/>
      <c r="S148" s="12"/>
      <c r="T148" s="83" t="str">
        <f t="shared" si="10"/>
        <v xml:space="preserve"> </v>
      </c>
      <c r="U148" s="83" t="str">
        <f t="shared" si="11"/>
        <v xml:space="preserve"> </v>
      </c>
      <c r="V148" s="83">
        <f t="shared" si="12"/>
        <v>0</v>
      </c>
      <c r="W148" s="12"/>
      <c r="X148" s="12"/>
      <c r="Y148" s="34" t="s">
        <v>74</v>
      </c>
      <c r="Z148" s="12"/>
      <c r="AA148" s="12"/>
      <c r="AB148" s="12"/>
      <c r="AC148" s="12"/>
      <c r="AD148" s="12"/>
      <c r="AE148" s="12"/>
    </row>
    <row r="149" spans="1:39" x14ac:dyDescent="0.15">
      <c r="A149" s="11">
        <v>40092</v>
      </c>
      <c r="B149" s="12">
        <v>7</v>
      </c>
      <c r="C149" s="37">
        <v>0.24</v>
      </c>
      <c r="D149" s="27">
        <v>7.97</v>
      </c>
      <c r="E149" s="52">
        <v>10.8</v>
      </c>
      <c r="F149" s="27">
        <v>10.3</v>
      </c>
      <c r="G149" s="45">
        <v>2.5999999999999999E-2</v>
      </c>
      <c r="H149" s="45"/>
      <c r="I149">
        <v>136</v>
      </c>
      <c r="J149" s="34">
        <f>(I149*14.007)*(0.001)</f>
        <v>1.904952</v>
      </c>
      <c r="K149">
        <v>0.56999999999999995</v>
      </c>
      <c r="L149" s="34">
        <f>(K149*30.97)*(0.001)</f>
        <v>1.7652899999999999E-2</v>
      </c>
      <c r="M149" s="34"/>
      <c r="N149" s="12">
        <v>5</v>
      </c>
      <c r="O149" s="12">
        <v>2</v>
      </c>
      <c r="P149" s="12">
        <v>2</v>
      </c>
      <c r="Q149" s="12">
        <v>1</v>
      </c>
      <c r="R149" s="12"/>
      <c r="S149" s="12">
        <v>1</v>
      </c>
      <c r="T149" s="83">
        <f t="shared" si="10"/>
        <v>13</v>
      </c>
      <c r="U149" s="83">
        <f t="shared" si="11"/>
        <v>15</v>
      </c>
      <c r="V149" s="83">
        <f t="shared" si="12"/>
        <v>0.4572</v>
      </c>
      <c r="W149" s="12">
        <v>18</v>
      </c>
      <c r="X149" s="12">
        <v>2</v>
      </c>
      <c r="Y149" s="27"/>
      <c r="Z149" s="12">
        <v>13</v>
      </c>
      <c r="AA149" s="12" t="s">
        <v>206</v>
      </c>
      <c r="AB149" s="12">
        <v>15</v>
      </c>
      <c r="AC149" s="12" t="s">
        <v>206</v>
      </c>
      <c r="AD149" s="12"/>
      <c r="AE149" s="12"/>
    </row>
    <row r="150" spans="1:39" x14ac:dyDescent="0.15">
      <c r="A150" s="11">
        <v>40106</v>
      </c>
      <c r="B150" s="12">
        <v>7</v>
      </c>
      <c r="C150" s="37"/>
      <c r="D150" s="27"/>
      <c r="E150" s="52"/>
      <c r="F150" s="27"/>
      <c r="G150" s="45"/>
      <c r="H150" s="45"/>
      <c r="J150" s="34"/>
      <c r="L150" s="34"/>
      <c r="M150" s="34"/>
      <c r="N150" s="12"/>
      <c r="O150" s="12"/>
      <c r="P150" s="12"/>
      <c r="Q150" s="12" t="s">
        <v>74</v>
      </c>
      <c r="R150" s="12"/>
      <c r="S150" s="12"/>
      <c r="T150" s="83" t="str">
        <f t="shared" si="10"/>
        <v xml:space="preserve"> </v>
      </c>
      <c r="U150" s="83" t="str">
        <f t="shared" si="11"/>
        <v xml:space="preserve"> </v>
      </c>
      <c r="V150" s="83">
        <f t="shared" si="12"/>
        <v>0</v>
      </c>
      <c r="W150" s="12"/>
      <c r="X150" s="12"/>
      <c r="Y150" s="27" t="s">
        <v>74</v>
      </c>
      <c r="Z150" s="12"/>
      <c r="AA150" s="12"/>
      <c r="AB150" s="12"/>
      <c r="AC150" s="12"/>
      <c r="AD150" s="12"/>
      <c r="AE150" s="12"/>
    </row>
    <row r="151" spans="1:39" x14ac:dyDescent="0.15">
      <c r="A151" s="13">
        <v>40120</v>
      </c>
      <c r="B151" s="12">
        <v>7</v>
      </c>
      <c r="C151" s="37">
        <v>0.05</v>
      </c>
      <c r="D151" s="27">
        <v>6.68</v>
      </c>
      <c r="E151" s="52">
        <v>11.9</v>
      </c>
      <c r="F151" s="27">
        <v>1.1000000000000001</v>
      </c>
      <c r="G151" s="45">
        <v>0.20499999999999999</v>
      </c>
      <c r="H151" s="45"/>
      <c r="I151">
        <v>139</v>
      </c>
      <c r="J151" s="34">
        <f>(I151*14.007)*(0.001)</f>
        <v>1.9469730000000001</v>
      </c>
      <c r="K151">
        <v>2.2599999999999998</v>
      </c>
      <c r="L151" s="34">
        <f>(K151*30.97)*(0.001)</f>
        <v>6.9992200000000004E-2</v>
      </c>
      <c r="M151" s="34"/>
      <c r="N151" s="12">
        <v>5</v>
      </c>
      <c r="O151" s="12">
        <v>1</v>
      </c>
      <c r="P151" s="12">
        <v>2</v>
      </c>
      <c r="Q151" s="12">
        <v>1</v>
      </c>
      <c r="R151" s="12">
        <v>8</v>
      </c>
      <c r="S151" s="12">
        <v>2</v>
      </c>
      <c r="T151" s="83">
        <f t="shared" si="10"/>
        <v>22</v>
      </c>
      <c r="U151" s="83">
        <f t="shared" si="11"/>
        <v>13</v>
      </c>
      <c r="V151" s="83">
        <f t="shared" si="12"/>
        <v>0.38100000000000001</v>
      </c>
      <c r="W151" s="12">
        <v>15</v>
      </c>
      <c r="X151" s="12">
        <v>2</v>
      </c>
      <c r="Y151" s="27"/>
      <c r="Z151" s="12">
        <v>22</v>
      </c>
      <c r="AA151" s="12" t="s">
        <v>206</v>
      </c>
      <c r="AB151" s="12">
        <v>13</v>
      </c>
      <c r="AC151" s="12" t="s">
        <v>206</v>
      </c>
      <c r="AD151" s="12"/>
      <c r="AE151" s="12"/>
    </row>
    <row r="152" spans="1:39" x14ac:dyDescent="0.15">
      <c r="A152" s="13">
        <v>40134</v>
      </c>
      <c r="B152" s="12">
        <v>7</v>
      </c>
      <c r="C152" s="37"/>
      <c r="D152" s="27"/>
      <c r="E152" s="52"/>
      <c r="F152" s="27"/>
      <c r="G152" s="45"/>
      <c r="H152" s="45"/>
      <c r="J152" s="34"/>
      <c r="L152" s="34"/>
      <c r="M152" s="34"/>
      <c r="N152" s="12"/>
      <c r="O152" s="12"/>
      <c r="P152" s="12"/>
      <c r="Q152" s="12" t="s">
        <v>74</v>
      </c>
      <c r="R152" s="12"/>
      <c r="S152" s="12"/>
      <c r="T152" s="83" t="str">
        <f t="shared" si="10"/>
        <v xml:space="preserve"> </v>
      </c>
      <c r="U152" s="83" t="str">
        <f t="shared" si="11"/>
        <v xml:space="preserve"> </v>
      </c>
      <c r="V152" s="83">
        <f t="shared" si="12"/>
        <v>0</v>
      </c>
      <c r="W152" s="12"/>
      <c r="X152" s="12"/>
      <c r="Y152" s="27" t="s">
        <v>74</v>
      </c>
      <c r="Z152" s="12"/>
      <c r="AA152" s="12"/>
      <c r="AB152" s="12"/>
      <c r="AC152" s="12"/>
      <c r="AD152" s="12"/>
      <c r="AE152" s="12"/>
    </row>
    <row r="153" spans="1:39" x14ac:dyDescent="0.15">
      <c r="A153" s="13"/>
      <c r="B153" s="12"/>
      <c r="C153" s="37"/>
      <c r="D153" s="27"/>
      <c r="E153" s="52"/>
      <c r="F153" s="27"/>
      <c r="G153" s="45"/>
      <c r="H153" s="45"/>
      <c r="J153" s="34"/>
      <c r="L153" s="34"/>
      <c r="M153" s="34"/>
      <c r="N153" s="12"/>
      <c r="O153" s="12"/>
      <c r="P153" s="12"/>
      <c r="Q153" s="12"/>
      <c r="R153" s="12"/>
      <c r="S153" s="12"/>
      <c r="T153" s="83" t="str">
        <f t="shared" si="10"/>
        <v xml:space="preserve"> </v>
      </c>
      <c r="U153" s="83" t="str">
        <f t="shared" si="11"/>
        <v xml:space="preserve"> </v>
      </c>
      <c r="V153" s="83">
        <f t="shared" si="12"/>
        <v>0</v>
      </c>
      <c r="W153" s="12"/>
      <c r="X153" s="12"/>
      <c r="Y153" s="27"/>
      <c r="Z153" s="12"/>
      <c r="AA153" s="12"/>
      <c r="AB153" s="12"/>
      <c r="AC153" s="12"/>
      <c r="AD153" s="12"/>
      <c r="AE153" s="12"/>
    </row>
    <row r="154" spans="1:39" x14ac:dyDescent="0.15">
      <c r="A154" s="13"/>
      <c r="B154" s="12"/>
      <c r="C154" s="37"/>
      <c r="D154" s="27"/>
      <c r="E154" s="52"/>
      <c r="F154" s="27"/>
      <c r="G154" s="45"/>
      <c r="H154" s="45"/>
      <c r="J154" s="34"/>
      <c r="L154" s="34"/>
      <c r="M154" s="34"/>
      <c r="N154" s="12"/>
      <c r="O154" s="12"/>
      <c r="P154" s="12"/>
      <c r="Q154" s="12"/>
      <c r="R154" s="12"/>
      <c r="S154" s="12"/>
      <c r="T154" s="83" t="str">
        <f t="shared" si="10"/>
        <v xml:space="preserve"> </v>
      </c>
      <c r="U154" s="83" t="str">
        <f t="shared" si="11"/>
        <v xml:space="preserve"> </v>
      </c>
      <c r="V154" s="83">
        <f t="shared" si="12"/>
        <v>0</v>
      </c>
      <c r="W154" s="12"/>
      <c r="X154" s="12"/>
      <c r="Y154" s="27"/>
      <c r="Z154" s="12"/>
      <c r="AA154" s="12"/>
      <c r="AB154" s="12"/>
      <c r="AC154" s="12"/>
      <c r="AD154" s="12"/>
      <c r="AE154" s="12"/>
    </row>
    <row r="155" spans="1:39" x14ac:dyDescent="0.15">
      <c r="A155" s="13"/>
      <c r="B155" s="12"/>
      <c r="C155" s="37"/>
      <c r="D155" s="27"/>
      <c r="E155" s="52"/>
      <c r="F155" s="27"/>
      <c r="G155" s="45"/>
      <c r="H155" s="45"/>
      <c r="J155" s="34"/>
      <c r="L155" s="34"/>
      <c r="M155" s="34"/>
      <c r="N155" s="12"/>
      <c r="O155" s="12"/>
      <c r="P155" s="12"/>
      <c r="Q155" s="12"/>
      <c r="R155" s="12"/>
      <c r="S155" s="12"/>
      <c r="T155" s="83" t="str">
        <f t="shared" si="10"/>
        <v xml:space="preserve"> </v>
      </c>
      <c r="U155" s="83" t="str">
        <f t="shared" si="11"/>
        <v xml:space="preserve"> </v>
      </c>
      <c r="V155" s="83">
        <f t="shared" si="12"/>
        <v>0</v>
      </c>
      <c r="W155" s="12"/>
      <c r="X155" s="12"/>
      <c r="Y155" s="27"/>
      <c r="Z155" s="12"/>
      <c r="AA155" s="12"/>
      <c r="AB155" s="12"/>
      <c r="AC155" s="12"/>
      <c r="AD155" s="12"/>
      <c r="AE155" s="12"/>
    </row>
    <row r="156" spans="1:39" x14ac:dyDescent="0.15">
      <c r="A156" s="13"/>
      <c r="B156" s="12"/>
      <c r="C156" s="37"/>
      <c r="D156" s="27"/>
      <c r="E156" s="52"/>
      <c r="F156" s="27"/>
      <c r="G156" s="45"/>
      <c r="H156" s="45"/>
      <c r="J156" s="34"/>
      <c r="L156" s="34"/>
      <c r="M156" s="34"/>
      <c r="N156" s="12"/>
      <c r="O156" s="12"/>
      <c r="P156" s="12"/>
      <c r="Q156" s="12"/>
      <c r="R156" s="12"/>
      <c r="S156" s="12"/>
      <c r="T156" s="83" t="str">
        <f t="shared" si="10"/>
        <v xml:space="preserve"> </v>
      </c>
      <c r="U156" s="83" t="str">
        <f t="shared" si="11"/>
        <v xml:space="preserve"> </v>
      </c>
      <c r="V156" s="83">
        <f t="shared" si="12"/>
        <v>0</v>
      </c>
      <c r="W156" s="12"/>
      <c r="X156" s="12"/>
      <c r="Y156" s="27"/>
      <c r="Z156" s="12"/>
      <c r="AA156" s="12"/>
      <c r="AB156" s="12"/>
      <c r="AC156" s="12"/>
      <c r="AD156" s="12"/>
      <c r="AE156" s="12"/>
    </row>
    <row r="157" spans="1:39" x14ac:dyDescent="0.15">
      <c r="A157" s="11">
        <v>39896</v>
      </c>
      <c r="B157" s="12">
        <v>8</v>
      </c>
      <c r="C157" s="37"/>
      <c r="D157" s="27"/>
      <c r="E157" s="52"/>
      <c r="F157" s="27"/>
      <c r="G157" s="45"/>
      <c r="H157" s="45"/>
      <c r="J157" s="34"/>
      <c r="L157" s="34"/>
      <c r="M157" s="34"/>
      <c r="N157" s="12"/>
      <c r="O157" s="12"/>
      <c r="P157" s="12"/>
      <c r="Q157" s="87" t="s">
        <v>74</v>
      </c>
      <c r="R157" s="12"/>
      <c r="S157" s="12"/>
      <c r="T157" s="83" t="str">
        <f t="shared" si="10"/>
        <v xml:space="preserve"> </v>
      </c>
      <c r="U157" s="83" t="str">
        <f t="shared" si="11"/>
        <v xml:space="preserve"> </v>
      </c>
      <c r="V157" s="83">
        <f t="shared" si="12"/>
        <v>0</v>
      </c>
      <c r="W157" s="19"/>
      <c r="X157" s="12"/>
      <c r="Y157" s="34" t="s">
        <v>74</v>
      </c>
      <c r="Z157" s="12"/>
      <c r="AA157" s="12"/>
      <c r="AB157" s="12"/>
      <c r="AC157" s="12"/>
      <c r="AD157" s="12" t="s">
        <v>31</v>
      </c>
      <c r="AE157" s="12" t="s">
        <v>90</v>
      </c>
    </row>
    <row r="158" spans="1:39" x14ac:dyDescent="0.15">
      <c r="A158" s="11">
        <v>39910</v>
      </c>
      <c r="B158" s="12">
        <v>8</v>
      </c>
      <c r="C158" s="37">
        <v>0.06</v>
      </c>
      <c r="D158" s="27">
        <v>7.2</v>
      </c>
      <c r="E158" s="52">
        <v>11.5</v>
      </c>
      <c r="F158" s="27">
        <v>2.82</v>
      </c>
      <c r="G158" s="45">
        <v>0.51400000000000001</v>
      </c>
      <c r="H158" s="45"/>
      <c r="I158">
        <v>236</v>
      </c>
      <c r="J158" s="34">
        <f t="shared" ref="J158:J174" si="13">(I158*14.007)*(0.001)</f>
        <v>3.3056520000000003</v>
      </c>
      <c r="K158" s="34">
        <v>1.1299999999999999</v>
      </c>
      <c r="L158" s="34">
        <f t="shared" ref="L158:L174" si="14">(K158*30.97)*(0.001)</f>
        <v>3.4996100000000002E-2</v>
      </c>
      <c r="M158" s="34"/>
      <c r="N158" s="12">
        <v>5</v>
      </c>
      <c r="O158" s="12">
        <v>2</v>
      </c>
      <c r="P158" s="87">
        <v>1</v>
      </c>
      <c r="Q158" s="12">
        <v>1</v>
      </c>
      <c r="R158" s="12"/>
      <c r="S158" s="87">
        <v>4</v>
      </c>
      <c r="T158" s="83">
        <f t="shared" si="10"/>
        <v>10</v>
      </c>
      <c r="U158" s="83">
        <f t="shared" si="11"/>
        <v>11</v>
      </c>
      <c r="V158" s="83">
        <f t="shared" si="12"/>
        <v>0.78739999999999999</v>
      </c>
      <c r="W158">
        <v>31</v>
      </c>
      <c r="X158" s="12">
        <v>2</v>
      </c>
      <c r="Z158">
        <v>10</v>
      </c>
      <c r="AA158" t="s">
        <v>206</v>
      </c>
      <c r="AB158">
        <v>11</v>
      </c>
      <c r="AC158" t="s">
        <v>206</v>
      </c>
      <c r="AD158" s="12"/>
      <c r="AE158" s="12"/>
      <c r="AH158" t="s">
        <v>101</v>
      </c>
    </row>
    <row r="159" spans="1:39" x14ac:dyDescent="0.15">
      <c r="A159" s="11">
        <v>39924</v>
      </c>
      <c r="B159" s="12">
        <v>8</v>
      </c>
      <c r="C159" s="37">
        <v>0.04</v>
      </c>
      <c r="D159" s="27">
        <v>6.62</v>
      </c>
      <c r="E159" s="52">
        <v>7.5</v>
      </c>
      <c r="F159" s="27">
        <v>2.2000000000000002</v>
      </c>
      <c r="G159" s="45">
        <v>0.20200000000000001</v>
      </c>
      <c r="H159" s="45"/>
      <c r="I159">
        <v>175.5</v>
      </c>
      <c r="J159" s="34">
        <f t="shared" si="13"/>
        <v>2.4582285000000001</v>
      </c>
      <c r="K159" s="34">
        <v>1.7450000000000001</v>
      </c>
      <c r="L159" s="34">
        <f t="shared" si="14"/>
        <v>5.4042650000000005E-2</v>
      </c>
      <c r="M159" s="34"/>
      <c r="N159" s="12">
        <v>5</v>
      </c>
      <c r="O159" s="12">
        <v>1</v>
      </c>
      <c r="P159" s="87">
        <v>2</v>
      </c>
      <c r="Q159" s="12">
        <v>2</v>
      </c>
      <c r="R159" s="87">
        <v>3</v>
      </c>
      <c r="S159" s="87">
        <v>5</v>
      </c>
      <c r="T159" s="83">
        <f t="shared" si="10"/>
        <v>24</v>
      </c>
      <c r="U159" s="83">
        <f t="shared" si="11"/>
        <v>15</v>
      </c>
      <c r="V159" s="83">
        <f t="shared" si="12"/>
        <v>0.99059999999999993</v>
      </c>
      <c r="W159">
        <v>39</v>
      </c>
      <c r="X159" s="12">
        <v>2</v>
      </c>
      <c r="Y159" s="27"/>
      <c r="Z159">
        <v>24</v>
      </c>
      <c r="AA159" t="s">
        <v>206</v>
      </c>
      <c r="AB159">
        <v>15</v>
      </c>
      <c r="AC159" t="s">
        <v>206</v>
      </c>
      <c r="AD159" s="12"/>
      <c r="AE159" s="12"/>
      <c r="AH159" t="s">
        <v>102</v>
      </c>
      <c r="AI159" s="34">
        <f>AVERAGE(C158:C159)</f>
        <v>0.05</v>
      </c>
      <c r="AJ159" s="34">
        <f>AVERAGE(D158:D159)</f>
        <v>6.91</v>
      </c>
      <c r="AK159" s="34">
        <f>AVERAGE(F158:F159)</f>
        <v>2.5099999999999998</v>
      </c>
      <c r="AL159" s="43">
        <f>AVERAGE(G158:G159)</f>
        <v>0.35799999999999998</v>
      </c>
      <c r="AM159" s="50">
        <f>AVERAGE(E158:E159)</f>
        <v>9.5</v>
      </c>
    </row>
    <row r="160" spans="1:39" x14ac:dyDescent="0.15">
      <c r="A160" s="11">
        <v>39938</v>
      </c>
      <c r="B160" s="12">
        <v>8</v>
      </c>
      <c r="C160" s="37">
        <v>0.03</v>
      </c>
      <c r="D160" s="27">
        <v>7.13</v>
      </c>
      <c r="E160" s="52">
        <v>8</v>
      </c>
      <c r="F160" s="27">
        <v>2.2400000000000002</v>
      </c>
      <c r="G160" s="45">
        <v>0.108</v>
      </c>
      <c r="H160" s="45"/>
      <c r="I160">
        <v>207</v>
      </c>
      <c r="J160" s="34">
        <f t="shared" si="13"/>
        <v>2.8994490000000002</v>
      </c>
      <c r="K160" s="34">
        <v>1.6</v>
      </c>
      <c r="L160" s="34">
        <f t="shared" si="14"/>
        <v>4.9551999999999999E-2</v>
      </c>
      <c r="M160" s="34"/>
      <c r="N160" s="12">
        <v>5</v>
      </c>
      <c r="O160" s="12">
        <v>3</v>
      </c>
      <c r="P160" s="23">
        <v>1</v>
      </c>
      <c r="Q160" s="12">
        <v>1</v>
      </c>
      <c r="R160" s="12"/>
      <c r="S160" s="23">
        <v>4</v>
      </c>
      <c r="T160" s="83" t="str">
        <f t="shared" si="10"/>
        <v xml:space="preserve"> </v>
      </c>
      <c r="U160" s="83" t="str">
        <f t="shared" si="11"/>
        <v xml:space="preserve"> </v>
      </c>
      <c r="V160" s="83">
        <f t="shared" si="12"/>
        <v>0.66039999999999999</v>
      </c>
      <c r="W160" s="23">
        <v>26</v>
      </c>
      <c r="X160" s="12">
        <v>2</v>
      </c>
      <c r="Y160" s="27"/>
      <c r="Z160" s="12"/>
      <c r="AA160" s="12"/>
      <c r="AB160" s="12"/>
      <c r="AC160" s="12"/>
      <c r="AD160" s="12"/>
      <c r="AE160" s="12"/>
      <c r="AH160" t="s">
        <v>103</v>
      </c>
      <c r="AI160" s="34">
        <f>AVERAGE(C160:C161)</f>
        <v>4.4999999999999998E-2</v>
      </c>
      <c r="AJ160" s="34">
        <f>AVERAGE(D160:D161)</f>
        <v>7.2050000000000001</v>
      </c>
      <c r="AK160" s="34">
        <f>AVERAGE(F160:F161)</f>
        <v>2.0700000000000003</v>
      </c>
      <c r="AL160" s="43">
        <f>AVERAGE(G160:G161)</f>
        <v>0.69350000000000001</v>
      </c>
      <c r="AM160" s="50">
        <f>AVERAGE(E160:E161)</f>
        <v>7</v>
      </c>
    </row>
    <row r="161" spans="1:39" x14ac:dyDescent="0.15">
      <c r="A161" s="11">
        <v>39952</v>
      </c>
      <c r="B161" s="12">
        <v>8</v>
      </c>
      <c r="C161" s="37">
        <v>0.06</v>
      </c>
      <c r="D161" s="27">
        <v>7.28</v>
      </c>
      <c r="E161" s="52">
        <v>6</v>
      </c>
      <c r="F161" s="27">
        <v>1.9</v>
      </c>
      <c r="G161" s="45">
        <v>1.2789999999999999</v>
      </c>
      <c r="H161" s="45"/>
      <c r="I161">
        <v>267.5</v>
      </c>
      <c r="J161" s="34">
        <f t="shared" si="13"/>
        <v>3.7468724999999998</v>
      </c>
      <c r="K161" s="34">
        <v>1.75</v>
      </c>
      <c r="L161" s="34">
        <f t="shared" si="14"/>
        <v>5.4197499999999996E-2</v>
      </c>
      <c r="M161" s="34"/>
      <c r="N161" s="87">
        <v>5</v>
      </c>
      <c r="O161" s="87">
        <v>1</v>
      </c>
      <c r="P161" s="87">
        <v>1</v>
      </c>
      <c r="Q161" s="87">
        <v>1</v>
      </c>
      <c r="R161" s="12"/>
      <c r="S161" s="87">
        <v>3</v>
      </c>
      <c r="T161" s="83">
        <f t="shared" si="10"/>
        <v>26</v>
      </c>
      <c r="U161" s="83">
        <f t="shared" si="11"/>
        <v>18</v>
      </c>
      <c r="V161" s="83">
        <f t="shared" si="12"/>
        <v>0.68579999999999997</v>
      </c>
      <c r="W161" s="23">
        <v>27</v>
      </c>
      <c r="X161" s="23">
        <v>2</v>
      </c>
      <c r="Y161" s="27"/>
      <c r="Z161">
        <v>26</v>
      </c>
      <c r="AA161" t="s">
        <v>206</v>
      </c>
      <c r="AB161">
        <v>18</v>
      </c>
      <c r="AC161" t="s">
        <v>206</v>
      </c>
      <c r="AD161" s="12"/>
      <c r="AE161" s="12"/>
      <c r="AH161" t="s">
        <v>104</v>
      </c>
      <c r="AI161" s="34">
        <f>AVERAGE(C162:C164)</f>
        <v>4.6666666666666669E-2</v>
      </c>
      <c r="AJ161" s="34">
        <f>AVERAGE(D162:D164)</f>
        <v>6.7399999999999993</v>
      </c>
      <c r="AK161" s="34">
        <f>AVERAGE(F162:F164)</f>
        <v>1.5566666666666666</v>
      </c>
      <c r="AL161" s="43">
        <f>AVERAGE(G162:G164)</f>
        <v>0.40933333333333333</v>
      </c>
      <c r="AM161" s="50">
        <f>AVERAGE(E162:E164)</f>
        <v>12.166666666666666</v>
      </c>
    </row>
    <row r="162" spans="1:39" x14ac:dyDescent="0.15">
      <c r="A162" s="11">
        <v>39966</v>
      </c>
      <c r="B162" s="12">
        <v>8</v>
      </c>
      <c r="C162" s="37">
        <v>0.05</v>
      </c>
      <c r="D162" s="27">
        <v>6.58</v>
      </c>
      <c r="E162" s="52">
        <v>19.5</v>
      </c>
      <c r="F162" s="27">
        <v>1.29</v>
      </c>
      <c r="G162" s="45">
        <v>0.36599999999999999</v>
      </c>
      <c r="H162" s="45"/>
      <c r="I162">
        <v>274.5</v>
      </c>
      <c r="J162" s="34">
        <f t="shared" si="13"/>
        <v>3.8449214999999999</v>
      </c>
      <c r="K162" s="34">
        <v>3.87</v>
      </c>
      <c r="L162" s="34">
        <f t="shared" si="14"/>
        <v>0.1198539</v>
      </c>
      <c r="M162" s="34"/>
      <c r="N162" s="87">
        <v>5</v>
      </c>
      <c r="O162" s="87">
        <v>1</v>
      </c>
      <c r="P162" s="87">
        <v>2</v>
      </c>
      <c r="Q162" s="87">
        <v>2</v>
      </c>
      <c r="R162" s="12"/>
      <c r="S162" s="87">
        <v>1</v>
      </c>
      <c r="T162" s="83">
        <f t="shared" si="10"/>
        <v>31</v>
      </c>
      <c r="U162" s="83">
        <f t="shared" si="11"/>
        <v>22</v>
      </c>
      <c r="V162" s="83">
        <f t="shared" si="12"/>
        <v>0.83819999999999995</v>
      </c>
      <c r="W162" s="23">
        <v>33</v>
      </c>
      <c r="X162" s="23">
        <v>2</v>
      </c>
      <c r="Y162" s="27"/>
      <c r="Z162">
        <v>31</v>
      </c>
      <c r="AA162" t="s">
        <v>206</v>
      </c>
      <c r="AB162">
        <v>22</v>
      </c>
      <c r="AC162" t="s">
        <v>206</v>
      </c>
      <c r="AD162" s="12"/>
      <c r="AE162" s="12"/>
      <c r="AH162" t="s">
        <v>105</v>
      </c>
      <c r="AI162" s="34">
        <f>AVERAGE(C165:C166)</f>
        <v>7.0000000000000007E-2</v>
      </c>
      <c r="AJ162" s="34">
        <f>AVERAGE(D165:D166)</f>
        <v>6.92</v>
      </c>
      <c r="AK162" s="34">
        <f>AVERAGE(F165:F166)</f>
        <v>2.4900000000000002</v>
      </c>
      <c r="AL162" s="43">
        <f>AVERAGE(G165:G166)</f>
        <v>0.65100000000000002</v>
      </c>
      <c r="AM162" s="50">
        <f>AVERAGE(E165:E166)</f>
        <v>3</v>
      </c>
    </row>
    <row r="163" spans="1:39" x14ac:dyDescent="0.15">
      <c r="A163" s="11">
        <v>39980</v>
      </c>
      <c r="B163" s="12">
        <v>8</v>
      </c>
      <c r="C163" s="37">
        <v>0.04</v>
      </c>
      <c r="D163" s="27">
        <v>6.68</v>
      </c>
      <c r="E163" s="52">
        <v>10.5</v>
      </c>
      <c r="F163" s="27">
        <v>1.83</v>
      </c>
      <c r="G163" s="45">
        <v>0.61299999999999999</v>
      </c>
      <c r="H163" s="45"/>
      <c r="I163">
        <v>152</v>
      </c>
      <c r="J163" s="34">
        <f t="shared" si="13"/>
        <v>2.1290640000000001</v>
      </c>
      <c r="K163" s="34">
        <v>3.67</v>
      </c>
      <c r="L163" s="34">
        <f t="shared" si="14"/>
        <v>0.11365989999999999</v>
      </c>
      <c r="M163" s="34"/>
      <c r="N163" s="87">
        <v>5</v>
      </c>
      <c r="O163" s="87">
        <v>3</v>
      </c>
      <c r="P163" s="12"/>
      <c r="Q163" s="87">
        <v>2</v>
      </c>
      <c r="R163" s="87">
        <v>3</v>
      </c>
      <c r="S163" s="87">
        <v>3</v>
      </c>
      <c r="T163" s="83">
        <f t="shared" si="10"/>
        <v>21</v>
      </c>
      <c r="U163" s="83">
        <f t="shared" si="11"/>
        <v>20</v>
      </c>
      <c r="V163" s="83">
        <f t="shared" si="12"/>
        <v>0.93979999999999997</v>
      </c>
      <c r="W163" s="23">
        <v>37</v>
      </c>
      <c r="X163" s="23">
        <v>2</v>
      </c>
      <c r="Y163" s="27"/>
      <c r="Z163">
        <v>21</v>
      </c>
      <c r="AA163" t="s">
        <v>206</v>
      </c>
      <c r="AB163">
        <v>20</v>
      </c>
      <c r="AC163" t="s">
        <v>206</v>
      </c>
      <c r="AD163" s="12"/>
      <c r="AE163" s="12"/>
      <c r="AH163" t="s">
        <v>106</v>
      </c>
      <c r="AI163" s="34">
        <f>AVERAGE(C167:C168)</f>
        <v>6.5000000000000002E-2</v>
      </c>
      <c r="AJ163" s="34">
        <f>AVERAGE(D167:D168)</f>
        <v>7.03</v>
      </c>
      <c r="AK163" s="34">
        <f>AVERAGE(F167:F168)</f>
        <v>7.6050000000000004</v>
      </c>
      <c r="AL163" s="43">
        <f>AVERAGE(G167:G168)</f>
        <v>0.26700000000000002</v>
      </c>
      <c r="AM163" s="50">
        <f>AVERAGE(E167:E168)</f>
        <v>8.35</v>
      </c>
    </row>
    <row r="164" spans="1:39" x14ac:dyDescent="0.15">
      <c r="A164" s="11">
        <v>39994</v>
      </c>
      <c r="B164" s="12">
        <v>8</v>
      </c>
      <c r="C164" s="37">
        <v>0.05</v>
      </c>
      <c r="D164" s="27">
        <v>6.96</v>
      </c>
      <c r="E164" s="52">
        <v>6.5</v>
      </c>
      <c r="F164" s="27">
        <v>1.55</v>
      </c>
      <c r="G164" s="45">
        <v>0.249</v>
      </c>
      <c r="H164" s="45"/>
      <c r="I164">
        <v>222</v>
      </c>
      <c r="J164" s="34">
        <f t="shared" si="13"/>
        <v>3.1095540000000002</v>
      </c>
      <c r="K164" s="34">
        <v>1.49</v>
      </c>
      <c r="L164" s="34">
        <f t="shared" si="14"/>
        <v>4.61453E-2</v>
      </c>
      <c r="M164" s="34"/>
      <c r="N164" s="87">
        <v>5</v>
      </c>
      <c r="O164" s="87">
        <v>2</v>
      </c>
      <c r="P164" s="87">
        <v>2</v>
      </c>
      <c r="Q164" s="87">
        <v>1</v>
      </c>
      <c r="R164" s="87">
        <v>6</v>
      </c>
      <c r="S164" s="87">
        <v>1</v>
      </c>
      <c r="T164" s="83">
        <f t="shared" si="10"/>
        <v>27</v>
      </c>
      <c r="U164" s="83">
        <f t="shared" si="11"/>
        <v>26</v>
      </c>
      <c r="V164" s="83">
        <f t="shared" si="12"/>
        <v>0.83819999999999995</v>
      </c>
      <c r="W164" s="23">
        <v>33</v>
      </c>
      <c r="X164" s="23">
        <v>2</v>
      </c>
      <c r="Y164" s="27"/>
      <c r="Z164">
        <v>27</v>
      </c>
      <c r="AA164" t="s">
        <v>206</v>
      </c>
      <c r="AB164">
        <v>26</v>
      </c>
      <c r="AC164" t="s">
        <v>206</v>
      </c>
      <c r="AD164" s="12"/>
      <c r="AE164" s="12"/>
      <c r="AH164" t="s">
        <v>107</v>
      </c>
      <c r="AI164" s="34">
        <f>AVERAGE(C169:C170)</f>
        <v>0.06</v>
      </c>
      <c r="AJ164" s="34">
        <f>AVERAGE(D169:D170)</f>
        <v>6.7050000000000001</v>
      </c>
      <c r="AK164" s="34">
        <f>AVERAGE(F169:F170)</f>
        <v>5.7149999999999999</v>
      </c>
      <c r="AL164" s="43">
        <f>AVERAGE(G169:G170)</f>
        <v>0.10050000000000001</v>
      </c>
      <c r="AM164" s="50">
        <f>AVERAGE(E169:E170)</f>
        <v>6</v>
      </c>
    </row>
    <row r="165" spans="1:39" x14ac:dyDescent="0.15">
      <c r="A165" s="11">
        <v>40008</v>
      </c>
      <c r="B165" s="12">
        <v>8</v>
      </c>
      <c r="C165" s="37">
        <v>0.06</v>
      </c>
      <c r="D165" s="27">
        <v>7.16</v>
      </c>
      <c r="E165" s="52">
        <v>3</v>
      </c>
      <c r="F165" s="27">
        <v>2.71</v>
      </c>
      <c r="G165" s="45">
        <v>7.8E-2</v>
      </c>
      <c r="H165" s="45"/>
      <c r="I165">
        <v>209</v>
      </c>
      <c r="J165" s="34">
        <f t="shared" si="13"/>
        <v>2.9274629999999999</v>
      </c>
      <c r="K165" s="34">
        <v>0.98</v>
      </c>
      <c r="L165" s="34">
        <f t="shared" si="14"/>
        <v>3.0350600000000002E-2</v>
      </c>
      <c r="M165" s="34"/>
      <c r="N165" s="87">
        <v>5</v>
      </c>
      <c r="O165" s="87">
        <v>1</v>
      </c>
      <c r="P165" s="87">
        <v>1</v>
      </c>
      <c r="Q165" s="87">
        <v>1</v>
      </c>
      <c r="R165" s="12"/>
      <c r="S165" s="87">
        <v>1</v>
      </c>
      <c r="T165" s="83">
        <f t="shared" si="10"/>
        <v>31</v>
      </c>
      <c r="U165" s="83">
        <f t="shared" si="11"/>
        <v>26</v>
      </c>
      <c r="V165" s="83">
        <f t="shared" si="12"/>
        <v>0.83819999999999995</v>
      </c>
      <c r="W165" s="23">
        <v>33</v>
      </c>
      <c r="X165" s="23">
        <v>2</v>
      </c>
      <c r="Y165" s="27"/>
      <c r="Z165">
        <v>31</v>
      </c>
      <c r="AA165" t="s">
        <v>206</v>
      </c>
      <c r="AB165">
        <v>26</v>
      </c>
      <c r="AC165" t="s">
        <v>206</v>
      </c>
      <c r="AD165" s="12"/>
      <c r="AE165" s="12"/>
      <c r="AH165" t="s">
        <v>108</v>
      </c>
      <c r="AI165" s="34">
        <f>AVERAGE(C171:C172)</f>
        <v>6.0000000000000005E-2</v>
      </c>
      <c r="AJ165" s="34">
        <f>AVERAGE(D171:D172)</f>
        <v>7.1899999999999995</v>
      </c>
      <c r="AK165" s="34">
        <f>AVERAGE(F171:F172)</f>
        <v>3.3150000000000004</v>
      </c>
      <c r="AL165" s="43">
        <f>AVERAGE(G171:G172)</f>
        <v>0.2135</v>
      </c>
      <c r="AM165" s="34">
        <f>AVERAGE(E171:E172)</f>
        <v>9.15</v>
      </c>
    </row>
    <row r="166" spans="1:39" ht="15" x14ac:dyDescent="0.2">
      <c r="A166" s="11">
        <v>40022</v>
      </c>
      <c r="B166" s="12">
        <v>8</v>
      </c>
      <c r="C166" s="37">
        <v>0.08</v>
      </c>
      <c r="D166" s="27">
        <v>6.68</v>
      </c>
      <c r="E166" s="52">
        <v>3</v>
      </c>
      <c r="F166" s="27">
        <v>2.27</v>
      </c>
      <c r="G166" s="94">
        <v>1.224</v>
      </c>
      <c r="H166" s="94"/>
      <c r="I166">
        <v>267.5</v>
      </c>
      <c r="J166" s="34">
        <f t="shared" si="13"/>
        <v>3.7468724999999998</v>
      </c>
      <c r="K166" s="34">
        <v>2.95</v>
      </c>
      <c r="L166" s="34">
        <f t="shared" si="14"/>
        <v>9.1361500000000012E-2</v>
      </c>
      <c r="M166" s="34"/>
      <c r="N166" s="87">
        <v>5</v>
      </c>
      <c r="O166" s="87">
        <v>1</v>
      </c>
      <c r="P166" s="87">
        <v>2</v>
      </c>
      <c r="Q166" s="87">
        <v>1</v>
      </c>
      <c r="R166" s="12"/>
      <c r="S166" s="87">
        <v>4</v>
      </c>
      <c r="T166" s="83">
        <f t="shared" si="10"/>
        <v>31</v>
      </c>
      <c r="U166" s="83">
        <f t="shared" si="11"/>
        <v>22</v>
      </c>
      <c r="V166" s="83">
        <f t="shared" si="12"/>
        <v>0.88900000000000001</v>
      </c>
      <c r="W166" s="23">
        <v>35</v>
      </c>
      <c r="X166" s="23">
        <v>2</v>
      </c>
      <c r="Y166" s="27"/>
      <c r="Z166">
        <v>31</v>
      </c>
      <c r="AA166" t="s">
        <v>206</v>
      </c>
      <c r="AB166">
        <v>22</v>
      </c>
      <c r="AC166" t="s">
        <v>206</v>
      </c>
      <c r="AD166" s="12"/>
      <c r="AE166" s="12"/>
      <c r="AG166" t="s">
        <v>145</v>
      </c>
      <c r="AH166" t="s">
        <v>130</v>
      </c>
      <c r="AI166" s="34">
        <f>AVERAGE(C173:C174)</f>
        <v>0.08</v>
      </c>
      <c r="AJ166" s="34">
        <f>AVERAGE(D173:D174)</f>
        <v>6.7</v>
      </c>
      <c r="AK166" s="34">
        <f>AVERAGE(F173:F174)</f>
        <v>1.9949999999999999</v>
      </c>
      <c r="AL166" s="43">
        <f>AVERAGE(G173:G174)</f>
        <v>0.3145</v>
      </c>
      <c r="AM166" s="34">
        <f>AVERAGE(E173:E174)</f>
        <v>12.45</v>
      </c>
    </row>
    <row r="167" spans="1:39" x14ac:dyDescent="0.15">
      <c r="A167" s="11">
        <v>40036</v>
      </c>
      <c r="B167" s="12">
        <v>8</v>
      </c>
      <c r="C167" s="37">
        <v>0.06</v>
      </c>
      <c r="D167" s="27">
        <v>6.78</v>
      </c>
      <c r="E167" s="52">
        <v>6.3</v>
      </c>
      <c r="F167" s="27">
        <v>13.3</v>
      </c>
      <c r="G167" s="45">
        <v>0.29799999999999999</v>
      </c>
      <c r="H167" s="45"/>
      <c r="I167">
        <v>203</v>
      </c>
      <c r="J167" s="34">
        <f t="shared" si="13"/>
        <v>2.8434209999999998</v>
      </c>
      <c r="K167" s="34">
        <v>1.29</v>
      </c>
      <c r="L167" s="34">
        <f t="shared" si="14"/>
        <v>3.9951299999999995E-2</v>
      </c>
      <c r="M167" s="34"/>
      <c r="N167" s="87">
        <v>5</v>
      </c>
      <c r="O167" s="87">
        <v>1</v>
      </c>
      <c r="P167" s="87">
        <v>2</v>
      </c>
      <c r="Q167" s="87">
        <v>1</v>
      </c>
      <c r="R167" s="12"/>
      <c r="S167" s="87">
        <v>1</v>
      </c>
      <c r="T167" s="83">
        <f t="shared" si="10"/>
        <v>28</v>
      </c>
      <c r="U167" s="83">
        <f t="shared" si="11"/>
        <v>23</v>
      </c>
      <c r="V167" s="83">
        <f t="shared" si="12"/>
        <v>0.83819999999999995</v>
      </c>
      <c r="W167" s="34">
        <v>33</v>
      </c>
      <c r="X167" s="23">
        <v>2</v>
      </c>
      <c r="Y167" s="27"/>
      <c r="Z167">
        <v>28</v>
      </c>
      <c r="AA167" t="s">
        <v>206</v>
      </c>
      <c r="AB167">
        <v>23</v>
      </c>
      <c r="AC167" t="s">
        <v>206</v>
      </c>
      <c r="AD167" s="12"/>
      <c r="AE167" s="12"/>
    </row>
    <row r="168" spans="1:39" x14ac:dyDescent="0.15">
      <c r="A168" s="11">
        <v>40050</v>
      </c>
      <c r="B168" s="12">
        <v>8</v>
      </c>
      <c r="C168" s="37">
        <v>7.0000000000000007E-2</v>
      </c>
      <c r="D168" s="27">
        <v>7.28</v>
      </c>
      <c r="E168" s="52">
        <v>10.4</v>
      </c>
      <c r="F168" s="27">
        <v>1.91</v>
      </c>
      <c r="G168" s="45">
        <v>0.23599999999999999</v>
      </c>
      <c r="H168" s="45"/>
      <c r="I168">
        <v>138</v>
      </c>
      <c r="J168" s="34">
        <f t="shared" si="13"/>
        <v>1.932966</v>
      </c>
      <c r="K168" s="34">
        <v>2.0499999999999998</v>
      </c>
      <c r="L168" s="34">
        <f t="shared" si="14"/>
        <v>6.3488499999999989E-2</v>
      </c>
      <c r="M168" s="34"/>
      <c r="N168" s="87">
        <v>5</v>
      </c>
      <c r="O168" s="87">
        <v>1</v>
      </c>
      <c r="P168" s="87">
        <v>1</v>
      </c>
      <c r="Q168" s="87">
        <v>1</v>
      </c>
      <c r="R168" s="12"/>
      <c r="S168" s="87">
        <v>4</v>
      </c>
      <c r="T168" s="83">
        <f t="shared" si="10"/>
        <v>32</v>
      </c>
      <c r="U168" s="83">
        <f t="shared" si="11"/>
        <v>22</v>
      </c>
      <c r="V168" s="83">
        <f t="shared" si="12"/>
        <v>0.99059999999999993</v>
      </c>
      <c r="W168" s="23">
        <v>39</v>
      </c>
      <c r="X168" s="23">
        <v>2</v>
      </c>
      <c r="Y168" s="27"/>
      <c r="Z168">
        <v>32</v>
      </c>
      <c r="AA168" t="s">
        <v>206</v>
      </c>
      <c r="AB168">
        <v>22</v>
      </c>
      <c r="AC168" t="s">
        <v>206</v>
      </c>
      <c r="AD168" s="12"/>
      <c r="AE168" s="12"/>
    </row>
    <row r="169" spans="1:39" x14ac:dyDescent="0.15">
      <c r="A169" s="11">
        <v>40064</v>
      </c>
      <c r="B169" s="12">
        <v>8</v>
      </c>
      <c r="C169" s="37">
        <v>0.06</v>
      </c>
      <c r="D169" s="27">
        <v>6.71</v>
      </c>
      <c r="E169" s="52">
        <v>6</v>
      </c>
      <c r="F169" s="27">
        <v>4.9400000000000004</v>
      </c>
      <c r="G169" s="45">
        <v>0.108</v>
      </c>
      <c r="H169" s="45"/>
      <c r="I169">
        <v>168.5</v>
      </c>
      <c r="J169" s="34">
        <f t="shared" si="13"/>
        <v>2.3601794999999997</v>
      </c>
      <c r="K169" s="34">
        <v>1.3</v>
      </c>
      <c r="L169" s="34">
        <f t="shared" si="14"/>
        <v>4.0261000000000005E-2</v>
      </c>
      <c r="M169" s="34"/>
      <c r="N169" s="87">
        <v>5</v>
      </c>
      <c r="O169" s="87">
        <v>3</v>
      </c>
      <c r="P169" s="87">
        <v>3</v>
      </c>
      <c r="Q169" s="87">
        <v>2</v>
      </c>
      <c r="R169" s="87">
        <v>2</v>
      </c>
      <c r="S169" s="87">
        <v>3</v>
      </c>
      <c r="T169" s="83">
        <f t="shared" si="10"/>
        <v>20</v>
      </c>
      <c r="U169" s="83">
        <f t="shared" si="11"/>
        <v>18</v>
      </c>
      <c r="V169" s="83">
        <f t="shared" si="12"/>
        <v>0.78739999999999999</v>
      </c>
      <c r="W169" s="23">
        <v>31</v>
      </c>
      <c r="X169" s="23">
        <v>2</v>
      </c>
      <c r="Y169" s="27"/>
      <c r="Z169">
        <v>20</v>
      </c>
      <c r="AA169" t="s">
        <v>206</v>
      </c>
      <c r="AB169">
        <v>18</v>
      </c>
      <c r="AC169" t="s">
        <v>206</v>
      </c>
      <c r="AD169" s="12"/>
      <c r="AE169" s="12"/>
    </row>
    <row r="170" spans="1:39" x14ac:dyDescent="0.15">
      <c r="A170" s="11">
        <v>40078</v>
      </c>
      <c r="B170" s="12">
        <v>8</v>
      </c>
      <c r="C170" s="37">
        <v>0.06</v>
      </c>
      <c r="D170" s="27">
        <v>6.7</v>
      </c>
      <c r="E170" s="52"/>
      <c r="F170" s="27">
        <v>6.49</v>
      </c>
      <c r="G170" s="45">
        <v>9.2999999999999999E-2</v>
      </c>
      <c r="H170" s="45"/>
      <c r="I170">
        <v>199</v>
      </c>
      <c r="J170" s="34">
        <f t="shared" si="13"/>
        <v>2.7873930000000002</v>
      </c>
      <c r="K170" s="34">
        <v>0.78</v>
      </c>
      <c r="L170" s="34">
        <f t="shared" si="14"/>
        <v>2.41566E-2</v>
      </c>
      <c r="M170" s="34"/>
      <c r="N170" s="87">
        <v>5</v>
      </c>
      <c r="O170" s="87">
        <v>3</v>
      </c>
      <c r="P170" s="87">
        <v>1</v>
      </c>
      <c r="Q170" s="87">
        <v>1</v>
      </c>
      <c r="R170" s="12"/>
      <c r="S170" s="87">
        <v>1</v>
      </c>
      <c r="T170" s="83">
        <f t="shared" si="10"/>
        <v>26</v>
      </c>
      <c r="U170" s="83">
        <f t="shared" si="11"/>
        <v>20</v>
      </c>
      <c r="V170" s="83">
        <f t="shared" si="12"/>
        <v>0.73659999999999992</v>
      </c>
      <c r="W170" s="23">
        <v>29</v>
      </c>
      <c r="X170" s="23">
        <v>2</v>
      </c>
      <c r="Y170" s="27"/>
      <c r="Z170" s="23">
        <v>26</v>
      </c>
      <c r="AA170" s="23" t="s">
        <v>206</v>
      </c>
      <c r="AB170" s="23">
        <v>20</v>
      </c>
      <c r="AC170" s="23" t="s">
        <v>206</v>
      </c>
      <c r="AD170" s="12"/>
      <c r="AE170" s="12"/>
    </row>
    <row r="171" spans="1:39" x14ac:dyDescent="0.15">
      <c r="A171" s="11">
        <v>40092</v>
      </c>
      <c r="B171" s="12">
        <v>8</v>
      </c>
      <c r="C171" s="37">
        <v>7.0000000000000007E-2</v>
      </c>
      <c r="D171" s="27">
        <v>7.63</v>
      </c>
      <c r="E171" s="52">
        <v>13.5</v>
      </c>
      <c r="F171" s="27">
        <v>5.48</v>
      </c>
      <c r="G171" s="45">
        <v>3.6999999999999998E-2</v>
      </c>
      <c r="H171" s="45"/>
      <c r="J171" s="34"/>
      <c r="L171" s="34"/>
      <c r="M171" s="34"/>
      <c r="N171" s="87">
        <v>5</v>
      </c>
      <c r="O171" s="87">
        <v>1</v>
      </c>
      <c r="P171" s="87">
        <v>2</v>
      </c>
      <c r="Q171" s="87">
        <v>2</v>
      </c>
      <c r="R171" s="12"/>
      <c r="S171" s="87">
        <v>1</v>
      </c>
      <c r="T171" s="83">
        <f t="shared" si="10"/>
        <v>21</v>
      </c>
      <c r="U171" s="83">
        <f t="shared" si="11"/>
        <v>16</v>
      </c>
      <c r="V171" s="83">
        <f t="shared" si="12"/>
        <v>0.91439999999999999</v>
      </c>
      <c r="W171" s="23">
        <v>36</v>
      </c>
      <c r="X171" s="23">
        <v>2</v>
      </c>
      <c r="Y171" s="27"/>
      <c r="Z171" s="23">
        <v>21</v>
      </c>
      <c r="AA171" s="23" t="s">
        <v>206</v>
      </c>
      <c r="AB171" s="23">
        <v>16</v>
      </c>
      <c r="AC171" s="23" t="s">
        <v>206</v>
      </c>
      <c r="AD171" s="12"/>
      <c r="AE171" s="12"/>
    </row>
    <row r="172" spans="1:39" x14ac:dyDescent="0.15">
      <c r="A172" s="11">
        <v>40106</v>
      </c>
      <c r="B172" s="12">
        <v>8</v>
      </c>
      <c r="C172" s="37">
        <v>0.05</v>
      </c>
      <c r="D172" s="27">
        <v>6.75</v>
      </c>
      <c r="E172" s="52">
        <v>4.8</v>
      </c>
      <c r="F172" s="27">
        <v>1.1499999999999999</v>
      </c>
      <c r="G172" s="45">
        <v>0.39</v>
      </c>
      <c r="H172" s="45"/>
      <c r="I172">
        <v>150</v>
      </c>
      <c r="J172" s="34">
        <f t="shared" si="13"/>
        <v>2.1010499999999999</v>
      </c>
      <c r="K172" s="34">
        <v>0.63</v>
      </c>
      <c r="L172" s="34">
        <f t="shared" si="14"/>
        <v>1.95111E-2</v>
      </c>
      <c r="M172" s="34"/>
      <c r="N172" s="87">
        <v>5</v>
      </c>
      <c r="O172" s="87">
        <v>1</v>
      </c>
      <c r="P172" s="87">
        <v>2</v>
      </c>
      <c r="Q172" s="87">
        <v>1</v>
      </c>
      <c r="R172" s="12"/>
      <c r="S172" s="87">
        <v>4</v>
      </c>
      <c r="T172" s="83">
        <f t="shared" si="10"/>
        <v>17</v>
      </c>
      <c r="U172" s="83">
        <f t="shared" si="11"/>
        <v>15</v>
      </c>
      <c r="V172" s="83">
        <f t="shared" si="12"/>
        <v>0.99059999999999993</v>
      </c>
      <c r="W172" s="23">
        <v>39</v>
      </c>
      <c r="X172" s="23">
        <v>2</v>
      </c>
      <c r="Y172" s="27"/>
      <c r="Z172" s="23">
        <v>17</v>
      </c>
      <c r="AA172" s="23" t="s">
        <v>206</v>
      </c>
      <c r="AB172" s="23">
        <v>15</v>
      </c>
      <c r="AC172" s="23" t="s">
        <v>206</v>
      </c>
      <c r="AD172" s="12"/>
      <c r="AE172" s="12"/>
    </row>
    <row r="173" spans="1:39" x14ac:dyDescent="0.15">
      <c r="A173" s="13">
        <v>40120</v>
      </c>
      <c r="B173" s="12">
        <v>8</v>
      </c>
      <c r="C173" s="37">
        <v>0.06</v>
      </c>
      <c r="D173" s="27">
        <v>6.7</v>
      </c>
      <c r="E173" s="52">
        <v>12</v>
      </c>
      <c r="F173" s="27">
        <v>1.94</v>
      </c>
      <c r="G173" s="45">
        <v>0.27900000000000003</v>
      </c>
      <c r="H173" s="45"/>
      <c r="I173">
        <v>197.5</v>
      </c>
      <c r="J173" s="34">
        <f t="shared" si="13"/>
        <v>2.7663824999999997</v>
      </c>
      <c r="K173" s="34">
        <v>2.2400000000000002</v>
      </c>
      <c r="L173" s="34">
        <f t="shared" si="14"/>
        <v>6.9372799999999998E-2</v>
      </c>
      <c r="M173" s="34"/>
      <c r="N173" s="87">
        <v>5</v>
      </c>
      <c r="O173" s="87">
        <v>1</v>
      </c>
      <c r="P173" s="12">
        <v>1</v>
      </c>
      <c r="Q173" s="87">
        <v>1</v>
      </c>
      <c r="R173" s="12"/>
      <c r="S173" s="12"/>
      <c r="T173" s="83">
        <f t="shared" si="10"/>
        <v>15</v>
      </c>
      <c r="U173" s="83">
        <f t="shared" si="11"/>
        <v>13</v>
      </c>
      <c r="V173" s="83">
        <f t="shared" si="12"/>
        <v>0.83819999999999995</v>
      </c>
      <c r="W173" s="23">
        <v>33</v>
      </c>
      <c r="X173" s="23">
        <v>2</v>
      </c>
      <c r="Y173" s="27"/>
      <c r="Z173" s="23">
        <v>15</v>
      </c>
      <c r="AA173" s="23" t="s">
        <v>206</v>
      </c>
      <c r="AB173" s="23">
        <v>13</v>
      </c>
      <c r="AC173" s="23" t="s">
        <v>206</v>
      </c>
      <c r="AD173" s="12"/>
      <c r="AE173" s="12"/>
    </row>
    <row r="174" spans="1:39" x14ac:dyDescent="0.15">
      <c r="A174" s="13">
        <v>40134</v>
      </c>
      <c r="B174" s="12">
        <v>8</v>
      </c>
      <c r="C174" s="37">
        <v>0.1</v>
      </c>
      <c r="D174" s="27">
        <v>6.7</v>
      </c>
      <c r="E174" s="52">
        <v>12.9</v>
      </c>
      <c r="F174" s="27">
        <v>2.0499999999999998</v>
      </c>
      <c r="G174" s="45">
        <v>0.35</v>
      </c>
      <c r="H174" s="45"/>
      <c r="I174">
        <v>184</v>
      </c>
      <c r="J174" s="34">
        <f t="shared" si="13"/>
        <v>2.5772880000000002</v>
      </c>
      <c r="K174" s="34">
        <v>4.08</v>
      </c>
      <c r="L174" s="34">
        <f t="shared" si="14"/>
        <v>0.12635759999999999</v>
      </c>
      <c r="M174" s="34"/>
      <c r="N174" s="87">
        <v>5</v>
      </c>
      <c r="O174" s="87">
        <v>2</v>
      </c>
      <c r="P174" s="87">
        <v>1</v>
      </c>
      <c r="Q174" s="87">
        <v>1</v>
      </c>
      <c r="S174" s="87">
        <v>1</v>
      </c>
      <c r="T174" s="83">
        <f t="shared" si="10"/>
        <v>10</v>
      </c>
      <c r="U174" s="83">
        <f t="shared" si="11"/>
        <v>10</v>
      </c>
      <c r="V174" s="83">
        <f t="shared" si="12"/>
        <v>0.68579999999999997</v>
      </c>
      <c r="W174" s="23">
        <v>27</v>
      </c>
      <c r="X174" s="23">
        <v>1</v>
      </c>
      <c r="Y174" s="27"/>
      <c r="Z174" s="23">
        <v>10</v>
      </c>
      <c r="AA174" s="23" t="s">
        <v>206</v>
      </c>
      <c r="AB174" s="23">
        <v>10</v>
      </c>
      <c r="AC174" s="23" t="s">
        <v>206</v>
      </c>
    </row>
    <row r="175" spans="1:39" x14ac:dyDescent="0.15">
      <c r="A175" s="1"/>
      <c r="C175" s="37"/>
      <c r="D175" s="27"/>
      <c r="E175" s="52"/>
      <c r="F175" s="27"/>
      <c r="G175" s="45"/>
      <c r="H175" s="45"/>
      <c r="J175" s="34"/>
      <c r="L175" s="34"/>
      <c r="M175" s="34"/>
      <c r="T175" s="83" t="str">
        <f t="shared" si="10"/>
        <v xml:space="preserve"> </v>
      </c>
      <c r="U175" s="83" t="str">
        <f t="shared" si="11"/>
        <v xml:space="preserve"> </v>
      </c>
      <c r="V175" s="83">
        <f t="shared" si="12"/>
        <v>0</v>
      </c>
      <c r="Y175" s="27"/>
    </row>
    <row r="176" spans="1:39" x14ac:dyDescent="0.15">
      <c r="A176" s="13"/>
      <c r="B176" s="12"/>
      <c r="C176" s="37"/>
      <c r="D176" s="27"/>
      <c r="E176" s="52"/>
      <c r="F176" s="27"/>
      <c r="G176" s="45"/>
      <c r="H176" s="45"/>
      <c r="J176" s="34"/>
      <c r="L176" s="34"/>
      <c r="M176" s="34"/>
      <c r="N176" s="12"/>
      <c r="O176" s="12"/>
      <c r="P176" s="12"/>
      <c r="Q176" s="12"/>
      <c r="R176" s="12"/>
      <c r="S176" s="12"/>
      <c r="T176" s="83" t="str">
        <f t="shared" si="10"/>
        <v xml:space="preserve"> </v>
      </c>
      <c r="U176" s="83" t="str">
        <f t="shared" si="11"/>
        <v xml:space="preserve"> </v>
      </c>
      <c r="V176" s="83">
        <f t="shared" si="12"/>
        <v>0</v>
      </c>
      <c r="W176" s="12"/>
      <c r="X176" s="12"/>
      <c r="Y176" s="27"/>
      <c r="Z176" s="12"/>
      <c r="AA176" s="12"/>
      <c r="AB176" s="12"/>
      <c r="AC176" s="12"/>
      <c r="AD176" s="12"/>
      <c r="AE176" s="12"/>
    </row>
    <row r="177" spans="1:31" x14ac:dyDescent="0.15">
      <c r="A177" s="13"/>
      <c r="B177" s="12"/>
      <c r="C177" s="37"/>
      <c r="D177" s="27"/>
      <c r="E177" s="52"/>
      <c r="F177" s="27"/>
      <c r="G177" s="45"/>
      <c r="H177" s="45"/>
      <c r="J177" s="34"/>
      <c r="L177" s="34"/>
      <c r="M177" s="34"/>
      <c r="N177" s="12"/>
      <c r="O177" s="12"/>
      <c r="P177" s="12"/>
      <c r="Q177" s="12"/>
      <c r="R177" s="12"/>
      <c r="S177" s="12"/>
      <c r="T177" s="83" t="str">
        <f t="shared" si="10"/>
        <v xml:space="preserve"> </v>
      </c>
      <c r="U177" s="83" t="str">
        <f t="shared" si="11"/>
        <v xml:space="preserve"> </v>
      </c>
      <c r="V177" s="83">
        <f t="shared" si="12"/>
        <v>0</v>
      </c>
      <c r="W177" s="12"/>
      <c r="X177" s="12"/>
      <c r="Y177" s="27"/>
      <c r="Z177" s="12"/>
      <c r="AA177" s="12"/>
      <c r="AB177" s="12"/>
      <c r="AC177" s="12"/>
      <c r="AD177" s="12"/>
      <c r="AE177" s="12"/>
    </row>
    <row r="178" spans="1:31" x14ac:dyDescent="0.15">
      <c r="A178" s="13"/>
      <c r="B178" s="12"/>
      <c r="C178" s="37"/>
      <c r="D178" s="27"/>
      <c r="E178" s="52"/>
      <c r="F178" s="27"/>
      <c r="G178" s="45"/>
      <c r="H178" s="45"/>
      <c r="J178" s="34"/>
      <c r="L178" s="34"/>
      <c r="M178" s="34"/>
      <c r="N178" s="12"/>
      <c r="O178" s="12"/>
      <c r="P178" s="12"/>
      <c r="Q178" s="12"/>
      <c r="R178" s="12"/>
      <c r="S178" s="12"/>
      <c r="T178" s="83" t="str">
        <f t="shared" si="10"/>
        <v xml:space="preserve"> </v>
      </c>
      <c r="U178" s="83" t="str">
        <f t="shared" si="11"/>
        <v xml:space="preserve"> </v>
      </c>
      <c r="V178" s="83">
        <f t="shared" si="12"/>
        <v>0</v>
      </c>
      <c r="W178" s="12"/>
      <c r="X178" s="12"/>
      <c r="Y178" s="27"/>
      <c r="Z178" s="12"/>
      <c r="AA178" s="12"/>
      <c r="AB178" s="12"/>
      <c r="AC178" s="12"/>
      <c r="AD178" s="12"/>
      <c r="AE178" s="12"/>
    </row>
    <row r="179" spans="1:31" x14ac:dyDescent="0.15">
      <c r="A179" s="11">
        <v>39896</v>
      </c>
      <c r="B179" s="12">
        <v>9</v>
      </c>
      <c r="C179" s="37"/>
      <c r="D179" s="27"/>
      <c r="E179" s="52"/>
      <c r="F179" s="27"/>
      <c r="G179" s="45"/>
      <c r="H179" s="45"/>
      <c r="J179" s="34"/>
      <c r="L179" s="34"/>
      <c r="M179" s="34"/>
      <c r="N179" s="12"/>
      <c r="O179" s="12"/>
      <c r="P179" s="12"/>
      <c r="Q179" s="12" t="s">
        <v>74</v>
      </c>
      <c r="R179" s="12"/>
      <c r="S179" s="12"/>
      <c r="T179" s="83" t="str">
        <f t="shared" si="10"/>
        <v xml:space="preserve"> </v>
      </c>
      <c r="U179" s="83" t="str">
        <f t="shared" si="11"/>
        <v xml:space="preserve"> </v>
      </c>
      <c r="V179" s="83">
        <f t="shared" si="12"/>
        <v>0</v>
      </c>
      <c r="W179" s="12"/>
      <c r="X179" s="12"/>
      <c r="Y179" s="27" t="s">
        <v>74</v>
      </c>
      <c r="Z179" s="12"/>
      <c r="AA179" s="12"/>
      <c r="AB179" s="12"/>
      <c r="AC179" s="12"/>
      <c r="AD179" s="12" t="s">
        <v>32</v>
      </c>
      <c r="AE179" s="12" t="s">
        <v>94</v>
      </c>
    </row>
    <row r="180" spans="1:31" x14ac:dyDescent="0.15">
      <c r="A180" s="11">
        <v>39910</v>
      </c>
      <c r="B180" s="12">
        <v>9</v>
      </c>
      <c r="C180" s="37"/>
      <c r="D180" s="27"/>
      <c r="E180" s="52"/>
      <c r="F180" s="27"/>
      <c r="G180" s="45"/>
      <c r="H180" s="45"/>
      <c r="J180" s="34"/>
      <c r="L180" s="34"/>
      <c r="M180" s="34"/>
      <c r="N180" s="12"/>
      <c r="O180" s="12"/>
      <c r="P180" s="12"/>
      <c r="Q180" s="12" t="s">
        <v>74</v>
      </c>
      <c r="R180" s="12"/>
      <c r="S180" s="12"/>
      <c r="T180" s="83" t="str">
        <f t="shared" si="10"/>
        <v xml:space="preserve"> </v>
      </c>
      <c r="U180" s="83" t="str">
        <f t="shared" si="11"/>
        <v xml:space="preserve"> </v>
      </c>
      <c r="V180" s="83">
        <f t="shared" si="12"/>
        <v>0</v>
      </c>
      <c r="W180" s="12"/>
      <c r="X180" s="12"/>
      <c r="Y180" s="27" t="s">
        <v>74</v>
      </c>
      <c r="Z180" s="12"/>
      <c r="AA180" s="12"/>
      <c r="AB180" s="12"/>
      <c r="AC180" s="12"/>
      <c r="AD180" s="12"/>
      <c r="AE180" s="12"/>
    </row>
    <row r="181" spans="1:31" x14ac:dyDescent="0.15">
      <c r="A181" s="11">
        <v>39924</v>
      </c>
      <c r="B181" s="12">
        <v>9</v>
      </c>
      <c r="C181" s="37"/>
      <c r="D181" s="27"/>
      <c r="E181" s="52"/>
      <c r="F181" s="27"/>
      <c r="G181" s="45"/>
      <c r="H181" s="45"/>
      <c r="J181" s="34"/>
      <c r="L181" s="34"/>
      <c r="M181" s="34"/>
      <c r="N181" s="12"/>
      <c r="O181" s="12"/>
      <c r="P181" s="12"/>
      <c r="Q181" s="12" t="s">
        <v>74</v>
      </c>
      <c r="R181" s="12"/>
      <c r="S181" s="12"/>
      <c r="T181" s="83" t="str">
        <f t="shared" si="10"/>
        <v xml:space="preserve"> </v>
      </c>
      <c r="U181" s="83" t="str">
        <f t="shared" si="11"/>
        <v xml:space="preserve"> </v>
      </c>
      <c r="V181" s="83">
        <f t="shared" si="12"/>
        <v>0</v>
      </c>
      <c r="W181" s="12"/>
      <c r="X181" s="12"/>
      <c r="Y181" s="27" t="s">
        <v>74</v>
      </c>
      <c r="Z181" s="12"/>
      <c r="AA181" s="12"/>
      <c r="AB181" s="12"/>
      <c r="AC181" s="12"/>
      <c r="AD181" s="12"/>
      <c r="AE181" s="12"/>
    </row>
    <row r="182" spans="1:31" x14ac:dyDescent="0.15">
      <c r="A182" s="11">
        <v>39938</v>
      </c>
      <c r="B182" s="12">
        <v>9</v>
      </c>
      <c r="C182" s="37"/>
      <c r="D182" s="27"/>
      <c r="E182" s="52"/>
      <c r="F182" s="27"/>
      <c r="G182" s="45"/>
      <c r="H182" s="45"/>
      <c r="J182" s="34"/>
      <c r="L182" s="34"/>
      <c r="M182" s="34"/>
      <c r="N182" s="12"/>
      <c r="O182" s="12"/>
      <c r="P182" s="12"/>
      <c r="Q182" s="12" t="s">
        <v>74</v>
      </c>
      <c r="R182" s="12"/>
      <c r="S182" s="12"/>
      <c r="T182" s="83" t="str">
        <f t="shared" si="10"/>
        <v xml:space="preserve"> </v>
      </c>
      <c r="U182" s="83" t="str">
        <f t="shared" si="11"/>
        <v xml:space="preserve"> </v>
      </c>
      <c r="V182" s="83">
        <f t="shared" si="12"/>
        <v>0</v>
      </c>
      <c r="W182" s="12"/>
      <c r="X182" s="12"/>
      <c r="Y182" s="27" t="s">
        <v>74</v>
      </c>
      <c r="Z182" s="12"/>
      <c r="AA182" s="12"/>
      <c r="AB182" s="12"/>
      <c r="AC182" s="12"/>
      <c r="AD182" s="12"/>
      <c r="AE182" s="12"/>
    </row>
    <row r="183" spans="1:31" x14ac:dyDescent="0.15">
      <c r="A183" s="11">
        <v>39952</v>
      </c>
      <c r="B183" s="12">
        <v>9</v>
      </c>
      <c r="C183" s="37"/>
      <c r="D183" s="27"/>
      <c r="E183" s="52"/>
      <c r="F183" s="27"/>
      <c r="G183" s="45"/>
      <c r="H183" s="45"/>
      <c r="J183" s="34"/>
      <c r="L183" s="34"/>
      <c r="M183" s="34"/>
      <c r="N183" s="12"/>
      <c r="O183" s="12"/>
      <c r="P183" s="12"/>
      <c r="Q183" s="12" t="s">
        <v>74</v>
      </c>
      <c r="R183" s="12"/>
      <c r="S183" s="12"/>
      <c r="T183" s="83" t="str">
        <f t="shared" si="10"/>
        <v xml:space="preserve"> </v>
      </c>
      <c r="U183" s="83" t="str">
        <f t="shared" si="11"/>
        <v xml:space="preserve"> </v>
      </c>
      <c r="V183" s="83">
        <f t="shared" si="12"/>
        <v>0</v>
      </c>
      <c r="W183" s="12"/>
      <c r="X183" s="12"/>
      <c r="Y183" s="27" t="s">
        <v>74</v>
      </c>
      <c r="Z183" s="12"/>
      <c r="AA183" s="12"/>
      <c r="AB183" s="12"/>
      <c r="AC183" s="12"/>
      <c r="AD183" s="12"/>
      <c r="AE183" s="12"/>
    </row>
    <row r="184" spans="1:31" x14ac:dyDescent="0.15">
      <c r="A184" s="11">
        <v>39966</v>
      </c>
      <c r="B184" s="12">
        <v>9</v>
      </c>
      <c r="C184" s="37"/>
      <c r="D184" s="27"/>
      <c r="E184" s="52"/>
      <c r="F184" s="27"/>
      <c r="G184" s="45"/>
      <c r="H184" s="45"/>
      <c r="J184" s="34"/>
      <c r="L184" s="34"/>
      <c r="M184" s="34"/>
      <c r="N184" s="12"/>
      <c r="O184" s="12"/>
      <c r="P184" s="12"/>
      <c r="Q184" s="12" t="s">
        <v>74</v>
      </c>
      <c r="R184" s="12"/>
      <c r="S184" s="12"/>
      <c r="T184" s="83" t="str">
        <f t="shared" si="10"/>
        <v xml:space="preserve"> </v>
      </c>
      <c r="U184" s="83" t="str">
        <f t="shared" si="11"/>
        <v xml:space="preserve"> </v>
      </c>
      <c r="V184" s="83">
        <f t="shared" si="12"/>
        <v>0</v>
      </c>
      <c r="W184" s="12"/>
      <c r="X184" s="12"/>
      <c r="Y184" s="27" t="s">
        <v>74</v>
      </c>
      <c r="Z184" s="12"/>
      <c r="AA184" s="12"/>
      <c r="AB184" s="12"/>
      <c r="AC184" s="12"/>
      <c r="AD184" s="12"/>
      <c r="AE184" s="12"/>
    </row>
    <row r="185" spans="1:31" x14ac:dyDescent="0.15">
      <c r="A185" s="11">
        <v>39980</v>
      </c>
      <c r="B185" s="12">
        <v>9</v>
      </c>
      <c r="C185" s="37"/>
      <c r="D185" s="27"/>
      <c r="E185" s="52"/>
      <c r="F185" s="27"/>
      <c r="G185" s="45"/>
      <c r="H185" s="45"/>
      <c r="J185" s="34"/>
      <c r="L185" s="34"/>
      <c r="M185" s="34"/>
      <c r="N185" s="12"/>
      <c r="O185" s="12"/>
      <c r="P185" s="12"/>
      <c r="Q185" s="12" t="s">
        <v>74</v>
      </c>
      <c r="R185" s="12"/>
      <c r="S185" s="12"/>
      <c r="T185" s="83" t="str">
        <f t="shared" si="10"/>
        <v xml:space="preserve"> </v>
      </c>
      <c r="U185" s="83" t="str">
        <f t="shared" si="11"/>
        <v xml:space="preserve"> </v>
      </c>
      <c r="V185" s="83">
        <f t="shared" si="12"/>
        <v>0</v>
      </c>
      <c r="W185" s="12"/>
      <c r="X185" s="12"/>
      <c r="Y185" s="27" t="s">
        <v>74</v>
      </c>
      <c r="Z185" s="12"/>
      <c r="AA185" s="12"/>
      <c r="AB185" s="12"/>
      <c r="AC185" s="12"/>
      <c r="AD185" s="12"/>
      <c r="AE185" s="12"/>
    </row>
    <row r="186" spans="1:31" x14ac:dyDescent="0.15">
      <c r="A186" s="11">
        <v>39994</v>
      </c>
      <c r="B186" s="12">
        <v>9</v>
      </c>
      <c r="C186" s="37"/>
      <c r="D186" s="27"/>
      <c r="E186" s="52"/>
      <c r="F186" s="27"/>
      <c r="G186" s="45"/>
      <c r="H186" s="45"/>
      <c r="J186" s="34"/>
      <c r="L186" s="34"/>
      <c r="M186" s="34"/>
      <c r="N186" s="12"/>
      <c r="O186" s="12"/>
      <c r="P186" s="12"/>
      <c r="Q186" s="12" t="s">
        <v>74</v>
      </c>
      <c r="R186" s="12"/>
      <c r="S186" s="12"/>
      <c r="T186" s="83" t="str">
        <f t="shared" si="10"/>
        <v xml:space="preserve"> </v>
      </c>
      <c r="U186" s="83" t="str">
        <f t="shared" si="11"/>
        <v xml:space="preserve"> </v>
      </c>
      <c r="V186" s="83">
        <f t="shared" si="12"/>
        <v>0</v>
      </c>
      <c r="W186" s="12"/>
      <c r="X186" s="12"/>
      <c r="Y186" s="27" t="s">
        <v>74</v>
      </c>
      <c r="Z186" s="12"/>
      <c r="AA186" s="12"/>
      <c r="AB186" s="12"/>
      <c r="AC186" s="12"/>
      <c r="AD186" s="12"/>
      <c r="AE186" s="12"/>
    </row>
    <row r="187" spans="1:31" x14ac:dyDescent="0.15">
      <c r="A187" s="11">
        <v>40008</v>
      </c>
      <c r="B187" s="12">
        <v>9</v>
      </c>
      <c r="C187" s="37"/>
      <c r="D187" s="27"/>
      <c r="E187" s="52"/>
      <c r="F187" s="27"/>
      <c r="G187" s="45"/>
      <c r="H187" s="45"/>
      <c r="J187" s="34"/>
      <c r="L187" s="34"/>
      <c r="M187" s="34"/>
      <c r="N187" s="12"/>
      <c r="O187" s="12"/>
      <c r="P187" s="12"/>
      <c r="Q187" s="12" t="s">
        <v>74</v>
      </c>
      <c r="R187" s="12"/>
      <c r="S187" s="12"/>
      <c r="T187" s="83" t="str">
        <f t="shared" si="10"/>
        <v xml:space="preserve"> </v>
      </c>
      <c r="U187" s="83" t="str">
        <f t="shared" si="11"/>
        <v xml:space="preserve"> </v>
      </c>
      <c r="V187" s="83">
        <f t="shared" si="12"/>
        <v>0</v>
      </c>
      <c r="W187" s="12"/>
      <c r="X187" s="12"/>
      <c r="Y187" s="27" t="s">
        <v>74</v>
      </c>
      <c r="Z187" s="12"/>
      <c r="AA187" s="12"/>
      <c r="AB187" s="12"/>
      <c r="AC187" s="12"/>
      <c r="AD187" s="12"/>
      <c r="AE187" s="12"/>
    </row>
    <row r="188" spans="1:31" x14ac:dyDescent="0.15">
      <c r="A188" s="11">
        <v>40022</v>
      </c>
      <c r="B188" s="12">
        <v>9</v>
      </c>
      <c r="C188" s="37"/>
      <c r="D188" s="27"/>
      <c r="E188" s="52"/>
      <c r="F188" s="27"/>
      <c r="G188" s="45"/>
      <c r="H188" s="45"/>
      <c r="J188" s="34"/>
      <c r="L188" s="34"/>
      <c r="M188" s="34"/>
      <c r="N188" s="12"/>
      <c r="O188" s="12"/>
      <c r="P188" s="12"/>
      <c r="Q188" s="12" t="s">
        <v>74</v>
      </c>
      <c r="R188" s="12"/>
      <c r="S188" s="12"/>
      <c r="T188" s="83" t="str">
        <f t="shared" si="10"/>
        <v xml:space="preserve"> </v>
      </c>
      <c r="U188" s="83" t="str">
        <f t="shared" si="11"/>
        <v xml:space="preserve"> </v>
      </c>
      <c r="V188" s="83">
        <f t="shared" si="12"/>
        <v>0</v>
      </c>
      <c r="W188" s="12"/>
      <c r="X188" s="12"/>
      <c r="Y188" s="27" t="s">
        <v>74</v>
      </c>
      <c r="Z188" s="12"/>
      <c r="AA188" s="12"/>
      <c r="AB188" s="12"/>
      <c r="AC188" s="12"/>
      <c r="AD188" s="12"/>
      <c r="AE188" s="12"/>
    </row>
    <row r="189" spans="1:31" x14ac:dyDescent="0.15">
      <c r="A189" s="11">
        <v>40036</v>
      </c>
      <c r="B189" s="12">
        <v>9</v>
      </c>
      <c r="C189" s="37"/>
      <c r="D189" s="27"/>
      <c r="E189" s="52"/>
      <c r="F189" s="27"/>
      <c r="G189" s="45"/>
      <c r="H189" s="45"/>
      <c r="J189" s="34"/>
      <c r="L189" s="34"/>
      <c r="M189" s="34"/>
      <c r="N189" s="12"/>
      <c r="O189" s="12"/>
      <c r="P189" s="12"/>
      <c r="Q189" s="12" t="s">
        <v>74</v>
      </c>
      <c r="R189" s="12"/>
      <c r="S189" s="12"/>
      <c r="T189" s="83" t="str">
        <f t="shared" si="10"/>
        <v xml:space="preserve"> </v>
      </c>
      <c r="U189" s="83" t="str">
        <f t="shared" si="11"/>
        <v xml:space="preserve"> </v>
      </c>
      <c r="V189" s="83">
        <f t="shared" si="12"/>
        <v>0</v>
      </c>
      <c r="W189" s="12"/>
      <c r="X189" s="12"/>
      <c r="Y189" s="27" t="s">
        <v>74</v>
      </c>
      <c r="Z189" s="12"/>
      <c r="AA189" s="12"/>
      <c r="AB189" s="12"/>
      <c r="AC189" s="12"/>
      <c r="AD189" s="12"/>
      <c r="AE189" s="12"/>
    </row>
    <row r="190" spans="1:31" x14ac:dyDescent="0.15">
      <c r="A190" s="11">
        <v>40050</v>
      </c>
      <c r="B190" s="12">
        <v>9</v>
      </c>
      <c r="C190" s="37"/>
      <c r="D190" s="27"/>
      <c r="E190" s="52"/>
      <c r="F190" s="27"/>
      <c r="G190" s="45"/>
      <c r="H190" s="45"/>
      <c r="J190" s="34"/>
      <c r="L190" s="34"/>
      <c r="M190" s="34"/>
      <c r="N190" s="12"/>
      <c r="O190" s="12"/>
      <c r="P190" s="12"/>
      <c r="Q190" s="12" t="s">
        <v>74</v>
      </c>
      <c r="R190" s="12"/>
      <c r="S190" s="12"/>
      <c r="T190" s="83" t="str">
        <f t="shared" si="10"/>
        <v xml:space="preserve"> </v>
      </c>
      <c r="U190" s="83" t="str">
        <f t="shared" si="11"/>
        <v xml:space="preserve"> </v>
      </c>
      <c r="V190" s="83">
        <f t="shared" si="12"/>
        <v>0</v>
      </c>
      <c r="W190" s="12"/>
      <c r="X190" s="12"/>
      <c r="Y190" s="27" t="s">
        <v>74</v>
      </c>
      <c r="Z190" s="12"/>
      <c r="AA190" s="12"/>
      <c r="AB190" s="12"/>
      <c r="AC190" s="12"/>
      <c r="AD190" s="12"/>
      <c r="AE190" s="12"/>
    </row>
    <row r="191" spans="1:31" x14ac:dyDescent="0.15">
      <c r="A191" s="11">
        <v>40064</v>
      </c>
      <c r="B191" s="12">
        <v>9</v>
      </c>
      <c r="C191" s="37"/>
      <c r="D191" s="27"/>
      <c r="E191" s="52"/>
      <c r="F191" s="27"/>
      <c r="G191" s="45"/>
      <c r="H191" s="45"/>
      <c r="J191" s="34"/>
      <c r="L191" s="34"/>
      <c r="M191" s="34"/>
      <c r="N191" s="12"/>
      <c r="O191" s="12"/>
      <c r="P191" s="12"/>
      <c r="Q191" s="12" t="s">
        <v>74</v>
      </c>
      <c r="R191" s="12"/>
      <c r="S191" s="12"/>
      <c r="T191" s="83" t="str">
        <f t="shared" si="10"/>
        <v xml:space="preserve"> </v>
      </c>
      <c r="U191" s="83" t="str">
        <f t="shared" si="11"/>
        <v xml:space="preserve"> </v>
      </c>
      <c r="V191" s="83">
        <f t="shared" si="12"/>
        <v>0</v>
      </c>
      <c r="W191" s="12"/>
      <c r="X191" s="12"/>
      <c r="Y191" s="27" t="s">
        <v>74</v>
      </c>
      <c r="Z191" s="12"/>
      <c r="AA191" s="12"/>
      <c r="AB191" s="12"/>
      <c r="AC191" s="12"/>
      <c r="AD191" s="12"/>
      <c r="AE191" s="12"/>
    </row>
    <row r="192" spans="1:31" x14ac:dyDescent="0.15">
      <c r="A192" s="11">
        <v>40078</v>
      </c>
      <c r="B192" s="12">
        <v>9</v>
      </c>
      <c r="C192" s="37"/>
      <c r="D192" s="27"/>
      <c r="E192" s="52"/>
      <c r="F192" s="27"/>
      <c r="G192" s="45"/>
      <c r="H192" s="45"/>
      <c r="J192" s="34"/>
      <c r="L192" s="34"/>
      <c r="M192" s="34"/>
      <c r="N192" s="12"/>
      <c r="O192" s="12"/>
      <c r="P192" s="12"/>
      <c r="Q192" s="12" t="s">
        <v>74</v>
      </c>
      <c r="R192" s="12"/>
      <c r="S192" s="12"/>
      <c r="T192" s="83" t="str">
        <f t="shared" si="10"/>
        <v xml:space="preserve"> </v>
      </c>
      <c r="U192" s="83" t="str">
        <f t="shared" si="11"/>
        <v xml:space="preserve"> </v>
      </c>
      <c r="V192" s="83">
        <f t="shared" si="12"/>
        <v>0</v>
      </c>
      <c r="W192" s="12"/>
      <c r="X192" s="12"/>
      <c r="Y192" s="27" t="s">
        <v>74</v>
      </c>
      <c r="Z192" s="12"/>
      <c r="AA192" s="12"/>
      <c r="AB192" s="12"/>
      <c r="AC192" s="12"/>
      <c r="AD192" s="12"/>
      <c r="AE192" s="12"/>
    </row>
    <row r="193" spans="1:31" x14ac:dyDescent="0.15">
      <c r="A193" s="11">
        <v>40092</v>
      </c>
      <c r="B193" s="12">
        <v>9</v>
      </c>
      <c r="C193" s="37"/>
      <c r="D193" s="27"/>
      <c r="E193" s="52"/>
      <c r="F193" s="27"/>
      <c r="G193" s="45"/>
      <c r="H193" s="45"/>
      <c r="J193" s="34"/>
      <c r="L193" s="34"/>
      <c r="M193" s="34"/>
      <c r="N193" s="12"/>
      <c r="O193" s="12"/>
      <c r="P193" s="12"/>
      <c r="Q193" s="12" t="s">
        <v>74</v>
      </c>
      <c r="R193" s="12"/>
      <c r="S193" s="12"/>
      <c r="T193" s="83" t="str">
        <f t="shared" si="10"/>
        <v xml:space="preserve"> </v>
      </c>
      <c r="U193" s="83" t="str">
        <f t="shared" si="11"/>
        <v xml:space="preserve"> </v>
      </c>
      <c r="V193" s="83">
        <f t="shared" si="12"/>
        <v>0</v>
      </c>
      <c r="W193" s="12"/>
      <c r="X193" s="12"/>
      <c r="Y193" s="27" t="s">
        <v>74</v>
      </c>
      <c r="Z193" s="12"/>
      <c r="AA193" s="12"/>
      <c r="AB193" s="12"/>
      <c r="AC193" s="12"/>
      <c r="AD193" s="12"/>
      <c r="AE193" s="12"/>
    </row>
    <row r="194" spans="1:31" x14ac:dyDescent="0.15">
      <c r="A194" s="11">
        <v>40106</v>
      </c>
      <c r="B194" s="12">
        <v>9</v>
      </c>
      <c r="C194" s="37"/>
      <c r="D194" s="27"/>
      <c r="E194" s="52"/>
      <c r="F194" s="27"/>
      <c r="G194" s="45"/>
      <c r="H194" s="45"/>
      <c r="J194" s="34"/>
      <c r="L194" s="34"/>
      <c r="M194" s="34"/>
      <c r="N194" s="12"/>
      <c r="O194" s="12"/>
      <c r="P194" s="12"/>
      <c r="Q194" s="12" t="s">
        <v>74</v>
      </c>
      <c r="R194" s="12"/>
      <c r="S194" s="12"/>
      <c r="T194" s="83" t="str">
        <f t="shared" si="10"/>
        <v xml:space="preserve"> </v>
      </c>
      <c r="U194" s="83" t="str">
        <f t="shared" si="11"/>
        <v xml:space="preserve"> </v>
      </c>
      <c r="V194" s="83">
        <f t="shared" si="12"/>
        <v>0</v>
      </c>
      <c r="W194" s="12"/>
      <c r="X194" s="12"/>
      <c r="Y194" s="27" t="s">
        <v>74</v>
      </c>
      <c r="Z194" s="12"/>
      <c r="AA194" s="12"/>
      <c r="AB194" s="12"/>
      <c r="AC194" s="12"/>
      <c r="AD194" s="12"/>
      <c r="AE194" s="12"/>
    </row>
    <row r="195" spans="1:31" x14ac:dyDescent="0.15">
      <c r="A195" s="13">
        <v>40120</v>
      </c>
      <c r="B195" s="12">
        <v>9</v>
      </c>
      <c r="C195" s="37"/>
      <c r="D195" s="27"/>
      <c r="E195" s="52"/>
      <c r="F195" s="27"/>
      <c r="G195" s="45"/>
      <c r="H195" s="45"/>
      <c r="J195" s="34"/>
      <c r="L195" s="34"/>
      <c r="M195" s="34"/>
      <c r="N195" s="12"/>
      <c r="O195" s="12"/>
      <c r="P195" s="12"/>
      <c r="Q195" s="12" t="s">
        <v>74</v>
      </c>
      <c r="R195" s="12"/>
      <c r="S195" s="12"/>
      <c r="T195" s="83" t="str">
        <f t="shared" ref="T195:T258" si="15">IF(Z195&gt;0,IF(AA195="F",((Z195-32)*5/9),Z195),IF(Z195&lt;0,IF(AA195="F",((Z195-32)*5/9),Z195)," "))</f>
        <v xml:space="preserve"> </v>
      </c>
      <c r="U195" s="83" t="str">
        <f t="shared" ref="U195:U258" si="16">IF(AB195&gt;0,IF(AC195="F",((AB195-32)*5/9),AB195),IF(AB195&lt;0,IF(AC195="F",((AB195-32)*5/9),AB195)," "))</f>
        <v xml:space="preserve"> </v>
      </c>
      <c r="V195" s="83">
        <f t="shared" si="12"/>
        <v>0</v>
      </c>
      <c r="W195" s="12"/>
      <c r="X195" s="12"/>
      <c r="Y195" s="27" t="s">
        <v>74</v>
      </c>
      <c r="Z195" s="12"/>
      <c r="AA195" s="12"/>
      <c r="AB195" s="12"/>
      <c r="AC195" s="12"/>
      <c r="AD195" s="12"/>
      <c r="AE195" s="12"/>
    </row>
    <row r="196" spans="1:31" x14ac:dyDescent="0.15">
      <c r="A196" s="13">
        <v>40134</v>
      </c>
      <c r="B196" s="12">
        <v>9</v>
      </c>
      <c r="C196" s="37"/>
      <c r="D196" s="27"/>
      <c r="E196" s="52"/>
      <c r="F196" s="27"/>
      <c r="G196" s="45"/>
      <c r="H196" s="45"/>
      <c r="J196" s="34"/>
      <c r="L196" s="34"/>
      <c r="M196" s="34"/>
      <c r="N196" s="12"/>
      <c r="O196" s="12"/>
      <c r="P196" s="12"/>
      <c r="Q196" s="12" t="s">
        <v>74</v>
      </c>
      <c r="R196" s="12"/>
      <c r="S196" s="12"/>
      <c r="T196" s="83" t="str">
        <f t="shared" si="15"/>
        <v xml:space="preserve"> </v>
      </c>
      <c r="U196" s="83" t="str">
        <f t="shared" si="16"/>
        <v xml:space="preserve"> </v>
      </c>
      <c r="V196" s="83">
        <f t="shared" si="12"/>
        <v>0</v>
      </c>
      <c r="W196" s="12"/>
      <c r="X196" s="12"/>
      <c r="Y196" s="27" t="s">
        <v>74</v>
      </c>
      <c r="Z196" s="12"/>
      <c r="AA196" s="12"/>
      <c r="AB196" s="12"/>
      <c r="AC196" s="12"/>
      <c r="AD196" s="12"/>
      <c r="AE196" s="12"/>
    </row>
    <row r="197" spans="1:31" x14ac:dyDescent="0.15">
      <c r="A197" s="13"/>
      <c r="B197" s="12"/>
      <c r="C197" s="37"/>
      <c r="D197" s="27"/>
      <c r="E197" s="52"/>
      <c r="F197" s="27"/>
      <c r="G197" s="45"/>
      <c r="H197" s="45"/>
      <c r="J197" s="34"/>
      <c r="L197" s="34"/>
      <c r="M197" s="34"/>
      <c r="N197" s="12"/>
      <c r="O197" s="12"/>
      <c r="P197" s="12"/>
      <c r="Q197" s="12"/>
      <c r="R197" s="12"/>
      <c r="S197" s="12"/>
      <c r="T197" s="83" t="str">
        <f t="shared" si="15"/>
        <v xml:space="preserve"> </v>
      </c>
      <c r="U197" s="83" t="str">
        <f t="shared" si="16"/>
        <v xml:space="preserve"> </v>
      </c>
      <c r="V197" s="83">
        <f t="shared" si="12"/>
        <v>0</v>
      </c>
      <c r="W197" s="12"/>
      <c r="X197" s="12"/>
      <c r="Y197" s="27"/>
      <c r="Z197" s="12"/>
      <c r="AA197" s="12"/>
      <c r="AB197" s="12"/>
      <c r="AC197" s="12"/>
      <c r="AD197" s="12"/>
      <c r="AE197" s="12"/>
    </row>
    <row r="198" spans="1:31" x14ac:dyDescent="0.15">
      <c r="A198" s="11"/>
      <c r="B198" s="12"/>
      <c r="C198" s="37"/>
      <c r="D198" s="27"/>
      <c r="E198" s="52"/>
      <c r="F198" s="27"/>
      <c r="G198" s="45"/>
      <c r="H198" s="45"/>
      <c r="J198" s="34"/>
      <c r="L198" s="34"/>
      <c r="M198" s="34"/>
      <c r="N198" s="12"/>
      <c r="O198" s="12"/>
      <c r="P198" s="12"/>
      <c r="Q198" s="12"/>
      <c r="R198" s="12"/>
      <c r="S198" s="12"/>
      <c r="T198" s="83" t="str">
        <f t="shared" si="15"/>
        <v xml:space="preserve"> </v>
      </c>
      <c r="U198" s="83" t="str">
        <f t="shared" si="16"/>
        <v xml:space="preserve"> </v>
      </c>
      <c r="V198" s="83">
        <f t="shared" ref="V198:V261" si="17">W198*0.0254</f>
        <v>0</v>
      </c>
      <c r="W198" s="12"/>
      <c r="X198" s="12"/>
      <c r="Y198" s="27"/>
      <c r="Z198" s="12"/>
      <c r="AA198" s="12"/>
      <c r="AB198" s="12"/>
      <c r="AC198" s="12"/>
      <c r="AD198" s="12"/>
      <c r="AE198" s="12"/>
    </row>
    <row r="199" spans="1:31" x14ac:dyDescent="0.15">
      <c r="A199" s="11"/>
      <c r="B199" s="12"/>
      <c r="C199" s="37"/>
      <c r="D199" s="27"/>
      <c r="E199" s="52"/>
      <c r="F199" s="27"/>
      <c r="G199" s="45"/>
      <c r="H199" s="45"/>
      <c r="J199" s="34"/>
      <c r="L199" s="34"/>
      <c r="M199" s="34"/>
      <c r="N199" s="12"/>
      <c r="O199" s="12"/>
      <c r="P199" s="12"/>
      <c r="Q199" s="12"/>
      <c r="R199" s="12"/>
      <c r="S199" s="12"/>
      <c r="T199" s="83" t="str">
        <f t="shared" si="15"/>
        <v xml:space="preserve"> </v>
      </c>
      <c r="U199" s="83" t="str">
        <f t="shared" si="16"/>
        <v xml:space="preserve"> </v>
      </c>
      <c r="V199" s="83">
        <f t="shared" si="17"/>
        <v>0</v>
      </c>
      <c r="W199" s="12"/>
      <c r="X199" s="12"/>
      <c r="Y199" s="27"/>
      <c r="Z199" s="12"/>
      <c r="AA199" s="12"/>
      <c r="AB199" s="12"/>
      <c r="AC199" s="12"/>
      <c r="AD199" s="12"/>
      <c r="AE199" s="12"/>
    </row>
    <row r="200" spans="1:31" x14ac:dyDescent="0.15">
      <c r="A200" s="13"/>
      <c r="B200" s="12"/>
      <c r="C200" s="37"/>
      <c r="D200" s="27"/>
      <c r="E200" s="52"/>
      <c r="F200" s="27"/>
      <c r="G200" s="45"/>
      <c r="H200" s="45"/>
      <c r="J200" s="34"/>
      <c r="L200" s="34"/>
      <c r="M200" s="34"/>
      <c r="N200" s="12"/>
      <c r="O200" s="12"/>
      <c r="P200" s="12"/>
      <c r="Q200" s="12"/>
      <c r="R200" s="12"/>
      <c r="S200" s="12"/>
      <c r="T200" s="83" t="str">
        <f t="shared" si="15"/>
        <v xml:space="preserve"> </v>
      </c>
      <c r="U200" s="83" t="str">
        <f t="shared" si="16"/>
        <v xml:space="preserve"> </v>
      </c>
      <c r="V200" s="83">
        <f t="shared" si="17"/>
        <v>0</v>
      </c>
      <c r="W200" s="12"/>
      <c r="X200" s="12"/>
      <c r="Y200" s="27"/>
      <c r="Z200" s="12"/>
      <c r="AA200" s="12"/>
      <c r="AB200" s="12"/>
      <c r="AC200" s="12"/>
      <c r="AD200" s="12"/>
      <c r="AE200" s="12"/>
    </row>
    <row r="201" spans="1:31" x14ac:dyDescent="0.15">
      <c r="A201" s="11">
        <v>39896</v>
      </c>
      <c r="B201" s="12">
        <v>10</v>
      </c>
      <c r="C201" s="37"/>
      <c r="D201" s="27"/>
      <c r="E201" s="52"/>
      <c r="F201" s="27"/>
      <c r="G201" s="45"/>
      <c r="H201" s="45"/>
      <c r="J201" s="34"/>
      <c r="L201" s="34"/>
      <c r="M201" s="34"/>
      <c r="N201" s="12"/>
      <c r="O201" s="12"/>
      <c r="P201" s="12"/>
      <c r="Q201" s="12" t="s">
        <v>74</v>
      </c>
      <c r="R201" s="12"/>
      <c r="S201" s="12"/>
      <c r="T201" s="83" t="str">
        <f t="shared" si="15"/>
        <v xml:space="preserve"> </v>
      </c>
      <c r="U201" s="83" t="str">
        <f t="shared" si="16"/>
        <v xml:space="preserve"> </v>
      </c>
      <c r="V201" s="83">
        <f t="shared" si="17"/>
        <v>0</v>
      </c>
      <c r="W201" s="12"/>
      <c r="X201" s="12"/>
      <c r="Y201" s="27" t="s">
        <v>74</v>
      </c>
      <c r="Z201" s="12"/>
      <c r="AA201" s="12"/>
      <c r="AB201" s="12"/>
      <c r="AC201" s="12"/>
      <c r="AD201" s="12" t="s">
        <v>32</v>
      </c>
      <c r="AE201" s="12"/>
    </row>
    <row r="202" spans="1:31" x14ac:dyDescent="0.15">
      <c r="A202" s="11">
        <v>39910</v>
      </c>
      <c r="B202" s="12">
        <v>10</v>
      </c>
      <c r="C202" s="37"/>
      <c r="D202" s="27"/>
      <c r="E202" s="52"/>
      <c r="F202" s="27"/>
      <c r="G202" s="45"/>
      <c r="H202" s="45"/>
      <c r="J202" s="34"/>
      <c r="L202" s="34"/>
      <c r="M202" s="34"/>
      <c r="N202" s="12"/>
      <c r="O202" s="12"/>
      <c r="P202" s="12"/>
      <c r="Q202" s="12" t="s">
        <v>74</v>
      </c>
      <c r="R202" s="12"/>
      <c r="S202" s="12"/>
      <c r="T202" s="83" t="str">
        <f t="shared" si="15"/>
        <v xml:space="preserve"> </v>
      </c>
      <c r="U202" s="83" t="str">
        <f t="shared" si="16"/>
        <v xml:space="preserve"> </v>
      </c>
      <c r="V202" s="83">
        <f t="shared" si="17"/>
        <v>0</v>
      </c>
      <c r="W202" s="12"/>
      <c r="X202" s="12"/>
      <c r="Y202" s="27" t="s">
        <v>74</v>
      </c>
      <c r="Z202" s="12"/>
      <c r="AA202" s="12"/>
      <c r="AB202" s="12"/>
      <c r="AC202" s="12"/>
      <c r="AD202" s="12"/>
      <c r="AE202" s="12"/>
    </row>
    <row r="203" spans="1:31" x14ac:dyDescent="0.15">
      <c r="A203" s="11">
        <v>39924</v>
      </c>
      <c r="B203" s="12">
        <v>10</v>
      </c>
      <c r="C203" s="37"/>
      <c r="D203" s="27"/>
      <c r="E203" s="52"/>
      <c r="F203" s="27"/>
      <c r="G203" s="45"/>
      <c r="H203" s="45"/>
      <c r="J203" s="34"/>
      <c r="L203" s="34"/>
      <c r="M203" s="34"/>
      <c r="N203" s="12"/>
      <c r="O203" s="12"/>
      <c r="P203" s="12"/>
      <c r="Q203" s="12" t="s">
        <v>74</v>
      </c>
      <c r="R203" s="12"/>
      <c r="S203" s="12"/>
      <c r="T203" s="83" t="str">
        <f t="shared" si="15"/>
        <v xml:space="preserve"> </v>
      </c>
      <c r="U203" s="83" t="str">
        <f t="shared" si="16"/>
        <v xml:space="preserve"> </v>
      </c>
      <c r="V203" s="83">
        <f t="shared" si="17"/>
        <v>0</v>
      </c>
      <c r="W203" s="12"/>
      <c r="X203" s="12"/>
      <c r="Y203" s="27" t="s">
        <v>74</v>
      </c>
      <c r="Z203" s="12"/>
      <c r="AA203" s="12"/>
      <c r="AB203" s="12"/>
      <c r="AC203" s="12"/>
      <c r="AD203" s="12"/>
      <c r="AE203" s="12"/>
    </row>
    <row r="204" spans="1:31" x14ac:dyDescent="0.15">
      <c r="A204" s="11">
        <v>39938</v>
      </c>
      <c r="B204" s="12">
        <v>10</v>
      </c>
      <c r="C204" s="37"/>
      <c r="D204" s="27"/>
      <c r="E204" s="52"/>
      <c r="F204" s="27"/>
      <c r="G204" s="45"/>
      <c r="H204" s="45"/>
      <c r="J204" s="34"/>
      <c r="L204" s="34"/>
      <c r="M204" s="34"/>
      <c r="N204" s="12"/>
      <c r="O204" s="12"/>
      <c r="P204" s="12"/>
      <c r="Q204" s="12" t="s">
        <v>74</v>
      </c>
      <c r="R204" s="12"/>
      <c r="S204" s="12"/>
      <c r="T204" s="83" t="str">
        <f t="shared" si="15"/>
        <v xml:space="preserve"> </v>
      </c>
      <c r="U204" s="83" t="str">
        <f t="shared" si="16"/>
        <v xml:space="preserve"> </v>
      </c>
      <c r="V204" s="83">
        <f t="shared" si="17"/>
        <v>0</v>
      </c>
      <c r="W204" s="12"/>
      <c r="X204" s="12"/>
      <c r="Y204" s="27" t="s">
        <v>74</v>
      </c>
      <c r="Z204" s="12"/>
      <c r="AA204" s="12"/>
      <c r="AB204" s="12"/>
      <c r="AC204" s="12"/>
      <c r="AD204" s="12"/>
      <c r="AE204" s="12"/>
    </row>
    <row r="205" spans="1:31" x14ac:dyDescent="0.15">
      <c r="A205" s="11">
        <v>39952</v>
      </c>
      <c r="B205" s="12">
        <v>10</v>
      </c>
      <c r="C205" s="37"/>
      <c r="D205" s="27"/>
      <c r="E205" s="52"/>
      <c r="F205" s="27"/>
      <c r="G205" s="45"/>
      <c r="H205" s="45"/>
      <c r="J205" s="34"/>
      <c r="L205" s="34"/>
      <c r="M205" s="34"/>
      <c r="N205" s="12"/>
      <c r="O205" s="12"/>
      <c r="P205" s="12"/>
      <c r="Q205" s="12" t="s">
        <v>74</v>
      </c>
      <c r="R205" s="12"/>
      <c r="S205" s="12"/>
      <c r="T205" s="83" t="str">
        <f t="shared" si="15"/>
        <v xml:space="preserve"> </v>
      </c>
      <c r="U205" s="83" t="str">
        <f t="shared" si="16"/>
        <v xml:space="preserve"> </v>
      </c>
      <c r="V205" s="83">
        <f t="shared" si="17"/>
        <v>0</v>
      </c>
      <c r="W205" s="12"/>
      <c r="X205" s="12"/>
      <c r="Y205" s="27" t="s">
        <v>74</v>
      </c>
      <c r="Z205" s="12"/>
      <c r="AA205" s="12"/>
      <c r="AB205" s="12"/>
      <c r="AC205" s="12"/>
      <c r="AD205" s="12"/>
      <c r="AE205" s="12"/>
    </row>
    <row r="206" spans="1:31" x14ac:dyDescent="0.15">
      <c r="A206" s="11">
        <v>39966</v>
      </c>
      <c r="B206" s="12">
        <v>10</v>
      </c>
      <c r="C206" s="37"/>
      <c r="D206" s="27"/>
      <c r="E206" s="52"/>
      <c r="F206" s="27"/>
      <c r="G206" s="45"/>
      <c r="H206" s="45"/>
      <c r="J206" s="34"/>
      <c r="L206" s="34"/>
      <c r="M206" s="34"/>
      <c r="N206" s="12"/>
      <c r="O206" s="12"/>
      <c r="P206" s="12"/>
      <c r="Q206" s="12" t="s">
        <v>74</v>
      </c>
      <c r="R206" s="12"/>
      <c r="S206" s="12"/>
      <c r="T206" s="83" t="str">
        <f t="shared" si="15"/>
        <v xml:space="preserve"> </v>
      </c>
      <c r="U206" s="83" t="str">
        <f t="shared" si="16"/>
        <v xml:space="preserve"> </v>
      </c>
      <c r="V206" s="83">
        <f t="shared" si="17"/>
        <v>0</v>
      </c>
      <c r="W206" s="12"/>
      <c r="X206" s="12"/>
      <c r="Y206" s="27" t="s">
        <v>74</v>
      </c>
      <c r="Z206" s="12"/>
      <c r="AA206" s="12"/>
      <c r="AB206" s="12"/>
      <c r="AC206" s="12"/>
      <c r="AD206" s="12"/>
      <c r="AE206" s="12"/>
    </row>
    <row r="207" spans="1:31" x14ac:dyDescent="0.15">
      <c r="A207" s="11">
        <v>39980</v>
      </c>
      <c r="B207" s="12">
        <v>10</v>
      </c>
      <c r="C207" s="37"/>
      <c r="D207" s="27"/>
      <c r="E207" s="52"/>
      <c r="F207" s="27"/>
      <c r="G207" s="45"/>
      <c r="H207" s="45"/>
      <c r="J207" s="34"/>
      <c r="L207" s="34"/>
      <c r="M207" s="34"/>
      <c r="N207" s="12"/>
      <c r="O207" s="12"/>
      <c r="P207" s="12"/>
      <c r="Q207" s="12" t="s">
        <v>74</v>
      </c>
      <c r="R207" s="12"/>
      <c r="S207" s="12"/>
      <c r="T207" s="83" t="str">
        <f t="shared" si="15"/>
        <v xml:space="preserve"> </v>
      </c>
      <c r="U207" s="83" t="str">
        <f t="shared" si="16"/>
        <v xml:space="preserve"> </v>
      </c>
      <c r="V207" s="83">
        <f t="shared" si="17"/>
        <v>0</v>
      </c>
      <c r="W207" s="12"/>
      <c r="X207" s="12"/>
      <c r="Y207" s="27" t="s">
        <v>74</v>
      </c>
      <c r="Z207" s="12"/>
      <c r="AA207" s="12"/>
      <c r="AB207" s="12"/>
      <c r="AC207" s="12"/>
      <c r="AD207" s="12"/>
      <c r="AE207" s="12"/>
    </row>
    <row r="208" spans="1:31" x14ac:dyDescent="0.15">
      <c r="A208" s="11">
        <v>39994</v>
      </c>
      <c r="B208" s="12">
        <v>10</v>
      </c>
      <c r="C208" s="37"/>
      <c r="D208" s="27"/>
      <c r="E208" s="52"/>
      <c r="F208" s="27"/>
      <c r="G208" s="45"/>
      <c r="H208" s="45"/>
      <c r="J208" s="34"/>
      <c r="L208" s="34"/>
      <c r="M208" s="34"/>
      <c r="N208" s="12"/>
      <c r="O208" s="12"/>
      <c r="P208" s="12"/>
      <c r="Q208" s="12" t="s">
        <v>74</v>
      </c>
      <c r="R208" s="12"/>
      <c r="S208" s="12"/>
      <c r="T208" s="83" t="str">
        <f t="shared" si="15"/>
        <v xml:space="preserve"> </v>
      </c>
      <c r="U208" s="83" t="str">
        <f t="shared" si="16"/>
        <v xml:space="preserve"> </v>
      </c>
      <c r="V208" s="83">
        <f t="shared" si="17"/>
        <v>0</v>
      </c>
      <c r="W208" s="12"/>
      <c r="X208" s="12"/>
      <c r="Y208" s="27" t="s">
        <v>74</v>
      </c>
      <c r="Z208" s="12"/>
      <c r="AA208" s="12"/>
      <c r="AB208" s="12"/>
      <c r="AC208" s="12"/>
      <c r="AD208" s="12"/>
      <c r="AE208" s="12"/>
    </row>
    <row r="209" spans="1:32" x14ac:dyDescent="0.15">
      <c r="A209" s="11">
        <v>40008</v>
      </c>
      <c r="B209" s="12">
        <v>10</v>
      </c>
      <c r="C209" s="37"/>
      <c r="D209" s="27"/>
      <c r="E209" s="52"/>
      <c r="F209" s="27"/>
      <c r="G209" s="45"/>
      <c r="H209" s="45"/>
      <c r="J209" s="34"/>
      <c r="L209" s="34"/>
      <c r="M209" s="34"/>
      <c r="N209" s="12"/>
      <c r="O209" s="12"/>
      <c r="P209" s="12"/>
      <c r="Q209" s="12" t="s">
        <v>74</v>
      </c>
      <c r="R209" s="12"/>
      <c r="S209" s="12"/>
      <c r="T209" s="83" t="str">
        <f t="shared" si="15"/>
        <v xml:space="preserve"> </v>
      </c>
      <c r="U209" s="83" t="str">
        <f t="shared" si="16"/>
        <v xml:space="preserve"> </v>
      </c>
      <c r="V209" s="83">
        <f t="shared" si="17"/>
        <v>0</v>
      </c>
      <c r="W209" s="12"/>
      <c r="X209" s="12"/>
      <c r="Y209" s="27" t="s">
        <v>74</v>
      </c>
      <c r="Z209" s="12"/>
      <c r="AA209" s="12"/>
      <c r="AB209" s="12"/>
      <c r="AC209" s="12"/>
      <c r="AD209" s="12"/>
      <c r="AE209" s="12"/>
    </row>
    <row r="210" spans="1:32" x14ac:dyDescent="0.15">
      <c r="A210" s="11">
        <v>40022</v>
      </c>
      <c r="B210" s="12">
        <v>10</v>
      </c>
      <c r="C210" s="37"/>
      <c r="D210" s="27"/>
      <c r="E210" s="52"/>
      <c r="F210" s="27"/>
      <c r="G210" s="45"/>
      <c r="H210" s="45"/>
      <c r="J210" s="34"/>
      <c r="L210" s="34"/>
      <c r="M210" s="34"/>
      <c r="N210" s="12"/>
      <c r="O210" s="12"/>
      <c r="P210" s="12"/>
      <c r="Q210" s="12" t="s">
        <v>74</v>
      </c>
      <c r="R210" s="12"/>
      <c r="S210" s="12"/>
      <c r="T210" s="83" t="str">
        <f t="shared" si="15"/>
        <v xml:space="preserve"> </v>
      </c>
      <c r="U210" s="83" t="str">
        <f t="shared" si="16"/>
        <v xml:space="preserve"> </v>
      </c>
      <c r="V210" s="83">
        <f t="shared" si="17"/>
        <v>0</v>
      </c>
      <c r="W210" s="12"/>
      <c r="X210" s="12"/>
      <c r="Y210" s="27" t="s">
        <v>74</v>
      </c>
      <c r="Z210" s="12"/>
      <c r="AA210" s="12"/>
      <c r="AB210" s="12"/>
      <c r="AC210" s="12"/>
      <c r="AD210" s="12"/>
      <c r="AE210" s="12"/>
    </row>
    <row r="211" spans="1:32" x14ac:dyDescent="0.15">
      <c r="A211" s="11">
        <v>40036</v>
      </c>
      <c r="B211" s="12">
        <v>10</v>
      </c>
      <c r="C211" s="37"/>
      <c r="D211" s="27"/>
      <c r="E211" s="52"/>
      <c r="F211" s="27"/>
      <c r="G211" s="45"/>
      <c r="H211" s="45"/>
      <c r="J211" s="34"/>
      <c r="L211" s="34"/>
      <c r="M211" s="34"/>
      <c r="N211" s="12"/>
      <c r="O211" s="12"/>
      <c r="P211" s="12"/>
      <c r="Q211" s="12" t="s">
        <v>74</v>
      </c>
      <c r="R211" s="12"/>
      <c r="S211" s="12"/>
      <c r="T211" s="83" t="str">
        <f t="shared" si="15"/>
        <v xml:space="preserve"> </v>
      </c>
      <c r="U211" s="83" t="str">
        <f t="shared" si="16"/>
        <v xml:space="preserve"> </v>
      </c>
      <c r="V211" s="83">
        <f t="shared" si="17"/>
        <v>0</v>
      </c>
      <c r="W211" s="12"/>
      <c r="X211" s="12"/>
      <c r="Y211" s="27" t="s">
        <v>74</v>
      </c>
      <c r="Z211" s="12"/>
      <c r="AA211" s="12"/>
      <c r="AB211" s="12"/>
      <c r="AC211" s="12"/>
      <c r="AD211" s="12"/>
      <c r="AE211" s="12"/>
    </row>
    <row r="212" spans="1:32" x14ac:dyDescent="0.15">
      <c r="A212" s="11">
        <v>40050</v>
      </c>
      <c r="B212" s="12">
        <v>10</v>
      </c>
      <c r="C212" s="37"/>
      <c r="D212" s="27"/>
      <c r="E212" s="52"/>
      <c r="F212" s="27"/>
      <c r="G212" s="45"/>
      <c r="H212" s="45"/>
      <c r="J212" s="34"/>
      <c r="L212" s="34"/>
      <c r="M212" s="34"/>
      <c r="N212" s="12"/>
      <c r="O212" s="12"/>
      <c r="P212" s="12"/>
      <c r="Q212" s="12" t="s">
        <v>74</v>
      </c>
      <c r="R212" s="12"/>
      <c r="S212" s="12"/>
      <c r="T212" s="83" t="str">
        <f t="shared" si="15"/>
        <v xml:space="preserve"> </v>
      </c>
      <c r="U212" s="83" t="str">
        <f t="shared" si="16"/>
        <v xml:space="preserve"> </v>
      </c>
      <c r="V212" s="83">
        <f t="shared" si="17"/>
        <v>0</v>
      </c>
      <c r="W212" s="12"/>
      <c r="X212" s="12"/>
      <c r="Y212" s="27" t="s">
        <v>74</v>
      </c>
      <c r="Z212" s="12"/>
      <c r="AA212" s="12"/>
      <c r="AB212" s="12"/>
      <c r="AC212" s="12"/>
      <c r="AD212" s="12"/>
      <c r="AE212" s="12"/>
    </row>
    <row r="213" spans="1:32" x14ac:dyDescent="0.15">
      <c r="A213" s="11">
        <v>40064</v>
      </c>
      <c r="B213" s="12">
        <v>10</v>
      </c>
      <c r="C213" s="37"/>
      <c r="D213" s="27"/>
      <c r="E213" s="52"/>
      <c r="F213" s="27"/>
      <c r="G213" s="45"/>
      <c r="H213" s="45"/>
      <c r="J213" s="34"/>
      <c r="L213" s="34"/>
      <c r="M213" s="34"/>
      <c r="N213" s="12"/>
      <c r="O213" s="12"/>
      <c r="P213" s="12"/>
      <c r="Q213" s="12" t="s">
        <v>74</v>
      </c>
      <c r="R213" s="12"/>
      <c r="S213" s="12"/>
      <c r="T213" s="83" t="str">
        <f t="shared" si="15"/>
        <v xml:space="preserve"> </v>
      </c>
      <c r="U213" s="83" t="str">
        <f t="shared" si="16"/>
        <v xml:space="preserve"> </v>
      </c>
      <c r="V213" s="83">
        <f t="shared" si="17"/>
        <v>0</v>
      </c>
      <c r="W213" s="12"/>
      <c r="X213" s="12"/>
      <c r="Y213" s="27" t="s">
        <v>74</v>
      </c>
      <c r="Z213" s="12"/>
      <c r="AA213" s="12"/>
      <c r="AB213" s="12"/>
      <c r="AC213" s="12"/>
      <c r="AD213" s="12"/>
      <c r="AE213" s="12"/>
    </row>
    <row r="214" spans="1:32" x14ac:dyDescent="0.15">
      <c r="A214" s="11">
        <v>40078</v>
      </c>
      <c r="B214" s="12">
        <v>10</v>
      </c>
      <c r="C214" s="37"/>
      <c r="D214" s="27"/>
      <c r="E214" s="52"/>
      <c r="F214" s="27"/>
      <c r="G214" s="45"/>
      <c r="H214" s="45"/>
      <c r="J214" s="34"/>
      <c r="L214" s="34"/>
      <c r="M214" s="34"/>
      <c r="N214" s="12"/>
      <c r="O214" s="12"/>
      <c r="P214" s="12"/>
      <c r="Q214" s="12" t="s">
        <v>74</v>
      </c>
      <c r="R214" s="12"/>
      <c r="S214" s="12"/>
      <c r="T214" s="83" t="str">
        <f t="shared" si="15"/>
        <v xml:space="preserve"> </v>
      </c>
      <c r="U214" s="83" t="str">
        <f t="shared" si="16"/>
        <v xml:space="preserve"> </v>
      </c>
      <c r="V214" s="83">
        <f t="shared" si="17"/>
        <v>0</v>
      </c>
      <c r="W214" s="12"/>
      <c r="X214" s="12"/>
      <c r="Y214" s="27" t="s">
        <v>74</v>
      </c>
      <c r="Z214" s="12"/>
      <c r="AA214" s="12"/>
      <c r="AB214" s="12"/>
      <c r="AC214" s="12"/>
      <c r="AD214" s="12"/>
      <c r="AE214" s="12"/>
    </row>
    <row r="215" spans="1:32" x14ac:dyDescent="0.15">
      <c r="A215" s="11">
        <v>40092</v>
      </c>
      <c r="B215" s="12">
        <v>10</v>
      </c>
      <c r="C215" s="37"/>
      <c r="D215" s="27"/>
      <c r="E215" s="52"/>
      <c r="F215" s="27"/>
      <c r="G215" s="45"/>
      <c r="H215" s="45"/>
      <c r="J215" s="34"/>
      <c r="L215" s="34"/>
      <c r="M215" s="34"/>
      <c r="N215" s="12"/>
      <c r="O215" s="12"/>
      <c r="P215" s="12"/>
      <c r="Q215" s="12" t="s">
        <v>74</v>
      </c>
      <c r="R215" s="12"/>
      <c r="S215" s="12"/>
      <c r="T215" s="83" t="str">
        <f t="shared" si="15"/>
        <v xml:space="preserve"> </v>
      </c>
      <c r="U215" s="83" t="str">
        <f t="shared" si="16"/>
        <v xml:space="preserve"> </v>
      </c>
      <c r="V215" s="83">
        <f t="shared" si="17"/>
        <v>0</v>
      </c>
      <c r="W215" s="12"/>
      <c r="X215" s="12"/>
      <c r="Y215" s="27" t="s">
        <v>74</v>
      </c>
      <c r="Z215" s="12"/>
      <c r="AA215" s="12"/>
      <c r="AB215" s="12"/>
      <c r="AC215" s="12"/>
      <c r="AD215" s="12"/>
      <c r="AE215" s="12"/>
    </row>
    <row r="216" spans="1:32" x14ac:dyDescent="0.15">
      <c r="A216" s="11">
        <v>40106</v>
      </c>
      <c r="B216" s="12">
        <v>10</v>
      </c>
      <c r="C216" s="37"/>
      <c r="D216" s="27"/>
      <c r="E216" s="52"/>
      <c r="F216" s="27"/>
      <c r="G216" s="45"/>
      <c r="H216" s="45"/>
      <c r="J216" s="34"/>
      <c r="L216" s="34"/>
      <c r="M216" s="34"/>
      <c r="N216" s="12"/>
      <c r="O216" s="12"/>
      <c r="P216" s="12"/>
      <c r="Q216" s="12" t="s">
        <v>74</v>
      </c>
      <c r="R216" s="12"/>
      <c r="S216" s="12"/>
      <c r="T216" s="83" t="str">
        <f t="shared" si="15"/>
        <v xml:space="preserve"> </v>
      </c>
      <c r="U216" s="83" t="str">
        <f t="shared" si="16"/>
        <v xml:space="preserve"> </v>
      </c>
      <c r="V216" s="83">
        <f t="shared" si="17"/>
        <v>0</v>
      </c>
      <c r="W216" s="12"/>
      <c r="X216" s="12"/>
      <c r="Y216" s="27" t="s">
        <v>74</v>
      </c>
      <c r="Z216" s="12"/>
      <c r="AA216" s="12"/>
      <c r="AB216" s="12"/>
      <c r="AC216" s="12"/>
      <c r="AD216" s="12"/>
      <c r="AE216" s="12"/>
    </row>
    <row r="217" spans="1:32" x14ac:dyDescent="0.15">
      <c r="A217" s="13">
        <v>40120</v>
      </c>
      <c r="B217" s="12">
        <v>10</v>
      </c>
      <c r="C217" s="37"/>
      <c r="D217" s="27"/>
      <c r="E217" s="52"/>
      <c r="F217" s="27"/>
      <c r="G217" s="45"/>
      <c r="H217" s="45"/>
      <c r="J217" s="34"/>
      <c r="L217" s="34"/>
      <c r="M217" s="34"/>
      <c r="N217" s="12"/>
      <c r="O217" s="12"/>
      <c r="P217" s="12"/>
      <c r="Q217" s="12" t="s">
        <v>74</v>
      </c>
      <c r="R217" s="12"/>
      <c r="S217" s="12"/>
      <c r="T217" s="83" t="str">
        <f t="shared" si="15"/>
        <v xml:space="preserve"> </v>
      </c>
      <c r="U217" s="83" t="str">
        <f t="shared" si="16"/>
        <v xml:space="preserve"> </v>
      </c>
      <c r="V217" s="83">
        <f t="shared" si="17"/>
        <v>0</v>
      </c>
      <c r="W217" s="12"/>
      <c r="X217" s="12"/>
      <c r="Y217" s="27" t="s">
        <v>74</v>
      </c>
      <c r="Z217" s="12"/>
      <c r="AA217" s="12"/>
      <c r="AB217" s="12"/>
      <c r="AC217" s="12"/>
      <c r="AD217" s="12"/>
      <c r="AE217" s="12"/>
    </row>
    <row r="218" spans="1:32" x14ac:dyDescent="0.15">
      <c r="A218" s="13">
        <v>40134</v>
      </c>
      <c r="B218" s="12">
        <v>10</v>
      </c>
      <c r="C218" s="37"/>
      <c r="D218" s="27"/>
      <c r="E218" s="52"/>
      <c r="F218" s="27"/>
      <c r="G218" s="45"/>
      <c r="H218" s="45"/>
      <c r="J218" s="34"/>
      <c r="L218" s="34"/>
      <c r="M218" s="34"/>
      <c r="N218" s="12"/>
      <c r="O218" s="12"/>
      <c r="P218" s="12"/>
      <c r="Q218" s="12" t="s">
        <v>74</v>
      </c>
      <c r="R218" s="12"/>
      <c r="S218" s="12"/>
      <c r="T218" s="83" t="str">
        <f t="shared" si="15"/>
        <v xml:space="preserve"> </v>
      </c>
      <c r="U218" s="83" t="str">
        <f t="shared" si="16"/>
        <v xml:space="preserve"> </v>
      </c>
      <c r="V218" s="83">
        <f t="shared" si="17"/>
        <v>0</v>
      </c>
      <c r="W218" s="12"/>
      <c r="X218" s="12"/>
      <c r="Y218" s="27" t="s">
        <v>74</v>
      </c>
      <c r="Z218" s="12"/>
      <c r="AA218" s="12"/>
      <c r="AB218" s="12"/>
      <c r="AC218" s="12"/>
      <c r="AD218" s="12"/>
      <c r="AE218" s="12"/>
    </row>
    <row r="219" spans="1:32" x14ac:dyDescent="0.15">
      <c r="A219" s="13"/>
      <c r="B219" s="12"/>
      <c r="C219" s="37"/>
      <c r="D219" s="27"/>
      <c r="E219" s="52"/>
      <c r="F219" s="27"/>
      <c r="G219" s="45"/>
      <c r="H219" s="45"/>
      <c r="J219" s="34"/>
      <c r="L219" s="34"/>
      <c r="M219" s="34"/>
      <c r="N219" s="12"/>
      <c r="O219" s="12"/>
      <c r="P219" s="12"/>
      <c r="Q219" s="12"/>
      <c r="R219" s="12"/>
      <c r="S219" s="12"/>
      <c r="T219" s="83" t="str">
        <f t="shared" si="15"/>
        <v xml:space="preserve"> </v>
      </c>
      <c r="U219" s="83" t="str">
        <f t="shared" si="16"/>
        <v xml:space="preserve"> </v>
      </c>
      <c r="V219" s="83">
        <f t="shared" si="17"/>
        <v>0</v>
      </c>
      <c r="W219" s="12"/>
      <c r="X219" s="12"/>
      <c r="Y219" s="27"/>
      <c r="Z219" s="12"/>
      <c r="AA219" s="12"/>
      <c r="AB219" s="12"/>
      <c r="AC219" s="12"/>
      <c r="AD219" s="12"/>
      <c r="AE219" s="12"/>
    </row>
    <row r="220" spans="1:32" x14ac:dyDescent="0.15">
      <c r="A220" s="13"/>
      <c r="B220" s="12"/>
      <c r="C220" s="37"/>
      <c r="D220" s="27"/>
      <c r="E220" s="52"/>
      <c r="F220" s="27"/>
      <c r="G220" s="45"/>
      <c r="H220" s="45"/>
      <c r="J220" s="34"/>
      <c r="L220" s="34"/>
      <c r="M220" s="34"/>
      <c r="N220" s="12"/>
      <c r="O220" s="12"/>
      <c r="P220" s="12"/>
      <c r="Q220" s="12"/>
      <c r="R220" s="12"/>
      <c r="S220" s="12"/>
      <c r="T220" s="83" t="str">
        <f t="shared" si="15"/>
        <v xml:space="preserve"> </v>
      </c>
      <c r="U220" s="83" t="str">
        <f t="shared" si="16"/>
        <v xml:space="preserve"> </v>
      </c>
      <c r="V220" s="83">
        <f t="shared" si="17"/>
        <v>0</v>
      </c>
      <c r="W220" s="12"/>
      <c r="X220" s="12"/>
      <c r="Y220" s="27"/>
      <c r="Z220" s="12"/>
      <c r="AA220" s="12"/>
      <c r="AB220" s="12"/>
      <c r="AC220" s="12"/>
      <c r="AD220" s="12"/>
      <c r="AE220" s="12"/>
    </row>
    <row r="221" spans="1:32" x14ac:dyDescent="0.15">
      <c r="A221" s="13"/>
      <c r="B221" s="12"/>
      <c r="C221" s="37"/>
      <c r="D221" s="27"/>
      <c r="E221" s="52"/>
      <c r="F221" s="27"/>
      <c r="G221" s="45"/>
      <c r="H221" s="45"/>
      <c r="J221" s="34"/>
      <c r="L221" s="34"/>
      <c r="M221" s="34"/>
      <c r="N221" s="12"/>
      <c r="O221" s="12"/>
      <c r="P221" s="12"/>
      <c r="Q221" s="12"/>
      <c r="R221" s="12"/>
      <c r="S221" s="12"/>
      <c r="T221" s="83" t="str">
        <f t="shared" si="15"/>
        <v xml:space="preserve"> </v>
      </c>
      <c r="U221" s="83" t="str">
        <f t="shared" si="16"/>
        <v xml:space="preserve"> </v>
      </c>
      <c r="V221" s="83">
        <f t="shared" si="17"/>
        <v>0</v>
      </c>
      <c r="W221" s="12"/>
      <c r="X221" s="12"/>
      <c r="Y221" s="27"/>
      <c r="Z221" s="12"/>
      <c r="AA221" s="12"/>
      <c r="AB221" s="12"/>
      <c r="AC221" s="12"/>
      <c r="AD221" s="12"/>
      <c r="AE221" s="12"/>
    </row>
    <row r="222" spans="1:32" x14ac:dyDescent="0.15">
      <c r="A222" s="13"/>
      <c r="B222" s="12"/>
      <c r="C222" s="37"/>
      <c r="D222" s="27"/>
      <c r="E222" s="52"/>
      <c r="F222" s="27"/>
      <c r="G222" s="45"/>
      <c r="H222" s="45"/>
      <c r="J222" s="34"/>
      <c r="L222" s="34"/>
      <c r="M222" s="34"/>
      <c r="N222" s="12"/>
      <c r="O222" s="12"/>
      <c r="P222" s="12"/>
      <c r="Q222" s="12"/>
      <c r="R222" s="12"/>
      <c r="S222" s="12"/>
      <c r="T222" s="83" t="str">
        <f t="shared" si="15"/>
        <v xml:space="preserve"> </v>
      </c>
      <c r="U222" s="83" t="str">
        <f t="shared" si="16"/>
        <v xml:space="preserve"> </v>
      </c>
      <c r="V222" s="83">
        <f t="shared" si="17"/>
        <v>0</v>
      </c>
      <c r="W222" s="12"/>
      <c r="X222" s="12"/>
      <c r="Y222" s="27"/>
      <c r="Z222" s="12"/>
      <c r="AA222" s="12"/>
      <c r="AB222" s="12"/>
      <c r="AC222" s="12"/>
      <c r="AD222" s="12"/>
      <c r="AE222" s="12"/>
    </row>
    <row r="223" spans="1:32" x14ac:dyDescent="0.15">
      <c r="A223" s="11">
        <v>39896</v>
      </c>
      <c r="B223" s="12">
        <v>11</v>
      </c>
      <c r="C223" s="37"/>
      <c r="D223" s="27"/>
      <c r="E223" s="52"/>
      <c r="F223" s="27"/>
      <c r="G223" s="45"/>
      <c r="H223" s="45"/>
      <c r="J223" s="34"/>
      <c r="L223" s="34"/>
      <c r="M223" s="34"/>
      <c r="N223" s="12"/>
      <c r="O223" s="12"/>
      <c r="P223" s="12"/>
      <c r="Q223" s="12" t="s">
        <v>74</v>
      </c>
      <c r="R223" s="12"/>
      <c r="S223" s="12"/>
      <c r="T223" s="83" t="str">
        <f t="shared" si="15"/>
        <v xml:space="preserve"> </v>
      </c>
      <c r="U223" s="83" t="str">
        <f t="shared" si="16"/>
        <v xml:space="preserve"> </v>
      </c>
      <c r="V223" s="83">
        <f t="shared" si="17"/>
        <v>0</v>
      </c>
      <c r="W223" s="12"/>
      <c r="X223" s="12"/>
      <c r="Y223" s="27" t="s">
        <v>74</v>
      </c>
      <c r="Z223" s="12"/>
      <c r="AA223" s="12"/>
      <c r="AB223" s="12"/>
      <c r="AC223" s="12"/>
      <c r="AD223" s="12" t="s">
        <v>33</v>
      </c>
      <c r="AE223" s="12"/>
      <c r="AF223" s="12"/>
    </row>
    <row r="224" spans="1:32" x14ac:dyDescent="0.15">
      <c r="A224" s="11">
        <v>39910</v>
      </c>
      <c r="B224" s="12">
        <v>11</v>
      </c>
      <c r="C224" s="37"/>
      <c r="D224" s="27"/>
      <c r="E224" s="52"/>
      <c r="F224" s="27"/>
      <c r="G224" s="45"/>
      <c r="H224" s="45"/>
      <c r="J224" s="34"/>
      <c r="L224" s="34"/>
      <c r="M224" s="34"/>
      <c r="N224" s="12"/>
      <c r="O224" s="12"/>
      <c r="P224" s="12"/>
      <c r="Q224" s="12" t="s">
        <v>74</v>
      </c>
      <c r="R224" s="12"/>
      <c r="S224" s="12"/>
      <c r="T224" s="83" t="str">
        <f t="shared" si="15"/>
        <v xml:space="preserve"> </v>
      </c>
      <c r="U224" s="83" t="str">
        <f t="shared" si="16"/>
        <v xml:space="preserve"> </v>
      </c>
      <c r="V224" s="83">
        <f t="shared" si="17"/>
        <v>0</v>
      </c>
      <c r="W224" s="12"/>
      <c r="X224" s="12"/>
      <c r="Y224" s="27" t="s">
        <v>74</v>
      </c>
      <c r="Z224" s="12"/>
      <c r="AA224" s="12"/>
      <c r="AB224" s="12"/>
      <c r="AC224" s="12"/>
      <c r="AD224" s="12"/>
      <c r="AE224" s="12"/>
      <c r="AF224" s="12"/>
    </row>
    <row r="225" spans="1:32" x14ac:dyDescent="0.15">
      <c r="A225" s="11">
        <v>39924</v>
      </c>
      <c r="B225" s="12">
        <v>11</v>
      </c>
      <c r="C225" s="37"/>
      <c r="D225" s="27"/>
      <c r="E225" s="52"/>
      <c r="F225" s="27"/>
      <c r="G225" s="45"/>
      <c r="H225" s="45"/>
      <c r="J225" s="34"/>
      <c r="L225" s="34"/>
      <c r="M225" s="34"/>
      <c r="N225" s="12"/>
      <c r="O225" s="12"/>
      <c r="P225" s="12"/>
      <c r="Q225" s="12" t="s">
        <v>74</v>
      </c>
      <c r="R225" s="12"/>
      <c r="S225" s="12"/>
      <c r="T225" s="83" t="str">
        <f t="shared" si="15"/>
        <v xml:space="preserve"> </v>
      </c>
      <c r="U225" s="83" t="str">
        <f t="shared" si="16"/>
        <v xml:space="preserve"> </v>
      </c>
      <c r="V225" s="83">
        <f t="shared" si="17"/>
        <v>0</v>
      </c>
      <c r="W225" s="12"/>
      <c r="X225" s="12"/>
      <c r="Y225" s="27" t="s">
        <v>74</v>
      </c>
      <c r="Z225" s="12"/>
      <c r="AA225" s="12"/>
      <c r="AB225" s="12"/>
      <c r="AC225" s="12"/>
      <c r="AD225" s="12"/>
      <c r="AE225" s="12"/>
      <c r="AF225" s="12"/>
    </row>
    <row r="226" spans="1:32" x14ac:dyDescent="0.15">
      <c r="A226" s="11">
        <v>39938</v>
      </c>
      <c r="B226" s="12">
        <v>11</v>
      </c>
      <c r="C226" s="37"/>
      <c r="D226" s="27"/>
      <c r="E226" s="52"/>
      <c r="F226" s="27"/>
      <c r="G226" s="45"/>
      <c r="H226" s="45"/>
      <c r="J226" s="34"/>
      <c r="L226" s="34"/>
      <c r="M226" s="34"/>
      <c r="N226" s="12"/>
      <c r="O226" s="12"/>
      <c r="P226" s="12"/>
      <c r="Q226" s="12" t="s">
        <v>74</v>
      </c>
      <c r="R226" s="12"/>
      <c r="S226" s="12"/>
      <c r="T226" s="83" t="str">
        <f t="shared" si="15"/>
        <v xml:space="preserve"> </v>
      </c>
      <c r="U226" s="83" t="str">
        <f t="shared" si="16"/>
        <v xml:space="preserve"> </v>
      </c>
      <c r="V226" s="83">
        <f t="shared" si="17"/>
        <v>0</v>
      </c>
      <c r="W226" s="12"/>
      <c r="X226" s="12"/>
      <c r="Y226" s="27" t="s">
        <v>74</v>
      </c>
      <c r="Z226" s="12"/>
      <c r="AA226" s="12"/>
      <c r="AB226" s="12"/>
      <c r="AC226" s="12"/>
      <c r="AD226" s="12"/>
      <c r="AE226" s="12"/>
      <c r="AF226" s="12"/>
    </row>
    <row r="227" spans="1:32" x14ac:dyDescent="0.15">
      <c r="A227" s="11">
        <v>39952</v>
      </c>
      <c r="B227" s="12">
        <v>11</v>
      </c>
      <c r="C227" s="37"/>
      <c r="D227" s="27"/>
      <c r="E227" s="52"/>
      <c r="F227" s="27"/>
      <c r="G227" s="45"/>
      <c r="H227" s="45"/>
      <c r="J227" s="34"/>
      <c r="L227" s="34"/>
      <c r="M227" s="34"/>
      <c r="N227" s="12"/>
      <c r="O227" s="12"/>
      <c r="P227" s="12"/>
      <c r="Q227" s="12" t="s">
        <v>74</v>
      </c>
      <c r="R227" s="12"/>
      <c r="S227" s="12"/>
      <c r="T227" s="83" t="str">
        <f t="shared" si="15"/>
        <v xml:space="preserve"> </v>
      </c>
      <c r="U227" s="83" t="str">
        <f t="shared" si="16"/>
        <v xml:space="preserve"> </v>
      </c>
      <c r="V227" s="83">
        <f t="shared" si="17"/>
        <v>0</v>
      </c>
      <c r="W227" s="12"/>
      <c r="X227" s="12"/>
      <c r="Y227" s="27" t="s">
        <v>74</v>
      </c>
      <c r="Z227" s="12"/>
      <c r="AA227" s="12"/>
      <c r="AB227" s="12"/>
      <c r="AC227" s="12"/>
      <c r="AD227" s="12"/>
      <c r="AE227" s="12"/>
      <c r="AF227" s="12"/>
    </row>
    <row r="228" spans="1:32" x14ac:dyDescent="0.15">
      <c r="A228" s="11">
        <v>39966</v>
      </c>
      <c r="B228" s="12">
        <v>11</v>
      </c>
      <c r="C228" s="37"/>
      <c r="D228" s="27"/>
      <c r="E228" s="52"/>
      <c r="F228" s="27"/>
      <c r="G228" s="45"/>
      <c r="H228" s="45"/>
      <c r="J228" s="34"/>
      <c r="L228" s="34"/>
      <c r="M228" s="34"/>
      <c r="N228" s="12"/>
      <c r="O228" s="12"/>
      <c r="P228" s="12"/>
      <c r="Q228" s="12" t="s">
        <v>74</v>
      </c>
      <c r="R228" s="12"/>
      <c r="S228" s="12"/>
      <c r="T228" s="83" t="str">
        <f t="shared" si="15"/>
        <v xml:space="preserve"> </v>
      </c>
      <c r="U228" s="83" t="str">
        <f t="shared" si="16"/>
        <v xml:space="preserve"> </v>
      </c>
      <c r="V228" s="83">
        <f t="shared" si="17"/>
        <v>0</v>
      </c>
      <c r="W228" s="12"/>
      <c r="X228" s="12"/>
      <c r="Y228" s="27" t="s">
        <v>74</v>
      </c>
      <c r="Z228" s="12"/>
      <c r="AA228" s="12"/>
      <c r="AB228" s="12"/>
      <c r="AC228" s="12"/>
      <c r="AD228" s="12"/>
      <c r="AE228" s="12"/>
      <c r="AF228" s="12"/>
    </row>
    <row r="229" spans="1:32" x14ac:dyDescent="0.15">
      <c r="A229" s="11">
        <v>39980</v>
      </c>
      <c r="B229" s="12">
        <v>11</v>
      </c>
      <c r="C229" s="37"/>
      <c r="D229" s="27"/>
      <c r="E229" s="52"/>
      <c r="F229" s="27"/>
      <c r="G229" s="45"/>
      <c r="H229" s="45"/>
      <c r="J229" s="34"/>
      <c r="L229" s="34"/>
      <c r="M229" s="34"/>
      <c r="N229" s="12"/>
      <c r="O229" s="12"/>
      <c r="P229" s="12"/>
      <c r="Q229" s="12" t="s">
        <v>74</v>
      </c>
      <c r="R229" s="12"/>
      <c r="S229" s="12"/>
      <c r="T229" s="83" t="str">
        <f t="shared" si="15"/>
        <v xml:space="preserve"> </v>
      </c>
      <c r="U229" s="83" t="str">
        <f t="shared" si="16"/>
        <v xml:space="preserve"> </v>
      </c>
      <c r="V229" s="83">
        <f t="shared" si="17"/>
        <v>0</v>
      </c>
      <c r="W229" s="12"/>
      <c r="X229" s="12"/>
      <c r="Y229" s="27" t="s">
        <v>74</v>
      </c>
      <c r="Z229" s="12"/>
      <c r="AA229" s="12"/>
      <c r="AB229" s="12"/>
      <c r="AC229" s="12"/>
      <c r="AD229" s="12"/>
      <c r="AE229" s="12"/>
      <c r="AF229" s="12"/>
    </row>
    <row r="230" spans="1:32" x14ac:dyDescent="0.15">
      <c r="A230" s="11">
        <v>39994</v>
      </c>
      <c r="B230" s="12">
        <v>11</v>
      </c>
      <c r="C230" s="37"/>
      <c r="D230" s="27"/>
      <c r="E230" s="52"/>
      <c r="F230" s="27"/>
      <c r="G230" s="45"/>
      <c r="H230" s="45"/>
      <c r="J230" s="34"/>
      <c r="L230" s="34"/>
      <c r="M230" s="34"/>
      <c r="N230" s="12"/>
      <c r="O230" s="12"/>
      <c r="P230" s="12"/>
      <c r="Q230" s="12" t="s">
        <v>74</v>
      </c>
      <c r="R230" s="12"/>
      <c r="S230" s="12"/>
      <c r="T230" s="83" t="str">
        <f t="shared" si="15"/>
        <v xml:space="preserve"> </v>
      </c>
      <c r="U230" s="83" t="str">
        <f t="shared" si="16"/>
        <v xml:space="preserve"> </v>
      </c>
      <c r="V230" s="83">
        <f t="shared" si="17"/>
        <v>0</v>
      </c>
      <c r="W230" s="12"/>
      <c r="X230" s="12"/>
      <c r="Y230" s="27" t="s">
        <v>74</v>
      </c>
      <c r="Z230" s="12"/>
      <c r="AA230" s="12"/>
      <c r="AB230" s="12"/>
      <c r="AC230" s="12"/>
      <c r="AD230" s="12"/>
      <c r="AE230" s="12"/>
      <c r="AF230" s="12"/>
    </row>
    <row r="231" spans="1:32" x14ac:dyDescent="0.15">
      <c r="A231" s="11">
        <v>40008</v>
      </c>
      <c r="B231" s="12">
        <v>11</v>
      </c>
      <c r="C231" s="37"/>
      <c r="D231" s="27"/>
      <c r="E231" s="52"/>
      <c r="F231" s="27"/>
      <c r="G231" s="45"/>
      <c r="H231" s="45"/>
      <c r="J231" s="34"/>
      <c r="L231" s="34"/>
      <c r="M231" s="34"/>
      <c r="N231" s="12"/>
      <c r="O231" s="12"/>
      <c r="P231" s="12"/>
      <c r="Q231" s="12" t="s">
        <v>74</v>
      </c>
      <c r="R231" s="12"/>
      <c r="S231" s="12"/>
      <c r="T231" s="83" t="str">
        <f t="shared" si="15"/>
        <v xml:space="preserve"> </v>
      </c>
      <c r="U231" s="83" t="str">
        <f t="shared" si="16"/>
        <v xml:space="preserve"> </v>
      </c>
      <c r="V231" s="83">
        <f t="shared" si="17"/>
        <v>0</v>
      </c>
      <c r="W231" s="12"/>
      <c r="X231" s="12"/>
      <c r="Y231" s="27" t="s">
        <v>74</v>
      </c>
      <c r="Z231" s="12"/>
      <c r="AA231" s="12"/>
      <c r="AB231" s="12"/>
      <c r="AC231" s="12"/>
      <c r="AD231" s="12"/>
      <c r="AE231" s="12"/>
      <c r="AF231" s="12"/>
    </row>
    <row r="232" spans="1:32" x14ac:dyDescent="0.15">
      <c r="A232" s="11">
        <v>40022</v>
      </c>
      <c r="B232" s="12">
        <v>11</v>
      </c>
      <c r="C232" s="37"/>
      <c r="D232" s="27"/>
      <c r="E232" s="52"/>
      <c r="F232" s="27"/>
      <c r="G232" s="45"/>
      <c r="H232" s="45"/>
      <c r="J232" s="34"/>
      <c r="L232" s="34"/>
      <c r="M232" s="34"/>
      <c r="N232" s="12"/>
      <c r="O232" s="12"/>
      <c r="P232" s="12"/>
      <c r="Q232" s="12" t="s">
        <v>74</v>
      </c>
      <c r="R232" s="12"/>
      <c r="S232" s="12"/>
      <c r="T232" s="83" t="str">
        <f t="shared" si="15"/>
        <v xml:space="preserve"> </v>
      </c>
      <c r="U232" s="83" t="str">
        <f t="shared" si="16"/>
        <v xml:space="preserve"> </v>
      </c>
      <c r="V232" s="83">
        <f t="shared" si="17"/>
        <v>0</v>
      </c>
      <c r="W232" s="12"/>
      <c r="X232" s="12"/>
      <c r="Y232" s="27" t="s">
        <v>74</v>
      </c>
      <c r="Z232" s="12"/>
      <c r="AA232" s="12"/>
      <c r="AB232" s="12"/>
      <c r="AC232" s="12"/>
      <c r="AD232" s="12"/>
      <c r="AE232" s="12"/>
      <c r="AF232" s="12"/>
    </row>
    <row r="233" spans="1:32" x14ac:dyDescent="0.15">
      <c r="A233" s="11">
        <v>40036</v>
      </c>
      <c r="B233" s="12">
        <v>11</v>
      </c>
      <c r="C233" s="37"/>
      <c r="D233" s="27"/>
      <c r="E233" s="52"/>
      <c r="F233" s="27"/>
      <c r="G233" s="45"/>
      <c r="H233" s="45"/>
      <c r="J233" s="34"/>
      <c r="L233" s="34"/>
      <c r="M233" s="34"/>
      <c r="N233" s="12"/>
      <c r="O233" s="12"/>
      <c r="P233" s="12"/>
      <c r="Q233" s="12" t="s">
        <v>74</v>
      </c>
      <c r="R233" s="12"/>
      <c r="S233" s="12"/>
      <c r="T233" s="83" t="str">
        <f t="shared" si="15"/>
        <v xml:space="preserve"> </v>
      </c>
      <c r="U233" s="83" t="str">
        <f t="shared" si="16"/>
        <v xml:space="preserve"> </v>
      </c>
      <c r="V233" s="83">
        <f t="shared" si="17"/>
        <v>0</v>
      </c>
      <c r="W233" s="12"/>
      <c r="X233" s="12"/>
      <c r="Y233" s="27" t="s">
        <v>74</v>
      </c>
      <c r="Z233" s="12"/>
      <c r="AA233" s="12"/>
      <c r="AB233" s="12"/>
      <c r="AC233" s="12"/>
      <c r="AD233" s="12"/>
      <c r="AE233" s="12"/>
      <c r="AF233" s="12"/>
    </row>
    <row r="234" spans="1:32" x14ac:dyDescent="0.15">
      <c r="A234" s="11">
        <v>40050</v>
      </c>
      <c r="B234" s="12">
        <v>11</v>
      </c>
      <c r="C234" s="37"/>
      <c r="D234" s="27"/>
      <c r="E234" s="52"/>
      <c r="F234" s="27"/>
      <c r="G234" s="45"/>
      <c r="H234" s="45"/>
      <c r="J234" s="34"/>
      <c r="L234" s="34"/>
      <c r="M234" s="34"/>
      <c r="N234" s="12"/>
      <c r="O234" s="12"/>
      <c r="P234" s="12"/>
      <c r="Q234" s="12" t="s">
        <v>74</v>
      </c>
      <c r="R234" s="12"/>
      <c r="S234" s="12"/>
      <c r="T234" s="83" t="str">
        <f t="shared" si="15"/>
        <v xml:space="preserve"> </v>
      </c>
      <c r="U234" s="83" t="str">
        <f t="shared" si="16"/>
        <v xml:space="preserve"> </v>
      </c>
      <c r="V234" s="83">
        <f t="shared" si="17"/>
        <v>0</v>
      </c>
      <c r="W234" s="12"/>
      <c r="X234" s="12"/>
      <c r="Y234" s="27" t="s">
        <v>74</v>
      </c>
      <c r="Z234" s="12"/>
      <c r="AA234" s="12"/>
      <c r="AB234" s="12"/>
      <c r="AC234" s="12"/>
      <c r="AD234" s="12"/>
      <c r="AE234" s="12"/>
      <c r="AF234" s="12"/>
    </row>
    <row r="235" spans="1:32" x14ac:dyDescent="0.15">
      <c r="A235" s="11">
        <v>40064</v>
      </c>
      <c r="B235" s="12">
        <v>11</v>
      </c>
      <c r="C235" s="37"/>
      <c r="D235" s="27"/>
      <c r="E235" s="52"/>
      <c r="F235" s="27"/>
      <c r="G235" s="45"/>
      <c r="H235" s="45"/>
      <c r="J235" s="34"/>
      <c r="L235" s="34"/>
      <c r="M235" s="34"/>
      <c r="N235" s="12"/>
      <c r="O235" s="12"/>
      <c r="P235" s="12"/>
      <c r="Q235" s="12" t="s">
        <v>74</v>
      </c>
      <c r="R235" s="12"/>
      <c r="S235" s="12"/>
      <c r="T235" s="83" t="str">
        <f t="shared" si="15"/>
        <v xml:space="preserve"> </v>
      </c>
      <c r="U235" s="83" t="str">
        <f t="shared" si="16"/>
        <v xml:space="preserve"> </v>
      </c>
      <c r="V235" s="83">
        <f t="shared" si="17"/>
        <v>0</v>
      </c>
      <c r="W235" s="12"/>
      <c r="X235" s="12"/>
      <c r="Y235" s="27" t="s">
        <v>74</v>
      </c>
      <c r="Z235" s="12"/>
      <c r="AA235" s="12"/>
      <c r="AB235" s="12"/>
      <c r="AC235" s="12"/>
      <c r="AD235" s="12"/>
      <c r="AE235" s="12"/>
      <c r="AF235" s="12"/>
    </row>
    <row r="236" spans="1:32" x14ac:dyDescent="0.15">
      <c r="A236" s="11">
        <v>40078</v>
      </c>
      <c r="B236" s="12">
        <v>11</v>
      </c>
      <c r="C236" s="37"/>
      <c r="D236" s="27"/>
      <c r="E236" s="52"/>
      <c r="F236" s="27"/>
      <c r="G236" s="45"/>
      <c r="H236" s="45"/>
      <c r="J236" s="34"/>
      <c r="L236" s="34"/>
      <c r="M236" s="34"/>
      <c r="N236" s="12"/>
      <c r="O236" s="12"/>
      <c r="P236" s="12"/>
      <c r="Q236" s="12" t="s">
        <v>74</v>
      </c>
      <c r="R236" s="12"/>
      <c r="S236" s="12"/>
      <c r="T236" s="83" t="str">
        <f t="shared" si="15"/>
        <v xml:space="preserve"> </v>
      </c>
      <c r="U236" s="83" t="str">
        <f t="shared" si="16"/>
        <v xml:space="preserve"> </v>
      </c>
      <c r="V236" s="83">
        <f t="shared" si="17"/>
        <v>0</v>
      </c>
      <c r="W236" s="12"/>
      <c r="X236" s="12"/>
      <c r="Y236" s="27" t="s">
        <v>74</v>
      </c>
      <c r="Z236" s="12"/>
      <c r="AA236" s="12"/>
      <c r="AB236" s="12"/>
      <c r="AC236" s="12"/>
      <c r="AD236" s="12"/>
      <c r="AE236" s="12"/>
      <c r="AF236" s="12"/>
    </row>
    <row r="237" spans="1:32" x14ac:dyDescent="0.15">
      <c r="A237" s="11">
        <v>40092</v>
      </c>
      <c r="B237" s="12">
        <v>11</v>
      </c>
      <c r="C237" s="37"/>
      <c r="D237" s="27"/>
      <c r="E237" s="52"/>
      <c r="F237" s="27"/>
      <c r="G237" s="45"/>
      <c r="H237" s="45"/>
      <c r="J237" s="34"/>
      <c r="L237" s="34"/>
      <c r="M237" s="34"/>
      <c r="N237" s="12"/>
      <c r="O237" s="12"/>
      <c r="P237" s="12"/>
      <c r="Q237" s="12" t="s">
        <v>74</v>
      </c>
      <c r="R237" s="12"/>
      <c r="S237" s="12"/>
      <c r="T237" s="83" t="str">
        <f t="shared" si="15"/>
        <v xml:space="preserve"> </v>
      </c>
      <c r="U237" s="83" t="str">
        <f t="shared" si="16"/>
        <v xml:space="preserve"> </v>
      </c>
      <c r="V237" s="83">
        <f t="shared" si="17"/>
        <v>0</v>
      </c>
      <c r="W237" s="12"/>
      <c r="X237" s="12"/>
      <c r="Y237" s="27" t="s">
        <v>74</v>
      </c>
      <c r="Z237" s="12"/>
      <c r="AA237" s="12"/>
      <c r="AB237" s="12"/>
      <c r="AC237" s="12"/>
      <c r="AD237" s="12"/>
      <c r="AE237" s="12"/>
      <c r="AF237" s="12"/>
    </row>
    <row r="238" spans="1:32" x14ac:dyDescent="0.15">
      <c r="A238" s="11">
        <v>40106</v>
      </c>
      <c r="B238" s="12">
        <v>11</v>
      </c>
      <c r="C238" s="37"/>
      <c r="D238" s="27"/>
      <c r="E238" s="52"/>
      <c r="F238" s="27"/>
      <c r="G238" s="45"/>
      <c r="H238" s="45"/>
      <c r="J238" s="34"/>
      <c r="L238" s="34"/>
      <c r="M238" s="34"/>
      <c r="N238" s="12"/>
      <c r="O238" s="12"/>
      <c r="P238" s="12"/>
      <c r="Q238" s="12" t="s">
        <v>74</v>
      </c>
      <c r="R238" s="12"/>
      <c r="S238" s="12"/>
      <c r="T238" s="83" t="str">
        <f t="shared" si="15"/>
        <v xml:space="preserve"> </v>
      </c>
      <c r="U238" s="83" t="str">
        <f t="shared" si="16"/>
        <v xml:space="preserve"> </v>
      </c>
      <c r="V238" s="83">
        <f t="shared" si="17"/>
        <v>0</v>
      </c>
      <c r="W238" s="12"/>
      <c r="X238" s="12"/>
      <c r="Y238" s="27" t="s">
        <v>74</v>
      </c>
      <c r="Z238" s="12"/>
      <c r="AA238" s="12"/>
      <c r="AB238" s="12"/>
      <c r="AC238" s="12"/>
      <c r="AD238" s="12"/>
      <c r="AE238" s="12"/>
      <c r="AF238" s="12"/>
    </row>
    <row r="239" spans="1:32" x14ac:dyDescent="0.15">
      <c r="A239" s="13">
        <v>40120</v>
      </c>
      <c r="B239" s="12">
        <v>11</v>
      </c>
      <c r="C239" s="37"/>
      <c r="D239" s="27"/>
      <c r="E239" s="52"/>
      <c r="F239" s="27"/>
      <c r="G239" s="45"/>
      <c r="H239" s="45"/>
      <c r="J239" s="34"/>
      <c r="L239" s="34"/>
      <c r="M239" s="34"/>
      <c r="N239" s="12"/>
      <c r="O239" s="12"/>
      <c r="P239" s="12"/>
      <c r="Q239" s="12" t="s">
        <v>74</v>
      </c>
      <c r="R239" s="12"/>
      <c r="S239" s="12"/>
      <c r="T239" s="83" t="str">
        <f t="shared" si="15"/>
        <v xml:space="preserve"> </v>
      </c>
      <c r="U239" s="83" t="str">
        <f t="shared" si="16"/>
        <v xml:space="preserve"> </v>
      </c>
      <c r="V239" s="83">
        <f t="shared" si="17"/>
        <v>0</v>
      </c>
      <c r="W239" s="12"/>
      <c r="X239" s="12"/>
      <c r="Y239" s="27" t="s">
        <v>74</v>
      </c>
      <c r="Z239" s="12"/>
      <c r="AA239" s="12"/>
      <c r="AB239" s="12"/>
      <c r="AC239" s="12"/>
      <c r="AD239" s="12"/>
      <c r="AE239" s="12"/>
      <c r="AF239" s="12"/>
    </row>
    <row r="240" spans="1:32" x14ac:dyDescent="0.15">
      <c r="A240" s="13">
        <v>40134</v>
      </c>
      <c r="B240" s="12">
        <v>11</v>
      </c>
      <c r="C240" s="37"/>
      <c r="D240" s="27"/>
      <c r="E240" s="52"/>
      <c r="F240" s="27"/>
      <c r="G240" s="45"/>
      <c r="H240" s="45"/>
      <c r="J240" s="34"/>
      <c r="L240" s="34"/>
      <c r="M240" s="34"/>
      <c r="N240" s="12"/>
      <c r="O240" s="12"/>
      <c r="P240" s="12"/>
      <c r="Q240" s="12" t="s">
        <v>74</v>
      </c>
      <c r="R240" s="12"/>
      <c r="S240" s="12"/>
      <c r="T240" s="83" t="str">
        <f t="shared" si="15"/>
        <v xml:space="preserve"> </v>
      </c>
      <c r="U240" s="83" t="str">
        <f t="shared" si="16"/>
        <v xml:space="preserve"> </v>
      </c>
      <c r="V240" s="83">
        <f t="shared" si="17"/>
        <v>0</v>
      </c>
      <c r="W240" s="12"/>
      <c r="X240" s="12"/>
      <c r="Y240" s="27" t="s">
        <v>74</v>
      </c>
      <c r="Z240" s="12"/>
      <c r="AA240" s="12"/>
      <c r="AB240" s="12"/>
      <c r="AC240" s="12"/>
      <c r="AD240" s="12"/>
      <c r="AE240" s="12"/>
      <c r="AF240" s="12"/>
    </row>
    <row r="241" spans="1:39" x14ac:dyDescent="0.15">
      <c r="A241" s="13"/>
      <c r="B241" s="12"/>
      <c r="C241" s="37"/>
      <c r="D241" s="27"/>
      <c r="E241" s="52"/>
      <c r="F241" s="27"/>
      <c r="G241" s="45"/>
      <c r="H241" s="45"/>
      <c r="J241" s="34"/>
      <c r="L241" s="34"/>
      <c r="M241" s="34"/>
      <c r="N241" s="12"/>
      <c r="O241" s="12"/>
      <c r="P241" s="12"/>
      <c r="Q241" s="12"/>
      <c r="R241" s="12"/>
      <c r="S241" s="12"/>
      <c r="T241" s="83" t="str">
        <f t="shared" si="15"/>
        <v xml:space="preserve"> </v>
      </c>
      <c r="U241" s="83" t="str">
        <f t="shared" si="16"/>
        <v xml:space="preserve"> </v>
      </c>
      <c r="V241" s="83">
        <f t="shared" si="17"/>
        <v>0</v>
      </c>
      <c r="W241" s="12"/>
      <c r="X241" s="12"/>
      <c r="Y241" s="27"/>
      <c r="Z241" s="12"/>
      <c r="AA241" s="12"/>
      <c r="AB241" s="12"/>
      <c r="AC241" s="12"/>
      <c r="AD241" s="12"/>
      <c r="AE241" s="12"/>
      <c r="AF241" s="12"/>
    </row>
    <row r="242" spans="1:39" x14ac:dyDescent="0.15">
      <c r="A242" s="13"/>
      <c r="B242" s="12"/>
      <c r="C242" s="37"/>
      <c r="D242" s="27"/>
      <c r="E242" s="52"/>
      <c r="F242" s="27"/>
      <c r="G242" s="45"/>
      <c r="H242" s="45"/>
      <c r="J242" s="34"/>
      <c r="L242" s="34"/>
      <c r="M242" s="34"/>
      <c r="N242" s="12"/>
      <c r="O242" s="12"/>
      <c r="P242" s="12"/>
      <c r="Q242" s="12"/>
      <c r="R242" s="12"/>
      <c r="S242" s="12"/>
      <c r="T242" s="83" t="str">
        <f t="shared" si="15"/>
        <v xml:space="preserve"> </v>
      </c>
      <c r="U242" s="83" t="str">
        <f t="shared" si="16"/>
        <v xml:space="preserve"> </v>
      </c>
      <c r="V242" s="83">
        <f t="shared" si="17"/>
        <v>0</v>
      </c>
      <c r="W242" s="12"/>
      <c r="X242" s="12"/>
      <c r="Y242" s="27"/>
      <c r="Z242" s="12"/>
      <c r="AA242" s="12"/>
      <c r="AB242" s="12"/>
      <c r="AC242" s="12"/>
      <c r="AD242" s="12"/>
      <c r="AE242" s="12"/>
      <c r="AF242" s="12"/>
    </row>
    <row r="243" spans="1:39" x14ac:dyDescent="0.15">
      <c r="A243" s="13"/>
      <c r="B243" s="12"/>
      <c r="C243" s="37"/>
      <c r="D243" s="27"/>
      <c r="E243" s="52"/>
      <c r="F243" s="27"/>
      <c r="G243" s="45"/>
      <c r="H243" s="45"/>
      <c r="J243" s="34"/>
      <c r="L243" s="34"/>
      <c r="M243" s="34"/>
      <c r="N243" s="12"/>
      <c r="O243" s="12"/>
      <c r="P243" s="12"/>
      <c r="Q243" s="12"/>
      <c r="R243" s="12"/>
      <c r="S243" s="12"/>
      <c r="T243" s="83" t="str">
        <f t="shared" si="15"/>
        <v xml:space="preserve"> </v>
      </c>
      <c r="U243" s="83" t="str">
        <f t="shared" si="16"/>
        <v xml:space="preserve"> </v>
      </c>
      <c r="V243" s="83">
        <f t="shared" si="17"/>
        <v>0</v>
      </c>
      <c r="W243" s="12"/>
      <c r="X243" s="12"/>
      <c r="Y243" s="27"/>
      <c r="Z243" s="12"/>
      <c r="AA243" s="12"/>
      <c r="AB243" s="12"/>
      <c r="AC243" s="12"/>
      <c r="AD243" s="12"/>
      <c r="AE243" s="12"/>
      <c r="AF243" s="12"/>
    </row>
    <row r="244" spans="1:39" x14ac:dyDescent="0.15">
      <c r="A244" s="13"/>
      <c r="B244" s="12"/>
      <c r="C244" s="37"/>
      <c r="D244" s="27"/>
      <c r="E244" s="52"/>
      <c r="F244" s="27"/>
      <c r="G244" s="45"/>
      <c r="H244" s="45"/>
      <c r="J244" s="34"/>
      <c r="L244" s="34"/>
      <c r="M244" s="34"/>
      <c r="N244" s="12"/>
      <c r="O244" s="12"/>
      <c r="P244" s="12"/>
      <c r="Q244" s="12"/>
      <c r="R244" s="12"/>
      <c r="S244" s="12"/>
      <c r="T244" s="83" t="str">
        <f t="shared" si="15"/>
        <v xml:space="preserve"> </v>
      </c>
      <c r="U244" s="83" t="str">
        <f t="shared" si="16"/>
        <v xml:space="preserve"> </v>
      </c>
      <c r="V244" s="83">
        <f t="shared" si="17"/>
        <v>0</v>
      </c>
      <c r="W244" s="12"/>
      <c r="X244" s="12"/>
      <c r="Y244" s="27"/>
      <c r="Z244" s="12"/>
      <c r="AA244" s="12"/>
      <c r="AB244" s="12"/>
      <c r="AC244" s="12"/>
      <c r="AD244" s="12"/>
      <c r="AE244" s="12"/>
      <c r="AF244" s="12"/>
    </row>
    <row r="245" spans="1:39" x14ac:dyDescent="0.15">
      <c r="A245" s="11">
        <v>39896</v>
      </c>
      <c r="B245" s="12">
        <v>12</v>
      </c>
      <c r="C245" s="37">
        <v>0.05</v>
      </c>
      <c r="D245" s="27">
        <v>7.16</v>
      </c>
      <c r="E245" s="52">
        <v>3.9</v>
      </c>
      <c r="F245" s="27"/>
      <c r="G245" s="45">
        <v>5.7000000000000002E-2</v>
      </c>
      <c r="H245" s="45"/>
      <c r="I245">
        <v>280</v>
      </c>
      <c r="J245" s="34">
        <f>(I245*14.007)*(0.001)</f>
        <v>3.9219600000000003</v>
      </c>
      <c r="K245" s="34">
        <v>0.4</v>
      </c>
      <c r="L245" s="34">
        <f>(K245*30.97)*(0.001)</f>
        <v>1.2388E-2</v>
      </c>
      <c r="M245" s="34"/>
      <c r="N245" s="12">
        <v>5</v>
      </c>
      <c r="O245" s="12">
        <v>1</v>
      </c>
      <c r="P245" s="87">
        <v>2</v>
      </c>
      <c r="Q245" s="12">
        <v>2</v>
      </c>
      <c r="R245" s="87">
        <v>8</v>
      </c>
      <c r="S245" s="87">
        <v>1</v>
      </c>
      <c r="T245" s="83">
        <f t="shared" si="15"/>
        <v>23</v>
      </c>
      <c r="U245" s="83">
        <f t="shared" si="16"/>
        <v>9</v>
      </c>
      <c r="V245" s="83">
        <f t="shared" si="17"/>
        <v>0.68579999999999997</v>
      </c>
      <c r="W245">
        <v>27</v>
      </c>
      <c r="X245" s="12">
        <v>2</v>
      </c>
      <c r="Y245" s="27"/>
      <c r="Z245">
        <v>23</v>
      </c>
      <c r="AA245" t="s">
        <v>206</v>
      </c>
      <c r="AB245">
        <v>9</v>
      </c>
      <c r="AC245" t="s">
        <v>206</v>
      </c>
      <c r="AD245" s="12" t="s">
        <v>35</v>
      </c>
      <c r="AE245" s="12" t="s">
        <v>95</v>
      </c>
      <c r="AF245" s="12"/>
    </row>
    <row r="246" spans="1:39" x14ac:dyDescent="0.15">
      <c r="A246" s="11">
        <v>39910</v>
      </c>
      <c r="B246" s="12">
        <v>12</v>
      </c>
      <c r="C246" s="37"/>
      <c r="D246" s="27"/>
      <c r="E246" s="52"/>
      <c r="F246" s="27"/>
      <c r="G246" s="45"/>
      <c r="H246" s="45"/>
      <c r="J246" s="34"/>
      <c r="L246" s="34"/>
      <c r="M246" s="34"/>
      <c r="N246" s="12"/>
      <c r="O246" s="12"/>
      <c r="P246" s="12"/>
      <c r="Q246" t="s">
        <v>74</v>
      </c>
      <c r="R246" s="12"/>
      <c r="S246" s="12"/>
      <c r="T246" s="83" t="str">
        <f t="shared" si="15"/>
        <v xml:space="preserve"> </v>
      </c>
      <c r="U246" s="83" t="str">
        <f t="shared" si="16"/>
        <v xml:space="preserve"> </v>
      </c>
      <c r="V246" s="83">
        <f t="shared" si="17"/>
        <v>0</v>
      </c>
      <c r="W246" s="12"/>
      <c r="X246" s="12"/>
      <c r="Y246" s="34" t="s">
        <v>74</v>
      </c>
      <c r="Z246" s="12"/>
      <c r="AA246" s="12"/>
      <c r="AB246" s="12"/>
      <c r="AC246" s="12"/>
      <c r="AD246" s="12"/>
      <c r="AE246" s="12"/>
      <c r="AF246" s="12"/>
      <c r="AH246" t="s">
        <v>101</v>
      </c>
      <c r="AI246" s="34">
        <f>C245</f>
        <v>0.05</v>
      </c>
      <c r="AJ246" s="34">
        <f>D245</f>
        <v>7.16</v>
      </c>
      <c r="AK246" s="34"/>
      <c r="AL246" s="43">
        <f>G245</f>
        <v>5.7000000000000002E-2</v>
      </c>
      <c r="AM246" s="50">
        <f>E245</f>
        <v>3.9</v>
      </c>
    </row>
    <row r="247" spans="1:39" x14ac:dyDescent="0.15">
      <c r="A247" s="11">
        <v>39924</v>
      </c>
      <c r="B247" s="12">
        <v>12</v>
      </c>
      <c r="C247" s="36">
        <v>0.04</v>
      </c>
      <c r="D247" s="27">
        <v>6.52</v>
      </c>
      <c r="E247" s="52">
        <v>10.9</v>
      </c>
      <c r="F247" s="27">
        <v>1.39</v>
      </c>
      <c r="G247" s="45">
        <v>0.20899999999999999</v>
      </c>
      <c r="H247" s="45"/>
      <c r="I247">
        <v>139.5</v>
      </c>
      <c r="J247" s="34">
        <f>(I247*14.007)*(0.001)</f>
        <v>1.9539765</v>
      </c>
      <c r="K247" s="34">
        <v>2.1549999999999998</v>
      </c>
      <c r="L247" s="34">
        <f>(K247*30.97)*(0.001)</f>
        <v>6.674034999999999E-2</v>
      </c>
      <c r="M247" s="34"/>
      <c r="N247" s="12">
        <v>5</v>
      </c>
      <c r="O247" s="12">
        <v>2</v>
      </c>
      <c r="P247" s="87">
        <v>2</v>
      </c>
      <c r="Q247" s="12">
        <v>2</v>
      </c>
      <c r="R247" s="87">
        <v>3</v>
      </c>
      <c r="S247" s="87">
        <v>5</v>
      </c>
      <c r="T247" s="83">
        <f t="shared" si="15"/>
        <v>27</v>
      </c>
      <c r="U247" s="83">
        <f t="shared" si="16"/>
        <v>17</v>
      </c>
      <c r="V247" s="83">
        <f t="shared" si="17"/>
        <v>0.60959999999999992</v>
      </c>
      <c r="W247">
        <v>24</v>
      </c>
      <c r="X247" s="18">
        <v>1</v>
      </c>
      <c r="Y247" s="27"/>
      <c r="Z247">
        <v>27</v>
      </c>
      <c r="AA247" t="s">
        <v>206</v>
      </c>
      <c r="AB247">
        <v>17</v>
      </c>
      <c r="AC247" t="s">
        <v>206</v>
      </c>
      <c r="AD247" s="12"/>
      <c r="AE247" s="12"/>
      <c r="AF247" s="12"/>
      <c r="AH247" t="s">
        <v>102</v>
      </c>
      <c r="AI247" s="34">
        <f>C247</f>
        <v>0.04</v>
      </c>
      <c r="AJ247" s="34">
        <f>D247</f>
        <v>6.52</v>
      </c>
      <c r="AK247" s="34">
        <f>F247</f>
        <v>1.39</v>
      </c>
      <c r="AL247" s="43">
        <f>G247</f>
        <v>0.20899999999999999</v>
      </c>
      <c r="AM247" s="50">
        <f>E247</f>
        <v>10.9</v>
      </c>
    </row>
    <row r="248" spans="1:39" x14ac:dyDescent="0.15">
      <c r="A248" s="11">
        <v>39938</v>
      </c>
      <c r="B248" s="12">
        <v>12</v>
      </c>
      <c r="C248" s="37"/>
      <c r="D248" s="27"/>
      <c r="E248" s="52"/>
      <c r="F248" s="27"/>
      <c r="G248" s="45"/>
      <c r="H248" s="45"/>
      <c r="J248" s="34"/>
      <c r="L248" s="34"/>
      <c r="M248" s="34"/>
      <c r="N248" s="12"/>
      <c r="O248" s="17"/>
      <c r="P248" s="17"/>
      <c r="Q248" s="26" t="s">
        <v>74</v>
      </c>
      <c r="R248" s="17"/>
      <c r="S248" s="17"/>
      <c r="T248" s="83" t="str">
        <f t="shared" si="15"/>
        <v xml:space="preserve"> </v>
      </c>
      <c r="U248" s="83" t="str">
        <f t="shared" si="16"/>
        <v xml:space="preserve"> </v>
      </c>
      <c r="V248" s="83">
        <f t="shared" si="17"/>
        <v>0</v>
      </c>
      <c r="W248" s="17"/>
      <c r="X248" s="17"/>
      <c r="Y248" s="41" t="s">
        <v>74</v>
      </c>
      <c r="Z248" s="17"/>
      <c r="AA248" s="17"/>
      <c r="AB248" s="17"/>
      <c r="AC248" s="17"/>
      <c r="AD248" s="12"/>
      <c r="AE248" s="12"/>
      <c r="AF248" s="12"/>
      <c r="AH248" t="s">
        <v>103</v>
      </c>
      <c r="AI248" s="34">
        <f>C249</f>
        <v>0.05</v>
      </c>
      <c r="AJ248" s="34">
        <f>D249</f>
        <v>7.27</v>
      </c>
      <c r="AK248" s="34">
        <f>F249</f>
        <v>2.38</v>
      </c>
      <c r="AL248" s="43">
        <f>G249</f>
        <v>0.497</v>
      </c>
      <c r="AM248" s="50">
        <f>E249</f>
        <v>13.2</v>
      </c>
    </row>
    <row r="249" spans="1:39" x14ac:dyDescent="0.15">
      <c r="A249" s="11">
        <v>39952</v>
      </c>
      <c r="B249" s="12">
        <v>12</v>
      </c>
      <c r="C249" s="37">
        <v>0.05</v>
      </c>
      <c r="D249" s="27">
        <v>7.27</v>
      </c>
      <c r="E249" s="52">
        <v>13.2</v>
      </c>
      <c r="F249" s="27">
        <v>2.38</v>
      </c>
      <c r="G249" s="45">
        <v>0.497</v>
      </c>
      <c r="H249" s="45"/>
      <c r="I249">
        <v>233.5</v>
      </c>
      <c r="J249" s="34">
        <f>(I249*14.007)*(0.001)</f>
        <v>3.2706345000000003</v>
      </c>
      <c r="K249" s="34">
        <v>2.04</v>
      </c>
      <c r="L249" s="34">
        <f>(K249*30.97)*(0.001)</f>
        <v>6.3178799999999993E-2</v>
      </c>
      <c r="M249" s="34"/>
      <c r="N249" s="12">
        <v>5</v>
      </c>
      <c r="O249" s="12">
        <v>1</v>
      </c>
      <c r="P249" s="87">
        <v>2</v>
      </c>
      <c r="Q249" s="12">
        <v>1</v>
      </c>
      <c r="R249" s="87">
        <v>4</v>
      </c>
      <c r="S249" s="87">
        <v>2</v>
      </c>
      <c r="T249" s="83">
        <f t="shared" si="15"/>
        <v>40</v>
      </c>
      <c r="U249" s="83">
        <f t="shared" si="16"/>
        <v>15</v>
      </c>
      <c r="V249" s="83">
        <f t="shared" si="17"/>
        <v>0.60959999999999992</v>
      </c>
      <c r="W249">
        <v>24</v>
      </c>
      <c r="X249" s="12">
        <v>2</v>
      </c>
      <c r="Y249" s="27"/>
      <c r="Z249">
        <v>40</v>
      </c>
      <c r="AA249" t="s">
        <v>206</v>
      </c>
      <c r="AB249">
        <v>15</v>
      </c>
      <c r="AC249" t="s">
        <v>206</v>
      </c>
      <c r="AD249" s="12"/>
      <c r="AE249" s="12"/>
      <c r="AF249" s="12"/>
      <c r="AH249" t="s">
        <v>104</v>
      </c>
      <c r="AI249" s="34">
        <f>C251</f>
        <v>0.05</v>
      </c>
      <c r="AJ249" s="34">
        <f>D251</f>
        <v>6.29</v>
      </c>
      <c r="AK249" s="34">
        <f>F251</f>
        <v>2.65</v>
      </c>
      <c r="AL249" s="43">
        <f>G251</f>
        <v>0.63200000000000001</v>
      </c>
      <c r="AM249" s="50">
        <f>E251</f>
        <v>10.5</v>
      </c>
    </row>
    <row r="250" spans="1:39" x14ac:dyDescent="0.15">
      <c r="A250" s="11">
        <v>39966</v>
      </c>
      <c r="B250" s="12">
        <v>12</v>
      </c>
      <c r="C250" s="37"/>
      <c r="D250" s="27"/>
      <c r="E250" s="52"/>
      <c r="F250" s="27"/>
      <c r="G250" s="45"/>
      <c r="H250" s="45"/>
      <c r="J250" s="34"/>
      <c r="L250" s="34"/>
      <c r="M250" s="34"/>
      <c r="O250" s="12"/>
      <c r="P250" s="12"/>
      <c r="Q250" t="s">
        <v>74</v>
      </c>
      <c r="R250" s="12"/>
      <c r="S250" s="12"/>
      <c r="T250" s="83" t="str">
        <f t="shared" si="15"/>
        <v xml:space="preserve"> </v>
      </c>
      <c r="U250" s="83" t="str">
        <f t="shared" si="16"/>
        <v xml:space="preserve"> </v>
      </c>
      <c r="V250" s="83">
        <f t="shared" si="17"/>
        <v>0</v>
      </c>
      <c r="W250" s="12"/>
      <c r="X250" s="12"/>
      <c r="Y250" s="34" t="s">
        <v>74</v>
      </c>
      <c r="Z250" s="12"/>
      <c r="AA250" s="12"/>
      <c r="AB250" s="12"/>
      <c r="AC250" s="12"/>
      <c r="AD250" s="12"/>
      <c r="AE250" s="12"/>
      <c r="AF250" s="12"/>
      <c r="AH250" t="s">
        <v>105</v>
      </c>
      <c r="AI250" s="34">
        <f>C253</f>
        <v>0.06</v>
      </c>
      <c r="AJ250" s="34">
        <f>D253</f>
        <v>7.24</v>
      </c>
      <c r="AK250" s="34">
        <f>F253</f>
        <v>3.45</v>
      </c>
      <c r="AL250" s="43">
        <f>G253</f>
        <v>2.8000000000000001E-2</v>
      </c>
      <c r="AM250" s="50">
        <f>E253</f>
        <v>3.1</v>
      </c>
    </row>
    <row r="251" spans="1:39" x14ac:dyDescent="0.15">
      <c r="A251" s="11">
        <v>39980</v>
      </c>
      <c r="B251" s="12">
        <v>12</v>
      </c>
      <c r="C251" s="37">
        <v>0.05</v>
      </c>
      <c r="D251" s="27">
        <v>6.29</v>
      </c>
      <c r="E251" s="52">
        <v>10.5</v>
      </c>
      <c r="F251" s="27">
        <v>2.65</v>
      </c>
      <c r="G251" s="45">
        <v>0.63200000000000001</v>
      </c>
      <c r="H251" s="45"/>
      <c r="I251">
        <v>200.5</v>
      </c>
      <c r="J251" s="34">
        <f>(I251*14.007)*(0.001)</f>
        <v>2.8084034999999998</v>
      </c>
      <c r="K251" s="34">
        <v>4.12</v>
      </c>
      <c r="L251" s="34">
        <f>(K251*30.97)*(0.001)</f>
        <v>0.1275964</v>
      </c>
      <c r="M251" s="34"/>
      <c r="N251" s="12">
        <v>5</v>
      </c>
      <c r="O251" s="12">
        <v>3</v>
      </c>
      <c r="P251" s="87">
        <v>3</v>
      </c>
      <c r="Q251" s="12">
        <v>2</v>
      </c>
      <c r="R251" s="87">
        <v>1</v>
      </c>
      <c r="S251" s="87">
        <v>5</v>
      </c>
      <c r="T251" s="83">
        <f t="shared" si="15"/>
        <v>26</v>
      </c>
      <c r="U251" s="83">
        <f t="shared" si="16"/>
        <v>18</v>
      </c>
      <c r="V251" s="83">
        <f t="shared" si="17"/>
        <v>0</v>
      </c>
      <c r="W251" s="12"/>
      <c r="X251" s="12">
        <v>2</v>
      </c>
      <c r="Y251" s="27"/>
      <c r="Z251">
        <v>26</v>
      </c>
      <c r="AA251" t="s">
        <v>206</v>
      </c>
      <c r="AB251">
        <v>18</v>
      </c>
      <c r="AC251" t="s">
        <v>206</v>
      </c>
      <c r="AD251" s="12"/>
      <c r="AE251" s="12"/>
      <c r="AF251" s="12"/>
      <c r="AH251" t="s">
        <v>106</v>
      </c>
      <c r="AI251" s="34">
        <f>C255</f>
        <v>0.05</v>
      </c>
      <c r="AJ251" s="34">
        <f>D255</f>
        <v>6.82</v>
      </c>
      <c r="AK251" s="34">
        <f>F255</f>
        <v>5.55</v>
      </c>
      <c r="AL251" s="43">
        <f>G255</f>
        <v>3.5999999999999997E-2</v>
      </c>
      <c r="AM251" s="50">
        <f>E255</f>
        <v>12.9</v>
      </c>
    </row>
    <row r="252" spans="1:39" x14ac:dyDescent="0.15">
      <c r="A252" s="11">
        <v>39994</v>
      </c>
      <c r="B252" s="12">
        <v>12</v>
      </c>
      <c r="C252" s="37"/>
      <c r="D252" s="27"/>
      <c r="E252" s="52"/>
      <c r="F252" s="27"/>
      <c r="G252" s="45"/>
      <c r="H252" s="45"/>
      <c r="J252" s="34"/>
      <c r="L252" s="34"/>
      <c r="M252" s="34"/>
      <c r="N252" s="12"/>
      <c r="O252" s="12"/>
      <c r="P252" s="12"/>
      <c r="Q252" s="23" t="s">
        <v>74</v>
      </c>
      <c r="R252" s="12"/>
      <c r="S252" s="12"/>
      <c r="T252" s="83" t="str">
        <f t="shared" si="15"/>
        <v xml:space="preserve"> </v>
      </c>
      <c r="U252" s="83" t="str">
        <f t="shared" si="16"/>
        <v xml:space="preserve"> </v>
      </c>
      <c r="V252" s="83">
        <f t="shared" si="17"/>
        <v>0</v>
      </c>
      <c r="W252" s="12"/>
      <c r="X252" s="12"/>
      <c r="Y252" s="41" t="s">
        <v>74</v>
      </c>
      <c r="Z252" s="12"/>
      <c r="AA252" s="12"/>
      <c r="AB252" s="12"/>
      <c r="AC252" s="12"/>
      <c r="AD252" s="12"/>
      <c r="AE252" s="12"/>
      <c r="AF252" s="12"/>
      <c r="AH252" t="s">
        <v>107</v>
      </c>
      <c r="AI252" s="34">
        <f>AVERAGE(C257:C258)</f>
        <v>0.06</v>
      </c>
      <c r="AJ252" s="34">
        <f>AVERAGE(D257:D258)</f>
        <v>6.84</v>
      </c>
      <c r="AK252" s="34">
        <f>AVERAGE(F257:F258)</f>
        <v>5.91</v>
      </c>
      <c r="AL252" s="43">
        <f>AVERAGE(G257:G258)</f>
        <v>8.1000000000000003E-2</v>
      </c>
      <c r="AM252" s="50">
        <f>AVERAGE(E257:E258)</f>
        <v>3</v>
      </c>
    </row>
    <row r="253" spans="1:39" x14ac:dyDescent="0.15">
      <c r="A253" s="11">
        <v>40008</v>
      </c>
      <c r="B253" s="12">
        <v>12</v>
      </c>
      <c r="C253" s="37">
        <v>0.06</v>
      </c>
      <c r="D253" s="27">
        <v>7.24</v>
      </c>
      <c r="E253" s="52">
        <v>3.1</v>
      </c>
      <c r="F253" s="27">
        <v>3.45</v>
      </c>
      <c r="G253" s="45">
        <v>2.8000000000000001E-2</v>
      </c>
      <c r="H253" s="45"/>
      <c r="I253">
        <v>248</v>
      </c>
      <c r="J253" s="34">
        <f>(I253*14.007)*(0.001)</f>
        <v>3.4737360000000002</v>
      </c>
      <c r="K253">
        <v>0.54</v>
      </c>
      <c r="L253" s="34">
        <f>(K253*30.97)*(0.001)</f>
        <v>1.67238E-2</v>
      </c>
      <c r="M253" s="34"/>
      <c r="N253" s="12">
        <v>5</v>
      </c>
      <c r="O253" s="12">
        <v>1</v>
      </c>
      <c r="P253" s="87">
        <v>2</v>
      </c>
      <c r="Q253" s="12">
        <v>1</v>
      </c>
      <c r="R253" s="87">
        <v>2</v>
      </c>
      <c r="S253" s="87">
        <v>1</v>
      </c>
      <c r="T253" s="83">
        <f t="shared" si="15"/>
        <v>46</v>
      </c>
      <c r="U253" s="83">
        <f t="shared" si="16"/>
        <v>22</v>
      </c>
      <c r="V253" s="83">
        <f t="shared" si="17"/>
        <v>0.55879999999999996</v>
      </c>
      <c r="W253">
        <v>22</v>
      </c>
      <c r="X253" s="12">
        <v>2</v>
      </c>
      <c r="Y253" s="27"/>
      <c r="Z253">
        <v>46</v>
      </c>
      <c r="AA253" t="s">
        <v>206</v>
      </c>
      <c r="AB253">
        <v>22</v>
      </c>
      <c r="AC253" t="s">
        <v>206</v>
      </c>
      <c r="AD253" s="12"/>
      <c r="AE253" s="12"/>
      <c r="AF253" s="12"/>
      <c r="AH253" t="s">
        <v>108</v>
      </c>
      <c r="AI253" s="34">
        <f>AVERAGE(C259:C260)</f>
        <v>0.06</v>
      </c>
      <c r="AJ253" s="34">
        <f>AVERAGE(D259:D260)</f>
        <v>6.78</v>
      </c>
      <c r="AK253" s="34">
        <f>AVERAGE(F259:F260)</f>
        <v>2.69</v>
      </c>
      <c r="AL253" s="43">
        <f>AVERAGE(G259:G260)</f>
        <v>0.31</v>
      </c>
      <c r="AM253" s="50">
        <f>AVERAGE(E259:E260)</f>
        <v>118.4</v>
      </c>
    </row>
    <row r="254" spans="1:39" x14ac:dyDescent="0.15">
      <c r="A254" s="11">
        <v>40022</v>
      </c>
      <c r="B254" s="12">
        <v>12</v>
      </c>
      <c r="C254" s="37"/>
      <c r="D254" s="27"/>
      <c r="E254" s="52"/>
      <c r="F254" s="27"/>
      <c r="G254" s="45"/>
      <c r="H254" s="45"/>
      <c r="J254" s="34"/>
      <c r="L254" s="34"/>
      <c r="M254" s="34"/>
      <c r="N254" s="12"/>
      <c r="O254" s="12"/>
      <c r="P254" s="12"/>
      <c r="Q254" t="s">
        <v>74</v>
      </c>
      <c r="R254" s="12"/>
      <c r="S254" s="12"/>
      <c r="T254" s="83" t="str">
        <f t="shared" si="15"/>
        <v xml:space="preserve"> </v>
      </c>
      <c r="U254" s="83" t="str">
        <f t="shared" si="16"/>
        <v xml:space="preserve"> </v>
      </c>
      <c r="V254" s="83">
        <f t="shared" si="17"/>
        <v>0</v>
      </c>
      <c r="W254" s="12"/>
      <c r="X254" s="12"/>
      <c r="Y254" s="34" t="s">
        <v>74</v>
      </c>
      <c r="Z254" s="12"/>
      <c r="AA254" s="12"/>
      <c r="AB254" s="12"/>
      <c r="AC254" s="12"/>
      <c r="AD254" s="12"/>
      <c r="AE254" s="12"/>
      <c r="AF254" s="12"/>
      <c r="AH254" t="s">
        <v>130</v>
      </c>
      <c r="AI254" s="34">
        <v>0.06</v>
      </c>
      <c r="AJ254" s="27">
        <v>6.68</v>
      </c>
      <c r="AK254" s="27">
        <v>2.36</v>
      </c>
      <c r="AL254" s="45">
        <v>0.155</v>
      </c>
      <c r="AM254" s="52">
        <v>6.7</v>
      </c>
    </row>
    <row r="255" spans="1:39" x14ac:dyDescent="0.15">
      <c r="A255" s="11">
        <v>40036</v>
      </c>
      <c r="B255" s="12">
        <v>12</v>
      </c>
      <c r="C255" s="37">
        <v>0.05</v>
      </c>
      <c r="D255" s="27">
        <v>6.82</v>
      </c>
      <c r="E255" s="52">
        <v>12.9</v>
      </c>
      <c r="F255" s="27">
        <v>5.55</v>
      </c>
      <c r="G255" s="45">
        <v>3.5999999999999997E-2</v>
      </c>
      <c r="H255" s="45"/>
      <c r="I255">
        <v>155</v>
      </c>
      <c r="J255" s="34">
        <f t="shared" ref="J255:J261" si="18">(I255*14.007)*(0.001)</f>
        <v>2.1710850000000002</v>
      </c>
      <c r="K255">
        <v>1.6</v>
      </c>
      <c r="L255" s="34">
        <f t="shared" ref="L255:L261" si="19">(K255*30.97)*(0.001)</f>
        <v>4.9551999999999999E-2</v>
      </c>
      <c r="M255" s="34"/>
      <c r="N255" s="12">
        <v>5</v>
      </c>
      <c r="O255" s="12">
        <v>2</v>
      </c>
      <c r="P255" s="87">
        <v>2</v>
      </c>
      <c r="Q255" s="12">
        <v>2</v>
      </c>
      <c r="R255" s="87">
        <v>7</v>
      </c>
      <c r="S255" s="87">
        <v>1</v>
      </c>
      <c r="T255" s="83">
        <f t="shared" si="15"/>
        <v>40</v>
      </c>
      <c r="U255" s="83">
        <f t="shared" si="16"/>
        <v>28</v>
      </c>
      <c r="V255" s="83">
        <f t="shared" si="17"/>
        <v>0.60959999999999992</v>
      </c>
      <c r="W255">
        <v>24</v>
      </c>
      <c r="X255" s="12">
        <v>2</v>
      </c>
      <c r="Y255" s="27"/>
      <c r="Z255">
        <v>40</v>
      </c>
      <c r="AA255" t="s">
        <v>206</v>
      </c>
      <c r="AB255">
        <v>28</v>
      </c>
      <c r="AC255" t="s">
        <v>206</v>
      </c>
      <c r="AD255" s="12"/>
      <c r="AE255" s="12"/>
      <c r="AF255" s="12"/>
      <c r="AG255" t="s">
        <v>147</v>
      </c>
    </row>
    <row r="256" spans="1:39" x14ac:dyDescent="0.15">
      <c r="A256" s="11">
        <v>40050</v>
      </c>
      <c r="B256" s="12">
        <v>12</v>
      </c>
      <c r="C256" s="37"/>
      <c r="D256" s="27"/>
      <c r="E256" s="52"/>
      <c r="F256" s="27"/>
      <c r="G256" s="45"/>
      <c r="H256" s="45"/>
      <c r="J256" s="34"/>
      <c r="L256" s="34"/>
      <c r="M256" s="34"/>
      <c r="Q256" t="s">
        <v>74</v>
      </c>
      <c r="T256" s="83" t="str">
        <f t="shared" si="15"/>
        <v xml:space="preserve"> </v>
      </c>
      <c r="U256" s="83" t="str">
        <f t="shared" si="16"/>
        <v xml:space="preserve"> </v>
      </c>
      <c r="V256" s="83">
        <f t="shared" si="17"/>
        <v>0</v>
      </c>
      <c r="Y256" s="34" t="s">
        <v>74</v>
      </c>
      <c r="AF256" s="12"/>
    </row>
    <row r="257" spans="1:32" x14ac:dyDescent="0.15">
      <c r="A257" s="11">
        <v>40064</v>
      </c>
      <c r="B257" s="12">
        <v>12</v>
      </c>
      <c r="C257" s="37">
        <v>0.06</v>
      </c>
      <c r="D257" s="27">
        <v>6.84</v>
      </c>
      <c r="E257" s="52">
        <v>3</v>
      </c>
      <c r="F257" s="27">
        <v>5.91</v>
      </c>
      <c r="G257" s="45">
        <v>8.1000000000000003E-2</v>
      </c>
      <c r="H257" s="45"/>
      <c r="I257">
        <v>257</v>
      </c>
      <c r="J257" s="34">
        <f t="shared" si="18"/>
        <v>3.599799</v>
      </c>
      <c r="K257">
        <v>0.47</v>
      </c>
      <c r="L257" s="34">
        <f t="shared" si="19"/>
        <v>1.45559E-2</v>
      </c>
      <c r="M257" s="34"/>
      <c r="N257" s="12">
        <v>5</v>
      </c>
      <c r="O257" s="12">
        <v>4</v>
      </c>
      <c r="P257" s="87">
        <v>3</v>
      </c>
      <c r="Q257" s="12">
        <v>1</v>
      </c>
      <c r="R257" s="87">
        <v>5</v>
      </c>
      <c r="S257" s="87">
        <v>4</v>
      </c>
      <c r="T257" s="83">
        <f t="shared" si="15"/>
        <v>20</v>
      </c>
      <c r="U257" s="83">
        <f t="shared" si="16"/>
        <v>18</v>
      </c>
      <c r="V257" s="83">
        <f t="shared" si="17"/>
        <v>0.60959999999999992</v>
      </c>
      <c r="W257">
        <v>24</v>
      </c>
      <c r="X257" s="12">
        <v>2</v>
      </c>
      <c r="Y257" s="27"/>
      <c r="Z257">
        <v>20</v>
      </c>
      <c r="AA257" t="s">
        <v>206</v>
      </c>
      <c r="AB257">
        <v>18</v>
      </c>
      <c r="AC257" t="s">
        <v>206</v>
      </c>
      <c r="AD257" s="12"/>
      <c r="AE257" s="12"/>
      <c r="AF257" s="12"/>
    </row>
    <row r="258" spans="1:32" x14ac:dyDescent="0.15">
      <c r="A258" s="11">
        <v>40078</v>
      </c>
      <c r="B258" s="12">
        <v>12</v>
      </c>
      <c r="C258" s="37"/>
      <c r="D258" s="27"/>
      <c r="E258" s="52"/>
      <c r="F258" s="27"/>
      <c r="G258" s="45"/>
      <c r="H258" s="45"/>
      <c r="J258" s="34"/>
      <c r="L258" s="34"/>
      <c r="M258" s="34"/>
      <c r="N258" s="12"/>
      <c r="O258" s="12"/>
      <c r="P258" s="12"/>
      <c r="Q258" s="23" t="s">
        <v>74</v>
      </c>
      <c r="R258" s="12"/>
      <c r="S258" s="12"/>
      <c r="T258" s="83" t="str">
        <f t="shared" si="15"/>
        <v xml:space="preserve"> </v>
      </c>
      <c r="U258" s="83" t="str">
        <f t="shared" si="16"/>
        <v xml:space="preserve"> </v>
      </c>
      <c r="V258" s="83">
        <f t="shared" si="17"/>
        <v>0</v>
      </c>
      <c r="W258" s="12"/>
      <c r="X258" s="12"/>
      <c r="Y258" s="41" t="s">
        <v>74</v>
      </c>
      <c r="Z258" s="12"/>
      <c r="AA258" s="12"/>
      <c r="AB258" s="12"/>
      <c r="AC258" s="12"/>
      <c r="AD258" s="12"/>
      <c r="AE258" s="12"/>
      <c r="AF258" s="12"/>
    </row>
    <row r="259" spans="1:32" x14ac:dyDescent="0.15">
      <c r="A259" s="11">
        <v>40092</v>
      </c>
      <c r="B259" s="12">
        <v>12</v>
      </c>
      <c r="C259" s="37"/>
      <c r="D259" s="27"/>
      <c r="E259" s="52"/>
      <c r="F259" s="27"/>
      <c r="G259" s="45"/>
      <c r="H259" s="45"/>
      <c r="J259" s="34"/>
      <c r="L259" s="34"/>
      <c r="M259" s="34"/>
      <c r="N259" s="12"/>
      <c r="O259" s="12"/>
      <c r="P259" s="12"/>
      <c r="Q259" s="23" t="s">
        <v>74</v>
      </c>
      <c r="R259" s="12"/>
      <c r="S259" s="12"/>
      <c r="T259" s="83" t="str">
        <f t="shared" ref="T259:T322" si="20">IF(Z259&gt;0,IF(AA259="F",((Z259-32)*5/9),Z259),IF(Z259&lt;0,IF(AA259="F",((Z259-32)*5/9),Z259)," "))</f>
        <v xml:space="preserve"> </v>
      </c>
      <c r="U259" s="83" t="str">
        <f t="shared" ref="U259:U322" si="21">IF(AB259&gt;0,IF(AC259="F",((AB259-32)*5/9),AB259),IF(AB259&lt;0,IF(AC259="F",((AB259-32)*5/9),AB259)," "))</f>
        <v xml:space="preserve"> </v>
      </c>
      <c r="V259" s="83">
        <f t="shared" si="17"/>
        <v>0</v>
      </c>
      <c r="W259" s="12"/>
      <c r="X259" s="12"/>
      <c r="Y259" s="27" t="s">
        <v>74</v>
      </c>
      <c r="Z259" s="12"/>
      <c r="AA259" s="12"/>
      <c r="AB259" s="12"/>
      <c r="AC259" s="12"/>
      <c r="AD259" s="12"/>
      <c r="AE259" s="12"/>
      <c r="AF259" s="12"/>
    </row>
    <row r="260" spans="1:32" x14ac:dyDescent="0.15">
      <c r="A260" s="11">
        <v>40106</v>
      </c>
      <c r="B260" s="12">
        <v>12</v>
      </c>
      <c r="C260" s="37">
        <v>0.06</v>
      </c>
      <c r="D260" s="27">
        <v>6.78</v>
      </c>
      <c r="E260" s="52">
        <v>118.4</v>
      </c>
      <c r="F260" s="27">
        <v>2.69</v>
      </c>
      <c r="G260" s="45">
        <v>0.31</v>
      </c>
      <c r="H260" s="45"/>
      <c r="I260">
        <v>204.5</v>
      </c>
      <c r="J260" s="34">
        <f t="shared" si="18"/>
        <v>2.8644315000000002</v>
      </c>
      <c r="K260">
        <v>1.88</v>
      </c>
      <c r="L260" s="34">
        <f t="shared" si="19"/>
        <v>5.82236E-2</v>
      </c>
      <c r="M260" s="34"/>
      <c r="N260" s="12">
        <v>5</v>
      </c>
      <c r="O260" s="12">
        <v>1</v>
      </c>
      <c r="P260" s="12">
        <v>2</v>
      </c>
      <c r="Q260" s="12">
        <v>1</v>
      </c>
      <c r="R260" s="12">
        <v>1</v>
      </c>
      <c r="S260" s="12">
        <v>4</v>
      </c>
      <c r="T260" s="83">
        <f t="shared" si="20"/>
        <v>19</v>
      </c>
      <c r="U260" s="83">
        <f t="shared" si="21"/>
        <v>12</v>
      </c>
      <c r="V260" s="83">
        <f t="shared" si="17"/>
        <v>0.60959999999999992</v>
      </c>
      <c r="W260" s="12">
        <v>24</v>
      </c>
      <c r="X260" s="12">
        <v>2</v>
      </c>
      <c r="Y260" s="27"/>
      <c r="Z260" s="12">
        <v>19</v>
      </c>
      <c r="AA260" s="12" t="s">
        <v>206</v>
      </c>
      <c r="AB260" s="12">
        <v>12</v>
      </c>
      <c r="AC260" s="12" t="s">
        <v>206</v>
      </c>
      <c r="AD260" s="12"/>
      <c r="AE260" s="12"/>
      <c r="AF260" s="12"/>
    </row>
    <row r="261" spans="1:32" x14ac:dyDescent="0.15">
      <c r="A261" s="13">
        <v>40120</v>
      </c>
      <c r="B261" s="12">
        <v>12</v>
      </c>
      <c r="C261" s="37">
        <v>0.06</v>
      </c>
      <c r="D261" s="27">
        <v>6.68</v>
      </c>
      <c r="E261" s="52">
        <v>6.7</v>
      </c>
      <c r="F261" s="27">
        <v>2.36</v>
      </c>
      <c r="G261" s="45">
        <v>0.155</v>
      </c>
      <c r="H261" s="45"/>
      <c r="I261">
        <v>190</v>
      </c>
      <c r="J261" s="34">
        <f t="shared" si="18"/>
        <v>2.66133</v>
      </c>
      <c r="K261">
        <v>1.59</v>
      </c>
      <c r="L261" s="34">
        <f t="shared" si="19"/>
        <v>4.9242300000000003E-2</v>
      </c>
      <c r="M261" s="34"/>
      <c r="N261" s="12">
        <v>5</v>
      </c>
      <c r="O261" s="12">
        <v>1</v>
      </c>
      <c r="P261" s="12">
        <v>2</v>
      </c>
      <c r="Q261" s="12">
        <v>2</v>
      </c>
      <c r="R261" s="12">
        <v>6</v>
      </c>
      <c r="S261" s="12">
        <v>4</v>
      </c>
      <c r="T261" s="83">
        <f t="shared" si="20"/>
        <v>30</v>
      </c>
      <c r="U261" s="83">
        <f t="shared" si="21"/>
        <v>14</v>
      </c>
      <c r="V261" s="83">
        <f t="shared" si="17"/>
        <v>0.58419999999999994</v>
      </c>
      <c r="W261" s="12">
        <v>23</v>
      </c>
      <c r="X261" s="12">
        <v>2</v>
      </c>
      <c r="Y261" s="27"/>
      <c r="Z261" s="12">
        <v>30</v>
      </c>
      <c r="AA261" s="12" t="s">
        <v>206</v>
      </c>
      <c r="AB261" s="12">
        <v>14</v>
      </c>
      <c r="AC261" s="12" t="s">
        <v>206</v>
      </c>
      <c r="AD261" s="12"/>
      <c r="AE261" s="12"/>
      <c r="AF261" s="12"/>
    </row>
    <row r="262" spans="1:32" x14ac:dyDescent="0.15">
      <c r="A262" s="13">
        <v>40134</v>
      </c>
      <c r="B262" s="12">
        <v>12</v>
      </c>
      <c r="C262" s="37"/>
      <c r="D262" s="27"/>
      <c r="E262" s="52"/>
      <c r="F262" s="27"/>
      <c r="G262" s="45"/>
      <c r="H262" s="45"/>
      <c r="J262" s="34"/>
      <c r="L262" s="34"/>
      <c r="M262" s="34"/>
      <c r="N262" s="12"/>
      <c r="O262" s="12"/>
      <c r="P262" s="12"/>
      <c r="Q262" s="12" t="s">
        <v>74</v>
      </c>
      <c r="R262" s="12"/>
      <c r="S262" s="12"/>
      <c r="T262" s="83" t="str">
        <f t="shared" si="20"/>
        <v xml:space="preserve"> </v>
      </c>
      <c r="U262" s="83" t="str">
        <f t="shared" si="21"/>
        <v xml:space="preserve"> </v>
      </c>
      <c r="V262" s="83">
        <f t="shared" ref="V262:V325" si="22">W262*0.0254</f>
        <v>0</v>
      </c>
      <c r="W262" s="12"/>
      <c r="X262" s="12"/>
      <c r="Y262" s="27" t="s">
        <v>74</v>
      </c>
      <c r="Z262" s="12"/>
      <c r="AA262" s="12"/>
      <c r="AB262" s="12"/>
      <c r="AC262" s="12"/>
      <c r="AD262" s="12"/>
      <c r="AE262" s="12"/>
      <c r="AF262" s="12"/>
    </row>
    <row r="263" spans="1:32" x14ac:dyDescent="0.15">
      <c r="A263" s="13"/>
      <c r="B263" s="12"/>
      <c r="C263" s="37"/>
      <c r="D263" s="27"/>
      <c r="E263" s="52"/>
      <c r="F263" s="27"/>
      <c r="G263" s="45"/>
      <c r="H263" s="45"/>
      <c r="J263" s="34"/>
      <c r="L263" s="34"/>
      <c r="M263" s="34"/>
      <c r="N263" s="12"/>
      <c r="O263" s="12"/>
      <c r="P263" s="12"/>
      <c r="Q263" s="12"/>
      <c r="R263" s="12"/>
      <c r="S263" s="12"/>
      <c r="T263" s="83" t="str">
        <f t="shared" si="20"/>
        <v xml:space="preserve"> </v>
      </c>
      <c r="U263" s="83" t="str">
        <f t="shared" si="21"/>
        <v xml:space="preserve"> </v>
      </c>
      <c r="V263" s="83">
        <f t="shared" si="22"/>
        <v>0</v>
      </c>
      <c r="W263" s="12"/>
      <c r="X263" s="12"/>
      <c r="Y263" s="27"/>
      <c r="Z263" s="12"/>
      <c r="AA263" s="12"/>
      <c r="AB263" s="12"/>
      <c r="AC263" s="12"/>
      <c r="AD263" s="12"/>
      <c r="AE263" s="12"/>
      <c r="AF263" s="12"/>
    </row>
    <row r="264" spans="1:32" x14ac:dyDescent="0.15">
      <c r="A264" s="13"/>
      <c r="B264" s="12"/>
      <c r="C264" s="37"/>
      <c r="D264" s="27"/>
      <c r="E264" s="52"/>
      <c r="F264" s="27"/>
      <c r="G264" s="45"/>
      <c r="H264" s="45"/>
      <c r="J264" s="34"/>
      <c r="L264" s="34"/>
      <c r="M264" s="34"/>
      <c r="N264" s="12"/>
      <c r="O264" s="12"/>
      <c r="P264" s="12"/>
      <c r="Q264" s="12"/>
      <c r="R264" s="12"/>
      <c r="S264" s="12"/>
      <c r="T264" s="83" t="str">
        <f t="shared" si="20"/>
        <v xml:space="preserve"> </v>
      </c>
      <c r="U264" s="83" t="str">
        <f t="shared" si="21"/>
        <v xml:space="preserve"> </v>
      </c>
      <c r="V264" s="83">
        <f t="shared" si="22"/>
        <v>0</v>
      </c>
      <c r="W264" s="12"/>
      <c r="X264" s="12"/>
      <c r="Y264" s="27"/>
      <c r="Z264" s="12"/>
      <c r="AA264" s="12"/>
      <c r="AB264" s="12"/>
      <c r="AC264" s="12"/>
      <c r="AD264" s="12"/>
      <c r="AE264" s="12"/>
      <c r="AF264" s="12"/>
    </row>
    <row r="265" spans="1:32" x14ac:dyDescent="0.15">
      <c r="A265" s="13"/>
      <c r="B265" s="12"/>
      <c r="C265" s="37"/>
      <c r="D265" s="27"/>
      <c r="E265" s="52"/>
      <c r="F265" s="27"/>
      <c r="G265" s="45"/>
      <c r="H265" s="45"/>
      <c r="J265" s="34"/>
      <c r="L265" s="34"/>
      <c r="M265" s="34"/>
      <c r="N265" s="12"/>
      <c r="O265" s="12"/>
      <c r="P265" s="12"/>
      <c r="Q265" s="12"/>
      <c r="R265" s="12"/>
      <c r="S265" s="12"/>
      <c r="T265" s="83" t="str">
        <f t="shared" si="20"/>
        <v xml:space="preserve"> </v>
      </c>
      <c r="U265" s="83" t="str">
        <f t="shared" si="21"/>
        <v xml:space="preserve"> </v>
      </c>
      <c r="V265" s="83">
        <f t="shared" si="22"/>
        <v>0</v>
      </c>
      <c r="W265" s="12"/>
      <c r="X265" s="12"/>
      <c r="Y265" s="27"/>
      <c r="Z265" s="12"/>
      <c r="AA265" s="12"/>
      <c r="AB265" s="12"/>
      <c r="AC265" s="12"/>
      <c r="AD265" s="12"/>
      <c r="AE265" s="12"/>
      <c r="AF265" s="12"/>
    </row>
    <row r="266" spans="1:32" x14ac:dyDescent="0.15">
      <c r="A266" s="13"/>
      <c r="B266" s="12"/>
      <c r="C266" s="37"/>
      <c r="D266" s="27"/>
      <c r="E266" s="52"/>
      <c r="F266" s="27"/>
      <c r="G266" s="45"/>
      <c r="H266" s="45"/>
      <c r="J266" s="34"/>
      <c r="L266" s="34"/>
      <c r="M266" s="34"/>
      <c r="N266" s="12"/>
      <c r="O266" s="12"/>
      <c r="P266" s="12"/>
      <c r="Q266" s="12"/>
      <c r="R266" s="12"/>
      <c r="S266" s="12"/>
      <c r="T266" s="83" t="str">
        <f t="shared" si="20"/>
        <v xml:space="preserve"> </v>
      </c>
      <c r="U266" s="83" t="str">
        <f t="shared" si="21"/>
        <v xml:space="preserve"> </v>
      </c>
      <c r="V266" s="83">
        <f t="shared" si="22"/>
        <v>0</v>
      </c>
      <c r="W266" s="12"/>
      <c r="X266" s="12"/>
      <c r="Y266" s="27"/>
      <c r="Z266" s="12"/>
      <c r="AA266" s="12"/>
      <c r="AB266" s="12"/>
      <c r="AC266" s="12"/>
      <c r="AD266" s="12"/>
      <c r="AE266" s="12"/>
      <c r="AF266" s="12"/>
    </row>
    <row r="267" spans="1:32" x14ac:dyDescent="0.15">
      <c r="A267" s="11">
        <v>39896</v>
      </c>
      <c r="B267" s="12">
        <v>13</v>
      </c>
      <c r="C267" s="37"/>
      <c r="D267" s="27"/>
      <c r="E267" s="52"/>
      <c r="F267" s="27"/>
      <c r="G267" s="45"/>
      <c r="H267" s="45"/>
      <c r="J267" s="34"/>
      <c r="L267" s="34"/>
      <c r="M267" s="34"/>
      <c r="N267" s="12"/>
      <c r="O267" s="12"/>
      <c r="P267" s="12"/>
      <c r="Q267" s="12" t="s">
        <v>74</v>
      </c>
      <c r="R267" s="12"/>
      <c r="S267" s="12"/>
      <c r="T267" s="83" t="str">
        <f t="shared" si="20"/>
        <v xml:space="preserve"> </v>
      </c>
      <c r="U267" s="83" t="str">
        <f t="shared" si="21"/>
        <v xml:space="preserve"> </v>
      </c>
      <c r="V267" s="83">
        <f t="shared" si="22"/>
        <v>0</v>
      </c>
      <c r="W267" s="12"/>
      <c r="X267" s="12"/>
      <c r="Y267" s="27" t="s">
        <v>74</v>
      </c>
      <c r="Z267" s="12"/>
      <c r="AA267" s="12"/>
      <c r="AB267" s="12"/>
      <c r="AC267" s="12"/>
      <c r="AD267" s="12" t="s">
        <v>36</v>
      </c>
      <c r="AE267" s="12"/>
      <c r="AF267" s="12"/>
    </row>
    <row r="268" spans="1:32" x14ac:dyDescent="0.15">
      <c r="A268" s="11">
        <v>39910</v>
      </c>
      <c r="B268" s="12">
        <v>13</v>
      </c>
      <c r="C268" s="37"/>
      <c r="D268" s="27"/>
      <c r="E268" s="52"/>
      <c r="F268" s="27"/>
      <c r="G268" s="45"/>
      <c r="H268" s="45"/>
      <c r="J268" s="34"/>
      <c r="L268" s="34"/>
      <c r="M268" s="34"/>
      <c r="N268" s="12"/>
      <c r="O268" s="12"/>
      <c r="P268" s="12"/>
      <c r="Q268" s="12" t="s">
        <v>74</v>
      </c>
      <c r="R268" s="12"/>
      <c r="S268" s="12"/>
      <c r="T268" s="83" t="str">
        <f t="shared" si="20"/>
        <v xml:space="preserve"> </v>
      </c>
      <c r="U268" s="83" t="str">
        <f t="shared" si="21"/>
        <v xml:space="preserve"> </v>
      </c>
      <c r="V268" s="83">
        <f t="shared" si="22"/>
        <v>0</v>
      </c>
      <c r="W268" s="12"/>
      <c r="X268" s="12"/>
      <c r="Y268" s="27" t="s">
        <v>74</v>
      </c>
      <c r="Z268" s="12"/>
      <c r="AA268" s="12"/>
      <c r="AB268" s="12"/>
      <c r="AC268" s="12"/>
      <c r="AD268" s="12"/>
      <c r="AE268" s="12"/>
      <c r="AF268" s="12"/>
    </row>
    <row r="269" spans="1:32" x14ac:dyDescent="0.15">
      <c r="A269" s="11">
        <v>39924</v>
      </c>
      <c r="B269" s="12">
        <v>13</v>
      </c>
      <c r="C269" s="37"/>
      <c r="D269" s="27"/>
      <c r="E269" s="52"/>
      <c r="F269" s="27"/>
      <c r="G269" s="45"/>
      <c r="H269" s="45"/>
      <c r="J269" s="34"/>
      <c r="L269" s="34"/>
      <c r="M269" s="34"/>
      <c r="N269" s="12"/>
      <c r="O269" s="12"/>
      <c r="P269" s="12"/>
      <c r="Q269" s="12" t="s">
        <v>74</v>
      </c>
      <c r="R269" s="12"/>
      <c r="S269" s="12"/>
      <c r="T269" s="83" t="str">
        <f t="shared" si="20"/>
        <v xml:space="preserve"> </v>
      </c>
      <c r="U269" s="83" t="str">
        <f t="shared" si="21"/>
        <v xml:space="preserve"> </v>
      </c>
      <c r="V269" s="83">
        <f t="shared" si="22"/>
        <v>0</v>
      </c>
      <c r="W269" s="12"/>
      <c r="X269" s="12"/>
      <c r="Y269" s="27" t="s">
        <v>74</v>
      </c>
      <c r="Z269" s="12"/>
      <c r="AA269" s="12"/>
      <c r="AB269" s="12"/>
      <c r="AC269" s="12"/>
      <c r="AD269" s="12"/>
      <c r="AE269" s="12"/>
      <c r="AF269" s="12"/>
    </row>
    <row r="270" spans="1:32" x14ac:dyDescent="0.15">
      <c r="A270" s="11">
        <v>39938</v>
      </c>
      <c r="B270" s="12">
        <v>13</v>
      </c>
      <c r="C270" s="37"/>
      <c r="D270" s="27"/>
      <c r="E270" s="52"/>
      <c r="F270" s="27"/>
      <c r="G270" s="45"/>
      <c r="H270" s="45"/>
      <c r="J270" s="34"/>
      <c r="L270" s="34"/>
      <c r="M270" s="34"/>
      <c r="N270" s="12"/>
      <c r="O270" s="12"/>
      <c r="P270" s="12"/>
      <c r="Q270" s="12" t="s">
        <v>74</v>
      </c>
      <c r="R270" s="12"/>
      <c r="S270" s="12"/>
      <c r="T270" s="83" t="str">
        <f t="shared" si="20"/>
        <v xml:space="preserve"> </v>
      </c>
      <c r="U270" s="83" t="str">
        <f t="shared" si="21"/>
        <v xml:space="preserve"> </v>
      </c>
      <c r="V270" s="83">
        <f t="shared" si="22"/>
        <v>0</v>
      </c>
      <c r="W270" s="12"/>
      <c r="X270" s="12"/>
      <c r="Y270" s="27" t="s">
        <v>74</v>
      </c>
      <c r="Z270" s="12"/>
      <c r="AA270" s="12"/>
      <c r="AB270" s="12"/>
      <c r="AC270" s="12"/>
      <c r="AD270" s="12"/>
      <c r="AE270" s="12"/>
      <c r="AF270" s="12"/>
    </row>
    <row r="271" spans="1:32" x14ac:dyDescent="0.15">
      <c r="A271" s="11">
        <v>39952</v>
      </c>
      <c r="B271" s="12">
        <v>13</v>
      </c>
      <c r="C271" s="37"/>
      <c r="D271" s="27"/>
      <c r="E271" s="52"/>
      <c r="F271" s="27"/>
      <c r="G271" s="45"/>
      <c r="H271" s="45"/>
      <c r="J271" s="34"/>
      <c r="L271" s="34"/>
      <c r="M271" s="34"/>
      <c r="N271" s="12"/>
      <c r="O271" s="12"/>
      <c r="P271" s="12"/>
      <c r="Q271" s="12" t="s">
        <v>74</v>
      </c>
      <c r="R271" s="12"/>
      <c r="S271" s="12"/>
      <c r="T271" s="83" t="str">
        <f t="shared" si="20"/>
        <v xml:space="preserve"> </v>
      </c>
      <c r="U271" s="83" t="str">
        <f t="shared" si="21"/>
        <v xml:space="preserve"> </v>
      </c>
      <c r="V271" s="83">
        <f t="shared" si="22"/>
        <v>0</v>
      </c>
      <c r="W271" s="12"/>
      <c r="X271" s="12"/>
      <c r="Y271" s="27" t="s">
        <v>74</v>
      </c>
      <c r="Z271" s="12"/>
      <c r="AA271" s="12"/>
      <c r="AB271" s="12"/>
      <c r="AC271" s="12"/>
      <c r="AD271" s="12"/>
      <c r="AE271" s="12"/>
      <c r="AF271" s="12"/>
    </row>
    <row r="272" spans="1:32" x14ac:dyDescent="0.15">
      <c r="A272" s="11">
        <v>39966</v>
      </c>
      <c r="B272" s="12">
        <v>13</v>
      </c>
      <c r="C272" s="37"/>
      <c r="D272" s="27"/>
      <c r="E272" s="52"/>
      <c r="F272" s="27"/>
      <c r="G272" s="45"/>
      <c r="H272" s="45"/>
      <c r="J272" s="34"/>
      <c r="L272" s="34"/>
      <c r="M272" s="34"/>
      <c r="N272" s="12"/>
      <c r="O272" s="12"/>
      <c r="P272" s="12"/>
      <c r="Q272" s="12" t="s">
        <v>74</v>
      </c>
      <c r="R272" s="12"/>
      <c r="S272" s="12"/>
      <c r="T272" s="83" t="str">
        <f t="shared" si="20"/>
        <v xml:space="preserve"> </v>
      </c>
      <c r="U272" s="83" t="str">
        <f t="shared" si="21"/>
        <v xml:space="preserve"> </v>
      </c>
      <c r="V272" s="83">
        <f t="shared" si="22"/>
        <v>0</v>
      </c>
      <c r="W272" s="12"/>
      <c r="X272" s="12"/>
      <c r="Y272" s="27" t="s">
        <v>74</v>
      </c>
      <c r="Z272" s="12"/>
      <c r="AA272" s="12"/>
      <c r="AB272" s="12"/>
      <c r="AC272" s="12"/>
      <c r="AD272" s="12"/>
      <c r="AE272" s="12"/>
      <c r="AF272" s="12"/>
    </row>
    <row r="273" spans="1:32" x14ac:dyDescent="0.15">
      <c r="A273" s="11">
        <v>39980</v>
      </c>
      <c r="B273" s="12">
        <v>13</v>
      </c>
      <c r="C273" s="37"/>
      <c r="D273" s="27"/>
      <c r="E273" s="52"/>
      <c r="F273" s="27"/>
      <c r="G273" s="45"/>
      <c r="H273" s="45"/>
      <c r="J273" s="34"/>
      <c r="L273" s="34"/>
      <c r="M273" s="34"/>
      <c r="N273" s="12"/>
      <c r="O273" s="12"/>
      <c r="P273" s="12"/>
      <c r="Q273" s="12" t="s">
        <v>74</v>
      </c>
      <c r="R273" s="12"/>
      <c r="S273" s="12"/>
      <c r="T273" s="83" t="str">
        <f t="shared" si="20"/>
        <v xml:space="preserve"> </v>
      </c>
      <c r="U273" s="83" t="str">
        <f t="shared" si="21"/>
        <v xml:space="preserve"> </v>
      </c>
      <c r="V273" s="83">
        <f t="shared" si="22"/>
        <v>0</v>
      </c>
      <c r="W273" s="12"/>
      <c r="X273" s="12"/>
      <c r="Y273" s="27" t="s">
        <v>74</v>
      </c>
      <c r="Z273" s="12"/>
      <c r="AA273" s="12"/>
      <c r="AB273" s="12"/>
      <c r="AC273" s="12"/>
      <c r="AD273" s="12"/>
      <c r="AE273" s="12"/>
      <c r="AF273" s="12"/>
    </row>
    <row r="274" spans="1:32" x14ac:dyDescent="0.15">
      <c r="A274" s="11">
        <v>39994</v>
      </c>
      <c r="B274" s="12">
        <v>13</v>
      </c>
      <c r="C274" s="37"/>
      <c r="D274" s="27"/>
      <c r="E274" s="52"/>
      <c r="F274" s="27"/>
      <c r="G274" s="45"/>
      <c r="H274" s="45"/>
      <c r="J274" s="34"/>
      <c r="L274" s="34"/>
      <c r="M274" s="34"/>
      <c r="N274" s="12"/>
      <c r="O274" s="12"/>
      <c r="P274" s="12"/>
      <c r="Q274" s="12" t="s">
        <v>74</v>
      </c>
      <c r="R274" s="12"/>
      <c r="S274" s="12"/>
      <c r="T274" s="83" t="str">
        <f t="shared" si="20"/>
        <v xml:space="preserve"> </v>
      </c>
      <c r="U274" s="83" t="str">
        <f t="shared" si="21"/>
        <v xml:space="preserve"> </v>
      </c>
      <c r="V274" s="83">
        <f t="shared" si="22"/>
        <v>0</v>
      </c>
      <c r="W274" s="12"/>
      <c r="X274" s="12"/>
      <c r="Y274" s="27" t="s">
        <v>74</v>
      </c>
      <c r="Z274" s="12"/>
      <c r="AA274" s="12"/>
      <c r="AB274" s="12"/>
      <c r="AC274" s="12"/>
      <c r="AD274" s="12"/>
      <c r="AE274" s="12"/>
      <c r="AF274" s="12"/>
    </row>
    <row r="275" spans="1:32" x14ac:dyDescent="0.15">
      <c r="A275" s="11">
        <v>40008</v>
      </c>
      <c r="B275" s="12">
        <v>13</v>
      </c>
      <c r="C275" s="37"/>
      <c r="D275" s="27"/>
      <c r="E275" s="52"/>
      <c r="F275" s="27"/>
      <c r="G275" s="45"/>
      <c r="H275" s="45"/>
      <c r="J275" s="34"/>
      <c r="L275" s="34"/>
      <c r="M275" s="34"/>
      <c r="N275" s="12"/>
      <c r="O275" s="12"/>
      <c r="P275" s="12"/>
      <c r="Q275" s="12" t="s">
        <v>74</v>
      </c>
      <c r="R275" s="12"/>
      <c r="S275" s="12"/>
      <c r="T275" s="83" t="str">
        <f t="shared" si="20"/>
        <v xml:space="preserve"> </v>
      </c>
      <c r="U275" s="83" t="str">
        <f t="shared" si="21"/>
        <v xml:space="preserve"> </v>
      </c>
      <c r="V275" s="83">
        <f t="shared" si="22"/>
        <v>0</v>
      </c>
      <c r="W275" s="12"/>
      <c r="X275" s="12"/>
      <c r="Y275" s="27" t="s">
        <v>74</v>
      </c>
      <c r="Z275" s="12"/>
      <c r="AA275" s="12"/>
      <c r="AB275" s="12"/>
      <c r="AC275" s="12"/>
      <c r="AD275" s="12"/>
      <c r="AE275" s="12"/>
      <c r="AF275" s="12"/>
    </row>
    <row r="276" spans="1:32" x14ac:dyDescent="0.15">
      <c r="A276" s="11">
        <v>40022</v>
      </c>
      <c r="B276" s="12">
        <v>13</v>
      </c>
      <c r="C276" s="37"/>
      <c r="D276" s="27"/>
      <c r="E276" s="52"/>
      <c r="F276" s="27"/>
      <c r="G276" s="45"/>
      <c r="H276" s="45"/>
      <c r="J276" s="34"/>
      <c r="L276" s="34"/>
      <c r="M276" s="34"/>
      <c r="N276" s="12"/>
      <c r="O276" s="12"/>
      <c r="P276" s="12"/>
      <c r="Q276" s="12" t="s">
        <v>74</v>
      </c>
      <c r="R276" s="12"/>
      <c r="S276" s="12"/>
      <c r="T276" s="83" t="str">
        <f t="shared" si="20"/>
        <v xml:space="preserve"> </v>
      </c>
      <c r="U276" s="83" t="str">
        <f t="shared" si="21"/>
        <v xml:space="preserve"> </v>
      </c>
      <c r="V276" s="83">
        <f t="shared" si="22"/>
        <v>0</v>
      </c>
      <c r="W276" s="12"/>
      <c r="X276" s="12"/>
      <c r="Y276" s="27" t="s">
        <v>74</v>
      </c>
      <c r="Z276" s="12"/>
      <c r="AA276" s="12"/>
      <c r="AB276" s="12"/>
      <c r="AC276" s="12"/>
      <c r="AD276" s="12"/>
      <c r="AE276" s="12"/>
      <c r="AF276" s="12"/>
    </row>
    <row r="277" spans="1:32" x14ac:dyDescent="0.15">
      <c r="A277" s="11">
        <v>40036</v>
      </c>
      <c r="B277" s="12">
        <v>13</v>
      </c>
      <c r="C277" s="37"/>
      <c r="D277" s="27"/>
      <c r="E277" s="52"/>
      <c r="F277" s="27"/>
      <c r="G277" s="45"/>
      <c r="H277" s="45"/>
      <c r="J277" s="34"/>
      <c r="L277" s="34"/>
      <c r="M277" s="34"/>
      <c r="N277" s="12"/>
      <c r="O277" s="12"/>
      <c r="P277" s="12"/>
      <c r="Q277" s="12" t="s">
        <v>74</v>
      </c>
      <c r="R277" s="12"/>
      <c r="S277" s="12"/>
      <c r="T277" s="83" t="str">
        <f t="shared" si="20"/>
        <v xml:space="preserve"> </v>
      </c>
      <c r="U277" s="83" t="str">
        <f t="shared" si="21"/>
        <v xml:space="preserve"> </v>
      </c>
      <c r="V277" s="83">
        <f t="shared" si="22"/>
        <v>0</v>
      </c>
      <c r="W277" s="12"/>
      <c r="X277" s="12"/>
      <c r="Y277" s="27" t="s">
        <v>74</v>
      </c>
      <c r="Z277" s="12"/>
      <c r="AA277" s="12"/>
      <c r="AB277" s="12"/>
      <c r="AC277" s="12"/>
      <c r="AD277" s="12"/>
      <c r="AE277" s="12"/>
      <c r="AF277" s="12"/>
    </row>
    <row r="278" spans="1:32" x14ac:dyDescent="0.15">
      <c r="A278" s="11">
        <v>40050</v>
      </c>
      <c r="B278" s="12">
        <v>13</v>
      </c>
      <c r="C278" s="37"/>
      <c r="D278" s="27"/>
      <c r="E278" s="52"/>
      <c r="F278" s="27"/>
      <c r="G278" s="45"/>
      <c r="H278" s="45"/>
      <c r="J278" s="34"/>
      <c r="L278" s="34"/>
      <c r="M278" s="34"/>
      <c r="N278" s="12"/>
      <c r="O278" s="12"/>
      <c r="P278" s="12"/>
      <c r="Q278" s="12" t="s">
        <v>74</v>
      </c>
      <c r="R278" s="12"/>
      <c r="S278" s="12"/>
      <c r="T278" s="83" t="str">
        <f t="shared" si="20"/>
        <v xml:space="preserve"> </v>
      </c>
      <c r="U278" s="83" t="str">
        <f t="shared" si="21"/>
        <v xml:space="preserve"> </v>
      </c>
      <c r="V278" s="83">
        <f t="shared" si="22"/>
        <v>0</v>
      </c>
      <c r="W278" s="12"/>
      <c r="X278" s="12"/>
      <c r="Y278" s="27" t="s">
        <v>74</v>
      </c>
      <c r="Z278" s="12"/>
      <c r="AA278" s="12"/>
      <c r="AB278" s="12"/>
      <c r="AC278" s="12"/>
      <c r="AD278" s="12"/>
      <c r="AE278" s="12"/>
      <c r="AF278" s="12"/>
    </row>
    <row r="279" spans="1:32" x14ac:dyDescent="0.15">
      <c r="A279" s="11">
        <v>40064</v>
      </c>
      <c r="B279" s="12">
        <v>13</v>
      </c>
      <c r="C279" s="37"/>
      <c r="D279" s="27"/>
      <c r="E279" s="52"/>
      <c r="F279" s="27"/>
      <c r="G279" s="45"/>
      <c r="H279" s="45"/>
      <c r="J279" s="34"/>
      <c r="L279" s="34"/>
      <c r="M279" s="34"/>
      <c r="N279" s="12"/>
      <c r="O279" s="12"/>
      <c r="P279" s="12"/>
      <c r="Q279" s="12" t="s">
        <v>74</v>
      </c>
      <c r="R279" s="12"/>
      <c r="S279" s="12"/>
      <c r="T279" s="83" t="str">
        <f t="shared" si="20"/>
        <v xml:space="preserve"> </v>
      </c>
      <c r="U279" s="83" t="str">
        <f t="shared" si="21"/>
        <v xml:space="preserve"> </v>
      </c>
      <c r="V279" s="83">
        <f t="shared" si="22"/>
        <v>0</v>
      </c>
      <c r="W279" s="12"/>
      <c r="X279" s="12"/>
      <c r="Y279" s="27" t="s">
        <v>74</v>
      </c>
      <c r="Z279" s="12"/>
      <c r="AA279" s="12"/>
      <c r="AB279" s="12"/>
      <c r="AC279" s="12"/>
      <c r="AD279" s="12"/>
      <c r="AE279" s="12"/>
      <c r="AF279" s="12"/>
    </row>
    <row r="280" spans="1:32" x14ac:dyDescent="0.15">
      <c r="A280" s="11">
        <v>40078</v>
      </c>
      <c r="B280" s="12">
        <v>13</v>
      </c>
      <c r="C280" s="37"/>
      <c r="D280" s="27"/>
      <c r="E280" s="52"/>
      <c r="F280" s="27"/>
      <c r="G280" s="45"/>
      <c r="H280" s="45"/>
      <c r="J280" s="34"/>
      <c r="L280" s="34"/>
      <c r="M280" s="34"/>
      <c r="N280" s="12"/>
      <c r="O280" s="12"/>
      <c r="P280" s="12"/>
      <c r="Q280" s="12" t="s">
        <v>74</v>
      </c>
      <c r="R280" s="12"/>
      <c r="S280" s="12"/>
      <c r="T280" s="83" t="str">
        <f t="shared" si="20"/>
        <v xml:space="preserve"> </v>
      </c>
      <c r="U280" s="83" t="str">
        <f t="shared" si="21"/>
        <v xml:space="preserve"> </v>
      </c>
      <c r="V280" s="83">
        <f t="shared" si="22"/>
        <v>0</v>
      </c>
      <c r="W280" s="12"/>
      <c r="X280" s="12"/>
      <c r="Y280" s="27" t="s">
        <v>74</v>
      </c>
      <c r="Z280" s="12"/>
      <c r="AA280" s="12"/>
      <c r="AB280" s="12"/>
      <c r="AC280" s="12"/>
      <c r="AD280" s="12"/>
      <c r="AE280" s="12"/>
      <c r="AF280" s="12"/>
    </row>
    <row r="281" spans="1:32" x14ac:dyDescent="0.15">
      <c r="A281" s="11">
        <v>40092</v>
      </c>
      <c r="B281" s="12">
        <v>13</v>
      </c>
      <c r="C281" s="37"/>
      <c r="D281" s="27"/>
      <c r="E281" s="52"/>
      <c r="F281" s="27"/>
      <c r="G281" s="45"/>
      <c r="H281" s="45"/>
      <c r="J281" s="34"/>
      <c r="L281" s="34"/>
      <c r="M281" s="34"/>
      <c r="N281" s="12"/>
      <c r="O281" s="12"/>
      <c r="P281" s="12"/>
      <c r="Q281" s="12" t="s">
        <v>74</v>
      </c>
      <c r="R281" s="12"/>
      <c r="S281" s="12"/>
      <c r="T281" s="83" t="str">
        <f t="shared" si="20"/>
        <v xml:space="preserve"> </v>
      </c>
      <c r="U281" s="83" t="str">
        <f t="shared" si="21"/>
        <v xml:space="preserve"> </v>
      </c>
      <c r="V281" s="83">
        <f t="shared" si="22"/>
        <v>0</v>
      </c>
      <c r="W281" s="12"/>
      <c r="X281" s="12"/>
      <c r="Y281" s="27" t="s">
        <v>74</v>
      </c>
      <c r="Z281" s="12"/>
      <c r="AA281" s="12"/>
      <c r="AB281" s="12"/>
      <c r="AC281" s="12"/>
      <c r="AD281" s="12"/>
      <c r="AE281" s="12"/>
      <c r="AF281" s="12"/>
    </row>
    <row r="282" spans="1:32" x14ac:dyDescent="0.15">
      <c r="A282" s="11">
        <v>40106</v>
      </c>
      <c r="B282" s="12">
        <v>13</v>
      </c>
      <c r="C282" s="37"/>
      <c r="D282" s="27"/>
      <c r="E282" s="52"/>
      <c r="F282" s="27"/>
      <c r="G282" s="45"/>
      <c r="H282" s="45"/>
      <c r="J282" s="34"/>
      <c r="L282" s="34"/>
      <c r="M282" s="34"/>
      <c r="N282" s="12"/>
      <c r="O282" s="12"/>
      <c r="P282" s="12"/>
      <c r="Q282" s="12" t="s">
        <v>74</v>
      </c>
      <c r="R282" s="12"/>
      <c r="S282" s="12"/>
      <c r="T282" s="83" t="str">
        <f t="shared" si="20"/>
        <v xml:space="preserve"> </v>
      </c>
      <c r="U282" s="83" t="str">
        <f t="shared" si="21"/>
        <v xml:space="preserve"> </v>
      </c>
      <c r="V282" s="83">
        <f t="shared" si="22"/>
        <v>0</v>
      </c>
      <c r="W282" s="12"/>
      <c r="X282" s="12"/>
      <c r="Y282" s="27" t="s">
        <v>74</v>
      </c>
      <c r="Z282" s="12"/>
      <c r="AA282" s="12"/>
      <c r="AB282" s="12"/>
      <c r="AC282" s="12"/>
      <c r="AD282" s="12"/>
      <c r="AE282" s="12"/>
      <c r="AF282" s="12"/>
    </row>
    <row r="283" spans="1:32" x14ac:dyDescent="0.15">
      <c r="A283" s="13">
        <v>40120</v>
      </c>
      <c r="B283" s="12">
        <v>13</v>
      </c>
      <c r="C283" s="37"/>
      <c r="D283" s="27"/>
      <c r="E283" s="52"/>
      <c r="F283" s="27"/>
      <c r="G283" s="45"/>
      <c r="H283" s="45"/>
      <c r="J283" s="34"/>
      <c r="L283" s="34"/>
      <c r="M283" s="34"/>
      <c r="N283" s="12"/>
      <c r="O283" s="12"/>
      <c r="P283" s="12"/>
      <c r="Q283" s="12" t="s">
        <v>74</v>
      </c>
      <c r="R283" s="12"/>
      <c r="S283" s="12"/>
      <c r="T283" s="83" t="str">
        <f t="shared" si="20"/>
        <v xml:space="preserve"> </v>
      </c>
      <c r="U283" s="83" t="str">
        <f t="shared" si="21"/>
        <v xml:space="preserve"> </v>
      </c>
      <c r="V283" s="83">
        <f t="shared" si="22"/>
        <v>0</v>
      </c>
      <c r="W283" s="12"/>
      <c r="X283" s="12"/>
      <c r="Y283" s="27" t="s">
        <v>74</v>
      </c>
      <c r="Z283" s="12"/>
      <c r="AA283" s="12"/>
      <c r="AB283" s="12"/>
      <c r="AC283" s="12"/>
      <c r="AD283" s="12"/>
      <c r="AE283" s="12"/>
      <c r="AF283" s="12"/>
    </row>
    <row r="284" spans="1:32" x14ac:dyDescent="0.15">
      <c r="A284" s="13">
        <v>40134</v>
      </c>
      <c r="B284" s="12">
        <v>13</v>
      </c>
      <c r="C284" s="37"/>
      <c r="D284" s="27"/>
      <c r="E284" s="52"/>
      <c r="F284" s="27"/>
      <c r="G284" s="45"/>
      <c r="H284" s="45"/>
      <c r="J284" s="34"/>
      <c r="L284" s="34"/>
      <c r="M284" s="34"/>
      <c r="N284" s="12"/>
      <c r="O284" s="12"/>
      <c r="P284" s="12"/>
      <c r="Q284" s="12" t="s">
        <v>74</v>
      </c>
      <c r="R284" s="12"/>
      <c r="S284" s="12"/>
      <c r="T284" s="83" t="str">
        <f t="shared" si="20"/>
        <v xml:space="preserve"> </v>
      </c>
      <c r="U284" s="83" t="str">
        <f t="shared" si="21"/>
        <v xml:space="preserve"> </v>
      </c>
      <c r="V284" s="83">
        <f t="shared" si="22"/>
        <v>0</v>
      </c>
      <c r="W284" s="12"/>
      <c r="X284" s="12"/>
      <c r="Y284" s="27" t="s">
        <v>74</v>
      </c>
      <c r="Z284" s="12"/>
      <c r="AA284" s="12"/>
      <c r="AB284" s="12"/>
      <c r="AC284" s="12"/>
      <c r="AD284" s="12"/>
      <c r="AE284" s="12"/>
      <c r="AF284" s="12"/>
    </row>
    <row r="285" spans="1:32" x14ac:dyDescent="0.15">
      <c r="A285" s="13"/>
      <c r="B285" s="12"/>
      <c r="C285" s="37"/>
      <c r="D285" s="27"/>
      <c r="E285" s="52"/>
      <c r="F285" s="27"/>
      <c r="G285" s="45"/>
      <c r="H285" s="45"/>
      <c r="J285" s="34"/>
      <c r="L285" s="34"/>
      <c r="M285" s="34"/>
      <c r="N285" s="12"/>
      <c r="O285" s="12"/>
      <c r="P285" s="12"/>
      <c r="Q285" s="12"/>
      <c r="R285" s="12"/>
      <c r="S285" s="12"/>
      <c r="T285" s="83" t="str">
        <f t="shared" si="20"/>
        <v xml:space="preserve"> </v>
      </c>
      <c r="U285" s="83" t="str">
        <f t="shared" si="21"/>
        <v xml:space="preserve"> </v>
      </c>
      <c r="V285" s="83">
        <f t="shared" si="22"/>
        <v>0</v>
      </c>
      <c r="W285" s="12"/>
      <c r="X285" s="12"/>
      <c r="Y285" s="27"/>
      <c r="Z285" s="12"/>
      <c r="AA285" s="12"/>
      <c r="AB285" s="12"/>
      <c r="AC285" s="12"/>
      <c r="AD285" s="12"/>
      <c r="AE285" s="12"/>
      <c r="AF285" s="12"/>
    </row>
    <row r="286" spans="1:32" x14ac:dyDescent="0.15">
      <c r="A286" s="13"/>
      <c r="B286" s="12"/>
      <c r="C286" s="37"/>
      <c r="D286" s="27"/>
      <c r="E286" s="52"/>
      <c r="F286" s="27"/>
      <c r="G286" s="45"/>
      <c r="H286" s="45"/>
      <c r="J286" s="34"/>
      <c r="L286" s="34"/>
      <c r="M286" s="34"/>
      <c r="N286" s="12"/>
      <c r="O286" s="12"/>
      <c r="P286" s="12"/>
      <c r="Q286" s="12"/>
      <c r="R286" s="12"/>
      <c r="S286" s="12"/>
      <c r="T286" s="83" t="str">
        <f t="shared" si="20"/>
        <v xml:space="preserve"> </v>
      </c>
      <c r="U286" s="83" t="str">
        <f t="shared" si="21"/>
        <v xml:space="preserve"> </v>
      </c>
      <c r="V286" s="83">
        <f t="shared" si="22"/>
        <v>0</v>
      </c>
      <c r="W286" s="12"/>
      <c r="X286" s="12"/>
      <c r="Y286" s="27"/>
      <c r="Z286" s="12"/>
      <c r="AA286" s="12"/>
      <c r="AB286" s="12"/>
      <c r="AC286" s="12"/>
      <c r="AD286" s="12"/>
      <c r="AE286" s="12"/>
      <c r="AF286" s="12"/>
    </row>
    <row r="287" spans="1:32" x14ac:dyDescent="0.15">
      <c r="A287" s="13"/>
      <c r="B287" s="12"/>
      <c r="C287" s="37"/>
      <c r="D287" s="27"/>
      <c r="E287" s="52"/>
      <c r="F287" s="27"/>
      <c r="G287" s="45"/>
      <c r="H287" s="45"/>
      <c r="J287" s="34"/>
      <c r="L287" s="34"/>
      <c r="M287" s="34"/>
      <c r="N287" s="12"/>
      <c r="O287" s="12"/>
      <c r="P287" s="12"/>
      <c r="Q287" s="12"/>
      <c r="R287" s="12"/>
      <c r="S287" s="12"/>
      <c r="T287" s="83" t="str">
        <f t="shared" si="20"/>
        <v xml:space="preserve"> </v>
      </c>
      <c r="U287" s="83" t="str">
        <f t="shared" si="21"/>
        <v xml:space="preserve"> </v>
      </c>
      <c r="V287" s="83">
        <f t="shared" si="22"/>
        <v>0</v>
      </c>
      <c r="W287" s="12"/>
      <c r="X287" s="12"/>
      <c r="Y287" s="27"/>
      <c r="Z287" s="12"/>
      <c r="AA287" s="12"/>
      <c r="AB287" s="12"/>
      <c r="AC287" s="12"/>
      <c r="AD287" s="12"/>
      <c r="AE287" s="12"/>
      <c r="AF287" s="12"/>
    </row>
    <row r="288" spans="1:32" x14ac:dyDescent="0.15">
      <c r="A288" s="13"/>
      <c r="B288" s="12"/>
      <c r="C288" s="37"/>
      <c r="D288" s="27"/>
      <c r="E288" s="52"/>
      <c r="F288" s="27"/>
      <c r="G288" s="45"/>
      <c r="H288" s="45"/>
      <c r="J288" s="34"/>
      <c r="L288" s="34"/>
      <c r="M288" s="34"/>
      <c r="N288" s="12"/>
      <c r="O288" s="12"/>
      <c r="P288" s="12"/>
      <c r="Q288" s="12"/>
      <c r="R288" s="12"/>
      <c r="S288" s="12"/>
      <c r="T288" s="83" t="str">
        <f t="shared" si="20"/>
        <v xml:space="preserve"> </v>
      </c>
      <c r="U288" s="83" t="str">
        <f t="shared" si="21"/>
        <v xml:space="preserve"> </v>
      </c>
      <c r="V288" s="83">
        <f t="shared" si="22"/>
        <v>0</v>
      </c>
      <c r="W288" s="12"/>
      <c r="X288" s="12"/>
      <c r="Y288" s="27"/>
      <c r="Z288" s="12"/>
      <c r="AA288" s="12"/>
      <c r="AB288" s="12"/>
      <c r="AC288" s="12"/>
      <c r="AD288" s="12"/>
      <c r="AE288" s="12"/>
      <c r="AF288" s="12"/>
    </row>
    <row r="289" spans="1:39" x14ac:dyDescent="0.15">
      <c r="A289" s="11">
        <v>39896</v>
      </c>
      <c r="B289" s="12">
        <v>14</v>
      </c>
      <c r="C289" s="37"/>
      <c r="D289" s="27"/>
      <c r="E289" s="52"/>
      <c r="F289" s="27"/>
      <c r="G289" s="45"/>
      <c r="H289" s="45"/>
      <c r="J289" s="34"/>
      <c r="L289" s="34"/>
      <c r="M289" s="34"/>
      <c r="N289" s="12"/>
      <c r="O289" s="12"/>
      <c r="P289" s="12"/>
      <c r="Q289" s="87" t="s">
        <v>74</v>
      </c>
      <c r="R289" s="12"/>
      <c r="S289" s="12"/>
      <c r="T289" s="83" t="str">
        <f t="shared" si="20"/>
        <v xml:space="preserve"> </v>
      </c>
      <c r="U289" s="83" t="str">
        <f t="shared" si="21"/>
        <v xml:space="preserve"> </v>
      </c>
      <c r="V289" s="83">
        <f t="shared" si="22"/>
        <v>0</v>
      </c>
      <c r="W289" s="12"/>
      <c r="X289" s="12"/>
      <c r="Y289" s="34" t="s">
        <v>74</v>
      </c>
      <c r="Z289" s="12"/>
      <c r="AA289" s="12"/>
      <c r="AB289" s="12"/>
      <c r="AC289" s="12"/>
      <c r="AD289" s="12" t="s">
        <v>38</v>
      </c>
      <c r="AE289" s="12" t="s">
        <v>39</v>
      </c>
      <c r="AF289" s="12"/>
    </row>
    <row r="290" spans="1:39" x14ac:dyDescent="0.15">
      <c r="A290" s="11">
        <v>39910</v>
      </c>
      <c r="B290" s="12">
        <v>14</v>
      </c>
      <c r="C290" s="37"/>
      <c r="D290" s="27"/>
      <c r="E290" s="52"/>
      <c r="F290" s="27"/>
      <c r="G290" s="45"/>
      <c r="H290" s="45"/>
      <c r="J290" s="34"/>
      <c r="L290" s="34"/>
      <c r="M290" s="34"/>
      <c r="N290" s="12"/>
      <c r="O290" s="12"/>
      <c r="P290" s="12"/>
      <c r="Q290" t="s">
        <v>74</v>
      </c>
      <c r="R290" s="12"/>
      <c r="S290" s="12"/>
      <c r="T290" s="83" t="str">
        <f t="shared" si="20"/>
        <v xml:space="preserve"> </v>
      </c>
      <c r="U290" s="83" t="str">
        <f t="shared" si="21"/>
        <v xml:space="preserve"> </v>
      </c>
      <c r="V290" s="83">
        <f t="shared" si="22"/>
        <v>0</v>
      </c>
      <c r="W290" s="12"/>
      <c r="X290" s="12"/>
      <c r="Y290" s="34" t="s">
        <v>74</v>
      </c>
      <c r="Z290" s="12"/>
      <c r="AA290" s="12"/>
      <c r="AB290" s="12"/>
      <c r="AC290" s="12"/>
      <c r="AD290" s="12"/>
      <c r="AE290" s="12"/>
      <c r="AF290" s="12"/>
      <c r="AH290" t="s">
        <v>101</v>
      </c>
    </row>
    <row r="291" spans="1:39" x14ac:dyDescent="0.15">
      <c r="A291" s="11">
        <v>39924</v>
      </c>
      <c r="B291" s="12">
        <v>14</v>
      </c>
      <c r="C291" s="37"/>
      <c r="D291" s="27"/>
      <c r="E291" s="52"/>
      <c r="F291" s="27"/>
      <c r="G291" s="45"/>
      <c r="H291" s="45"/>
      <c r="J291" s="34"/>
      <c r="L291" s="34"/>
      <c r="M291" s="34"/>
      <c r="N291" s="12"/>
      <c r="O291" s="12"/>
      <c r="P291" s="12"/>
      <c r="Q291" s="23" t="s">
        <v>74</v>
      </c>
      <c r="R291" s="12"/>
      <c r="S291" s="12"/>
      <c r="T291" s="83" t="str">
        <f t="shared" si="20"/>
        <v xml:space="preserve"> </v>
      </c>
      <c r="U291" s="83" t="str">
        <f t="shared" si="21"/>
        <v xml:space="preserve"> </v>
      </c>
      <c r="V291" s="83">
        <f t="shared" si="22"/>
        <v>0</v>
      </c>
      <c r="W291" s="12"/>
      <c r="X291" s="12"/>
      <c r="Y291" s="41" t="s">
        <v>74</v>
      </c>
      <c r="Z291" s="12"/>
      <c r="AA291" s="12"/>
      <c r="AB291" s="12"/>
      <c r="AC291" s="12"/>
      <c r="AD291" s="12"/>
      <c r="AE291" s="12"/>
      <c r="AF291" s="12"/>
      <c r="AH291" t="s">
        <v>102</v>
      </c>
    </row>
    <row r="292" spans="1:39" x14ac:dyDescent="0.15">
      <c r="A292" s="11">
        <v>39938</v>
      </c>
      <c r="B292" s="12">
        <v>14</v>
      </c>
      <c r="C292" s="37"/>
      <c r="D292" s="27"/>
      <c r="E292" s="52"/>
      <c r="F292" s="27"/>
      <c r="G292" s="45"/>
      <c r="H292" s="45"/>
      <c r="J292" s="34"/>
      <c r="L292" s="34"/>
      <c r="M292" s="34"/>
      <c r="N292" s="12"/>
      <c r="O292" s="17"/>
      <c r="P292" s="17"/>
      <c r="Q292" s="26" t="s">
        <v>74</v>
      </c>
      <c r="R292" s="17"/>
      <c r="S292" s="17"/>
      <c r="T292" s="83" t="str">
        <f t="shared" si="20"/>
        <v xml:space="preserve"> </v>
      </c>
      <c r="U292" s="83" t="str">
        <f t="shared" si="21"/>
        <v xml:space="preserve"> </v>
      </c>
      <c r="V292" s="83">
        <f t="shared" si="22"/>
        <v>0</v>
      </c>
      <c r="W292" s="17"/>
      <c r="X292" s="17"/>
      <c r="Y292" s="41" t="s">
        <v>74</v>
      </c>
      <c r="Z292" s="17"/>
      <c r="AA292" s="17"/>
      <c r="AB292" s="17"/>
      <c r="AC292" s="17"/>
      <c r="AD292" s="12"/>
      <c r="AE292" s="12"/>
      <c r="AF292" s="12"/>
      <c r="AH292" t="s">
        <v>103</v>
      </c>
      <c r="AI292" s="34">
        <f>C293</f>
        <v>0.06</v>
      </c>
      <c r="AJ292" s="34">
        <f>D293</f>
        <v>7.28</v>
      </c>
      <c r="AK292" s="34">
        <f>F293</f>
        <v>3.78</v>
      </c>
      <c r="AL292" s="43">
        <f>G293</f>
        <v>0.46300000000000002</v>
      </c>
      <c r="AM292" s="50">
        <f>E293</f>
        <v>1</v>
      </c>
    </row>
    <row r="293" spans="1:39" x14ac:dyDescent="0.15">
      <c r="A293" s="11">
        <v>39952</v>
      </c>
      <c r="B293" s="12">
        <v>14</v>
      </c>
      <c r="C293" s="37">
        <v>0.06</v>
      </c>
      <c r="D293" s="27">
        <v>7.28</v>
      </c>
      <c r="E293" s="52">
        <v>1</v>
      </c>
      <c r="F293" s="27">
        <v>3.78</v>
      </c>
      <c r="G293" s="45">
        <v>0.46300000000000002</v>
      </c>
      <c r="H293" s="45"/>
      <c r="I293">
        <v>380</v>
      </c>
      <c r="J293" s="34">
        <f>(I293*14.007)*(0.001)</f>
        <v>5.3226599999999999</v>
      </c>
      <c r="K293" s="34">
        <v>0.95</v>
      </c>
      <c r="L293" s="34">
        <f>(K293*30.97)*(0.001)</f>
        <v>2.94215E-2</v>
      </c>
      <c r="M293" s="34"/>
      <c r="N293" s="12"/>
      <c r="O293" s="12">
        <v>1</v>
      </c>
      <c r="P293" s="87">
        <v>1</v>
      </c>
      <c r="Q293" s="12">
        <v>1</v>
      </c>
      <c r="R293" s="12"/>
      <c r="S293" s="87">
        <v>4</v>
      </c>
      <c r="T293" s="83">
        <f t="shared" si="20"/>
        <v>20</v>
      </c>
      <c r="U293" s="83">
        <f t="shared" si="21"/>
        <v>14</v>
      </c>
      <c r="V293" s="83">
        <f t="shared" si="22"/>
        <v>0.71119999999999994</v>
      </c>
      <c r="W293">
        <v>28</v>
      </c>
      <c r="X293" s="12">
        <v>2</v>
      </c>
      <c r="Y293" s="27"/>
      <c r="Z293">
        <v>20</v>
      </c>
      <c r="AA293" t="s">
        <v>206</v>
      </c>
      <c r="AB293" s="12">
        <v>14</v>
      </c>
      <c r="AC293" s="12"/>
      <c r="AD293" s="12"/>
      <c r="AE293" s="12"/>
      <c r="AF293" s="12"/>
      <c r="AH293" t="s">
        <v>104</v>
      </c>
      <c r="AI293" s="34">
        <f>AVERAGE(C294:C296)</f>
        <v>6.5000000000000002E-2</v>
      </c>
      <c r="AJ293" s="34">
        <f>AVERAGE(D294:D296)</f>
        <v>6.4749999999999996</v>
      </c>
      <c r="AK293" s="34">
        <f>AVERAGE(F294:F296)</f>
        <v>5.66</v>
      </c>
      <c r="AL293" s="43">
        <f>AVERAGE(G294:G296)</f>
        <v>0.30199999999999999</v>
      </c>
      <c r="AM293" s="50">
        <f>AVERAGE(E294:E296)</f>
        <v>2.75</v>
      </c>
    </row>
    <row r="294" spans="1:39" x14ac:dyDescent="0.15">
      <c r="A294" s="11">
        <v>39966</v>
      </c>
      <c r="B294" s="12">
        <v>14</v>
      </c>
      <c r="C294" s="37"/>
      <c r="D294" s="27"/>
      <c r="E294" s="52"/>
      <c r="F294" s="27">
        <v>5.43</v>
      </c>
      <c r="G294" s="45">
        <v>0.24099999999999999</v>
      </c>
      <c r="H294" s="45"/>
      <c r="I294">
        <v>382</v>
      </c>
      <c r="J294" s="34">
        <f>(I294*14.007)*(0.001)</f>
        <v>5.3506739999999997</v>
      </c>
      <c r="K294" s="34">
        <v>1.4</v>
      </c>
      <c r="L294" s="34">
        <f>(K294*30.97)*(0.001)</f>
        <v>4.3358000000000001E-2</v>
      </c>
      <c r="M294" s="34"/>
      <c r="N294" s="12"/>
      <c r="O294" s="12">
        <v>1</v>
      </c>
      <c r="P294" s="87">
        <v>2</v>
      </c>
      <c r="Q294" s="12">
        <v>1</v>
      </c>
      <c r="R294" s="87">
        <v>2</v>
      </c>
      <c r="S294" s="87">
        <v>3</v>
      </c>
      <c r="T294" s="83">
        <f t="shared" si="20"/>
        <v>29</v>
      </c>
      <c r="U294" s="83">
        <f t="shared" si="21"/>
        <v>15</v>
      </c>
      <c r="V294" s="83">
        <f t="shared" si="22"/>
        <v>0.66039999999999999</v>
      </c>
      <c r="W294">
        <v>26</v>
      </c>
      <c r="X294" s="12">
        <v>2</v>
      </c>
      <c r="Y294" s="27"/>
      <c r="Z294">
        <v>29</v>
      </c>
      <c r="AA294" t="s">
        <v>206</v>
      </c>
      <c r="AB294">
        <v>15</v>
      </c>
      <c r="AC294" t="s">
        <v>206</v>
      </c>
      <c r="AD294" s="12"/>
      <c r="AE294" s="12"/>
      <c r="AF294" s="12"/>
      <c r="AH294" t="s">
        <v>105</v>
      </c>
      <c r="AI294" s="34">
        <f>C298</f>
        <v>0.06</v>
      </c>
      <c r="AJ294" s="34">
        <f>D298</f>
        <v>6.5</v>
      </c>
      <c r="AK294" s="34">
        <f>F298</f>
        <v>3.3</v>
      </c>
      <c r="AL294" s="43">
        <f>G298</f>
        <v>0.78800000000000003</v>
      </c>
      <c r="AM294" s="50">
        <f>E298</f>
        <v>1.2</v>
      </c>
    </row>
    <row r="295" spans="1:39" x14ac:dyDescent="0.15">
      <c r="A295" s="11">
        <v>39980</v>
      </c>
      <c r="B295" s="12">
        <v>14</v>
      </c>
      <c r="C295" s="37">
        <v>0.06</v>
      </c>
      <c r="D295" s="27">
        <v>6.28</v>
      </c>
      <c r="E295" s="52">
        <v>3.8</v>
      </c>
      <c r="F295" s="27">
        <v>6.11</v>
      </c>
      <c r="G295" s="45">
        <v>0.38700000000000001</v>
      </c>
      <c r="H295" s="45"/>
      <c r="I295">
        <v>347.5</v>
      </c>
      <c r="J295" s="34">
        <f>(I295*14.007)*(0.001)</f>
        <v>4.8674324999999996</v>
      </c>
      <c r="K295" s="34">
        <v>2.125</v>
      </c>
      <c r="L295" s="34">
        <f>(K295*30.97)*(0.001)</f>
        <v>6.5811250000000002E-2</v>
      </c>
      <c r="M295" s="34"/>
      <c r="N295" s="12"/>
      <c r="O295" s="12">
        <v>3</v>
      </c>
      <c r="P295" s="87">
        <v>2</v>
      </c>
      <c r="Q295" s="12">
        <v>1</v>
      </c>
      <c r="R295" s="87">
        <v>4</v>
      </c>
      <c r="S295" s="87">
        <v>3</v>
      </c>
      <c r="T295" s="83">
        <f t="shared" si="20"/>
        <v>22</v>
      </c>
      <c r="U295" s="83" t="str">
        <f t="shared" si="21"/>
        <v xml:space="preserve"> </v>
      </c>
      <c r="V295" s="83">
        <f t="shared" si="22"/>
        <v>0.58419999999999994</v>
      </c>
      <c r="W295">
        <v>23</v>
      </c>
      <c r="X295" s="12">
        <v>1</v>
      </c>
      <c r="Y295" s="27"/>
      <c r="Z295">
        <v>22</v>
      </c>
      <c r="AA295" t="s">
        <v>206</v>
      </c>
      <c r="AB295" s="12"/>
      <c r="AC295" s="12"/>
      <c r="AD295" s="12"/>
      <c r="AE295" s="12"/>
      <c r="AF295" s="12"/>
      <c r="AG295" t="s">
        <v>124</v>
      </c>
      <c r="AH295" t="s">
        <v>106</v>
      </c>
      <c r="AI295" s="34">
        <f>C299</f>
        <v>7.0000000000000007E-2</v>
      </c>
      <c r="AJ295" s="34">
        <f>D299</f>
        <v>6.75</v>
      </c>
      <c r="AK295" s="34">
        <f>F299</f>
        <v>5.62</v>
      </c>
      <c r="AL295" s="43">
        <f>G299</f>
        <v>0.21</v>
      </c>
      <c r="AM295" s="50">
        <f>E299</f>
        <v>2.6</v>
      </c>
    </row>
    <row r="296" spans="1:39" x14ac:dyDescent="0.15">
      <c r="A296" s="11">
        <v>39994</v>
      </c>
      <c r="B296" s="12">
        <v>14</v>
      </c>
      <c r="C296" s="37">
        <v>7.0000000000000007E-2</v>
      </c>
      <c r="D296" s="27">
        <v>6.67</v>
      </c>
      <c r="E296" s="52">
        <v>1.7</v>
      </c>
      <c r="F296" s="27">
        <v>5.44</v>
      </c>
      <c r="G296" s="45">
        <v>0.27800000000000002</v>
      </c>
      <c r="H296" s="45"/>
      <c r="I296">
        <v>413</v>
      </c>
      <c r="J296" s="34">
        <f>(I296*14.007)*(0.001)</f>
        <v>5.784891</v>
      </c>
      <c r="K296" s="34">
        <v>1.54</v>
      </c>
      <c r="L296" s="34">
        <f>(K296*30.97)*(0.001)</f>
        <v>4.7693799999999995E-2</v>
      </c>
      <c r="M296" s="34"/>
      <c r="N296" s="12"/>
      <c r="O296" s="87">
        <v>1</v>
      </c>
      <c r="P296" s="87">
        <v>2</v>
      </c>
      <c r="Q296" s="87">
        <v>1</v>
      </c>
      <c r="R296" s="87">
        <v>4</v>
      </c>
      <c r="S296" s="87">
        <v>1</v>
      </c>
      <c r="T296" s="83">
        <f t="shared" si="20"/>
        <v>31</v>
      </c>
      <c r="U296" s="83">
        <f t="shared" si="21"/>
        <v>16</v>
      </c>
      <c r="V296" s="83">
        <f t="shared" si="22"/>
        <v>0.63500000000000001</v>
      </c>
      <c r="W296">
        <v>25</v>
      </c>
      <c r="X296" s="87">
        <v>2</v>
      </c>
      <c r="Y296" s="27"/>
      <c r="Z296">
        <v>31</v>
      </c>
      <c r="AA296" t="s">
        <v>206</v>
      </c>
      <c r="AB296">
        <v>16</v>
      </c>
      <c r="AC296" t="s">
        <v>206</v>
      </c>
      <c r="AD296" s="12"/>
      <c r="AE296" s="12"/>
      <c r="AF296" s="12"/>
      <c r="AH296" t="s">
        <v>107</v>
      </c>
      <c r="AI296" s="34">
        <f>AVERAGE(C301:C302)</f>
        <v>7.0000000000000007E-2</v>
      </c>
      <c r="AJ296" s="34">
        <f>AVERAGE(D301:D302)</f>
        <v>6.665</v>
      </c>
      <c r="AK296" s="34">
        <f>AVERAGE(F301:F302)</f>
        <v>8.6885000000000012</v>
      </c>
      <c r="AL296" s="43">
        <f>AVERAGE(G301:G302)</f>
        <v>0.21400000000000002</v>
      </c>
      <c r="AM296" s="50">
        <f>AVERAGE(E301:E302)</f>
        <v>1.35</v>
      </c>
    </row>
    <row r="297" spans="1:39" x14ac:dyDescent="0.15">
      <c r="A297" s="11">
        <v>40008</v>
      </c>
      <c r="B297" s="12">
        <v>14</v>
      </c>
      <c r="C297" s="37"/>
      <c r="D297" s="27"/>
      <c r="E297" s="52"/>
      <c r="F297" s="27"/>
      <c r="G297" s="45"/>
      <c r="H297" s="45"/>
      <c r="J297" s="34"/>
      <c r="L297" s="34"/>
      <c r="M297" s="34"/>
      <c r="N297" s="12"/>
      <c r="O297" s="12"/>
      <c r="P297" s="12"/>
      <c r="Q297" t="s">
        <v>74</v>
      </c>
      <c r="R297" s="12"/>
      <c r="S297" s="12"/>
      <c r="T297" s="83" t="str">
        <f t="shared" si="20"/>
        <v xml:space="preserve"> </v>
      </c>
      <c r="U297" s="83" t="str">
        <f t="shared" si="21"/>
        <v xml:space="preserve"> </v>
      </c>
      <c r="V297" s="83">
        <f t="shared" si="22"/>
        <v>0</v>
      </c>
      <c r="W297" s="12"/>
      <c r="X297" s="12"/>
      <c r="Y297" s="34" t="s">
        <v>74</v>
      </c>
      <c r="Z297" s="12"/>
      <c r="AA297" s="12"/>
      <c r="AB297" s="12"/>
      <c r="AC297" s="12"/>
      <c r="AD297" s="12"/>
      <c r="AE297" s="12"/>
      <c r="AF297" s="12"/>
      <c r="AH297" t="s">
        <v>108</v>
      </c>
      <c r="AI297" s="34">
        <f>AVERAGE(C303:C304)</f>
        <v>7.5000000000000011E-2</v>
      </c>
      <c r="AJ297" s="34">
        <f>AVERAGE(D303:D304)</f>
        <v>7.25</v>
      </c>
      <c r="AK297" s="34">
        <f>AVERAGE(F303:F304)</f>
        <v>6.5649999999999995</v>
      </c>
      <c r="AL297" s="43">
        <f>AVERAGE(G303:G304)</f>
        <v>0.26100000000000001</v>
      </c>
      <c r="AM297" s="50">
        <f>AVERAGE(E303:E304)</f>
        <v>1</v>
      </c>
    </row>
    <row r="298" spans="1:39" x14ac:dyDescent="0.15">
      <c r="A298" s="11">
        <v>40022</v>
      </c>
      <c r="B298" s="12">
        <v>14</v>
      </c>
      <c r="C298" s="37">
        <v>0.06</v>
      </c>
      <c r="D298" s="27">
        <v>6.5</v>
      </c>
      <c r="E298" s="52">
        <v>1.2</v>
      </c>
      <c r="F298" s="27">
        <v>3.3</v>
      </c>
      <c r="G298" s="45">
        <v>0.78800000000000003</v>
      </c>
      <c r="H298" s="45"/>
      <c r="I298">
        <v>353</v>
      </c>
      <c r="J298" s="34">
        <f t="shared" ref="J298:J306" si="23">(I298*14.007)*(0.001)</f>
        <v>4.9444710000000001</v>
      </c>
      <c r="K298" s="34">
        <v>1.67</v>
      </c>
      <c r="L298" s="34">
        <f t="shared" ref="L298:L306" si="24">(K298*30.97)*(0.001)</f>
        <v>5.1719899999999999E-2</v>
      </c>
      <c r="M298" s="34"/>
      <c r="N298" s="12"/>
      <c r="O298" s="87">
        <v>1</v>
      </c>
      <c r="P298" s="87">
        <v>1</v>
      </c>
      <c r="Q298" s="12">
        <v>1</v>
      </c>
      <c r="R298" s="12"/>
      <c r="S298" s="87">
        <v>5</v>
      </c>
      <c r="T298" s="83">
        <f t="shared" si="20"/>
        <v>29</v>
      </c>
      <c r="U298" s="83">
        <f t="shared" si="21"/>
        <v>17</v>
      </c>
      <c r="V298" s="83">
        <f t="shared" si="22"/>
        <v>0.60959999999999992</v>
      </c>
      <c r="W298" s="87">
        <v>24</v>
      </c>
      <c r="X298" s="87">
        <v>2</v>
      </c>
      <c r="Y298" s="27"/>
      <c r="Z298" s="87">
        <v>29</v>
      </c>
      <c r="AA298" s="87" t="s">
        <v>206</v>
      </c>
      <c r="AB298">
        <v>17</v>
      </c>
      <c r="AC298" t="s">
        <v>206</v>
      </c>
      <c r="AD298" s="12"/>
      <c r="AE298" s="12"/>
      <c r="AF298" s="12"/>
      <c r="AH298" t="s">
        <v>130</v>
      </c>
      <c r="AI298" s="34">
        <f>AVERAGE(C305:C306)</f>
        <v>3.8500000000000006E-2</v>
      </c>
      <c r="AJ298" s="34">
        <f>AVERAGE(D305:D306)</f>
        <v>6.4950000000000001</v>
      </c>
      <c r="AK298" s="34">
        <f>AVERAGE(F305:F306)</f>
        <v>4.01</v>
      </c>
      <c r="AL298" s="43">
        <f>AVERAGE(G305:G306)</f>
        <v>0.20350000000000001</v>
      </c>
      <c r="AM298" s="50">
        <f>AVERAGE(E305:E306)</f>
        <v>5.25</v>
      </c>
    </row>
    <row r="299" spans="1:39" x14ac:dyDescent="0.15">
      <c r="A299" s="11">
        <v>40036</v>
      </c>
      <c r="B299" s="12">
        <v>14</v>
      </c>
      <c r="C299" s="37">
        <v>7.0000000000000007E-2</v>
      </c>
      <c r="D299" s="27">
        <v>6.75</v>
      </c>
      <c r="E299" s="52">
        <v>2.6</v>
      </c>
      <c r="F299" s="27">
        <v>5.62</v>
      </c>
      <c r="G299" s="45">
        <v>0.21</v>
      </c>
      <c r="H299" s="45"/>
      <c r="I299">
        <v>370.5</v>
      </c>
      <c r="J299" s="34">
        <f t="shared" si="23"/>
        <v>5.1895935</v>
      </c>
      <c r="K299" s="34">
        <v>1.92</v>
      </c>
      <c r="L299" s="34">
        <f t="shared" si="24"/>
        <v>5.9462399999999999E-2</v>
      </c>
      <c r="M299" s="34"/>
      <c r="N299" s="12"/>
      <c r="O299" s="87">
        <v>1</v>
      </c>
      <c r="P299" s="87">
        <v>1</v>
      </c>
      <c r="Q299" s="87">
        <v>1</v>
      </c>
      <c r="R299" s="12"/>
      <c r="S299" s="87">
        <v>4</v>
      </c>
      <c r="T299" s="83" t="str">
        <f t="shared" si="20"/>
        <v xml:space="preserve"> </v>
      </c>
      <c r="U299" s="83">
        <f t="shared" si="21"/>
        <v>17</v>
      </c>
      <c r="V299" s="83">
        <f t="shared" si="22"/>
        <v>0.81279999999999997</v>
      </c>
      <c r="W299" s="87">
        <v>32</v>
      </c>
      <c r="X299" s="87">
        <v>2</v>
      </c>
      <c r="Y299" s="27"/>
      <c r="Z299" s="12"/>
      <c r="AA299" s="12"/>
      <c r="AB299">
        <v>17</v>
      </c>
      <c r="AC299" t="s">
        <v>206</v>
      </c>
      <c r="AD299" s="12"/>
      <c r="AE299" s="12"/>
      <c r="AF299" s="12"/>
      <c r="AG299" t="s">
        <v>200</v>
      </c>
    </row>
    <row r="300" spans="1:39" x14ac:dyDescent="0.15">
      <c r="A300" s="11">
        <v>40050</v>
      </c>
      <c r="B300" s="12">
        <v>14</v>
      </c>
      <c r="C300" s="37"/>
      <c r="D300" s="27"/>
      <c r="E300" s="52"/>
      <c r="F300" s="27"/>
      <c r="G300" s="45"/>
      <c r="H300" s="45"/>
      <c r="J300" s="34"/>
      <c r="L300" s="34"/>
      <c r="M300" s="34"/>
      <c r="N300" s="12"/>
      <c r="O300" s="12"/>
      <c r="P300" s="12"/>
      <c r="Q300" t="s">
        <v>74</v>
      </c>
      <c r="R300" s="12"/>
      <c r="S300" s="12"/>
      <c r="T300" s="83" t="str">
        <f t="shared" si="20"/>
        <v xml:space="preserve"> </v>
      </c>
      <c r="U300" s="83" t="str">
        <f t="shared" si="21"/>
        <v xml:space="preserve"> </v>
      </c>
      <c r="V300" s="83">
        <f t="shared" si="22"/>
        <v>0</v>
      </c>
      <c r="W300" s="12"/>
      <c r="X300" s="12"/>
      <c r="Y300" s="34" t="s">
        <v>74</v>
      </c>
      <c r="Z300" s="12"/>
      <c r="AA300" s="12"/>
      <c r="AB300" s="12"/>
      <c r="AC300" s="12"/>
      <c r="AD300" s="12"/>
      <c r="AE300" s="12"/>
      <c r="AF300" s="12"/>
    </row>
    <row r="301" spans="1:39" x14ac:dyDescent="0.15">
      <c r="A301" s="11">
        <v>40064</v>
      </c>
      <c r="B301" s="12">
        <v>14</v>
      </c>
      <c r="C301" s="37">
        <v>7.0000000000000007E-2</v>
      </c>
      <c r="D301" s="27">
        <v>6.74</v>
      </c>
      <c r="E301" s="52">
        <v>0.5</v>
      </c>
      <c r="F301" s="27">
        <v>8.01</v>
      </c>
      <c r="G301" s="45">
        <v>0.20100000000000001</v>
      </c>
      <c r="H301" s="45"/>
      <c r="I301">
        <v>346</v>
      </c>
      <c r="J301" s="34">
        <f t="shared" si="23"/>
        <v>4.8464219999999996</v>
      </c>
      <c r="K301" s="34">
        <v>1.42</v>
      </c>
      <c r="L301" s="34">
        <f t="shared" si="24"/>
        <v>4.39774E-2</v>
      </c>
      <c r="M301" s="34"/>
      <c r="N301" s="12"/>
      <c r="O301" s="87">
        <v>4</v>
      </c>
      <c r="P301" s="87">
        <v>1</v>
      </c>
      <c r="Q301" s="12">
        <v>1</v>
      </c>
      <c r="R301" s="12"/>
      <c r="S301" s="87">
        <v>4</v>
      </c>
      <c r="T301" s="83">
        <f t="shared" si="20"/>
        <v>19</v>
      </c>
      <c r="U301" s="83">
        <f t="shared" si="21"/>
        <v>15</v>
      </c>
      <c r="V301" s="83">
        <f t="shared" si="22"/>
        <v>0.81279999999999997</v>
      </c>
      <c r="W301" s="87">
        <v>32</v>
      </c>
      <c r="X301" s="87">
        <v>2</v>
      </c>
      <c r="Y301" s="27"/>
      <c r="Z301">
        <v>19</v>
      </c>
      <c r="AA301" t="s">
        <v>206</v>
      </c>
      <c r="AB301" s="87">
        <v>15</v>
      </c>
      <c r="AC301" s="87" t="s">
        <v>206</v>
      </c>
      <c r="AD301" s="12"/>
      <c r="AE301" s="12"/>
      <c r="AF301" s="12"/>
    </row>
    <row r="302" spans="1:39" x14ac:dyDescent="0.15">
      <c r="A302" s="11">
        <v>40078</v>
      </c>
      <c r="B302" s="12">
        <v>14</v>
      </c>
      <c r="C302" s="37">
        <v>7.0000000000000007E-2</v>
      </c>
      <c r="D302" s="27">
        <v>6.59</v>
      </c>
      <c r="E302" s="52">
        <v>2.2000000000000002</v>
      </c>
      <c r="F302" s="27">
        <v>9.3670000000000009</v>
      </c>
      <c r="G302" s="45">
        <v>0.22700000000000001</v>
      </c>
      <c r="H302" s="45"/>
      <c r="I302">
        <v>365</v>
      </c>
      <c r="J302" s="34">
        <f t="shared" si="23"/>
        <v>5.1125550000000004</v>
      </c>
      <c r="K302" s="34">
        <v>1.17</v>
      </c>
      <c r="L302" s="34">
        <f t="shared" si="24"/>
        <v>3.6234899999999994E-2</v>
      </c>
      <c r="M302" s="34"/>
      <c r="N302" s="12"/>
      <c r="O302" s="87">
        <v>3</v>
      </c>
      <c r="P302" s="87">
        <v>1</v>
      </c>
      <c r="Q302" s="23">
        <v>1</v>
      </c>
      <c r="R302" s="12"/>
      <c r="S302" s="87">
        <v>1</v>
      </c>
      <c r="T302" s="83">
        <f t="shared" si="20"/>
        <v>26</v>
      </c>
      <c r="U302" s="83">
        <f t="shared" si="21"/>
        <v>15</v>
      </c>
      <c r="V302" s="83">
        <f t="shared" si="22"/>
        <v>0.81279999999999997</v>
      </c>
      <c r="W302" s="87">
        <v>32</v>
      </c>
      <c r="X302" s="87">
        <v>2</v>
      </c>
      <c r="Y302" s="27"/>
      <c r="Z302" s="23">
        <v>26</v>
      </c>
      <c r="AA302" s="23" t="s">
        <v>206</v>
      </c>
      <c r="AB302" s="87">
        <v>15</v>
      </c>
      <c r="AC302" s="87" t="s">
        <v>206</v>
      </c>
      <c r="AD302" s="12"/>
      <c r="AE302" s="12"/>
      <c r="AF302" s="12"/>
    </row>
    <row r="303" spans="1:39" x14ac:dyDescent="0.15">
      <c r="A303" s="11">
        <v>40092</v>
      </c>
      <c r="B303" s="12">
        <v>14</v>
      </c>
      <c r="C303" s="37">
        <v>0.08</v>
      </c>
      <c r="D303" s="27">
        <v>7.8</v>
      </c>
      <c r="E303" s="52">
        <v>0.2</v>
      </c>
      <c r="F303" s="27">
        <v>7.47</v>
      </c>
      <c r="G303" s="45">
        <v>0.105</v>
      </c>
      <c r="H303" s="45"/>
      <c r="I303">
        <v>301</v>
      </c>
      <c r="J303" s="34">
        <f t="shared" si="23"/>
        <v>4.216107</v>
      </c>
      <c r="K303" s="34">
        <v>0.95</v>
      </c>
      <c r="L303" s="34">
        <f t="shared" si="24"/>
        <v>2.94215E-2</v>
      </c>
      <c r="M303" s="34"/>
      <c r="N303" s="12"/>
      <c r="O303" s="87">
        <v>2</v>
      </c>
      <c r="P303" s="87">
        <v>1</v>
      </c>
      <c r="Q303" s="23">
        <v>1</v>
      </c>
      <c r="R303" s="12"/>
      <c r="S303" s="87">
        <v>1</v>
      </c>
      <c r="T303" s="83">
        <f t="shared" si="20"/>
        <v>21</v>
      </c>
      <c r="U303" s="83">
        <f t="shared" si="21"/>
        <v>11</v>
      </c>
      <c r="V303" s="83">
        <f t="shared" si="22"/>
        <v>0.81279999999999997</v>
      </c>
      <c r="W303" s="87">
        <v>32</v>
      </c>
      <c r="X303" s="87">
        <v>2</v>
      </c>
      <c r="Y303" s="27"/>
      <c r="Z303" s="23">
        <v>21</v>
      </c>
      <c r="AA303" s="23" t="s">
        <v>206</v>
      </c>
      <c r="AB303" s="87">
        <v>11</v>
      </c>
      <c r="AC303" s="87" t="s">
        <v>206</v>
      </c>
      <c r="AD303" s="12"/>
      <c r="AE303" s="12"/>
      <c r="AF303" s="12"/>
    </row>
    <row r="304" spans="1:39" x14ac:dyDescent="0.15">
      <c r="A304" s="11">
        <v>40106</v>
      </c>
      <c r="B304" s="12">
        <v>14</v>
      </c>
      <c r="C304" s="37">
        <v>7.0000000000000007E-2</v>
      </c>
      <c r="D304" s="27">
        <v>6.7</v>
      </c>
      <c r="E304" s="52">
        <v>1.8</v>
      </c>
      <c r="F304" s="27">
        <v>5.66</v>
      </c>
      <c r="G304" s="45">
        <v>0.41699999999999998</v>
      </c>
      <c r="H304" s="45"/>
      <c r="I304">
        <v>368</v>
      </c>
      <c r="J304" s="34">
        <f t="shared" si="23"/>
        <v>5.1545760000000005</v>
      </c>
      <c r="K304" s="34">
        <v>1.73</v>
      </c>
      <c r="L304" s="34">
        <f t="shared" si="24"/>
        <v>5.3578100000000003E-2</v>
      </c>
      <c r="M304" s="34"/>
      <c r="N304" s="12"/>
      <c r="O304" s="87">
        <v>1</v>
      </c>
      <c r="P304" s="87">
        <v>1</v>
      </c>
      <c r="Q304" s="23">
        <v>1</v>
      </c>
      <c r="R304" s="12"/>
      <c r="S304" s="87">
        <v>3</v>
      </c>
      <c r="T304" s="83">
        <f t="shared" si="20"/>
        <v>18</v>
      </c>
      <c r="U304" s="83">
        <f t="shared" si="21"/>
        <v>8</v>
      </c>
      <c r="V304" s="83">
        <f t="shared" si="22"/>
        <v>0.78739999999999999</v>
      </c>
      <c r="W304" s="87">
        <v>31</v>
      </c>
      <c r="X304" s="87">
        <v>2</v>
      </c>
      <c r="Y304" s="27"/>
      <c r="Z304" s="23">
        <v>18</v>
      </c>
      <c r="AA304" s="23" t="s">
        <v>206</v>
      </c>
      <c r="AB304" s="87">
        <v>8</v>
      </c>
      <c r="AC304" s="87" t="s">
        <v>206</v>
      </c>
      <c r="AD304" s="12"/>
      <c r="AE304" s="12"/>
      <c r="AF304" s="12"/>
    </row>
    <row r="305" spans="1:39" x14ac:dyDescent="0.15">
      <c r="A305" s="13">
        <v>40120</v>
      </c>
      <c r="B305" s="12">
        <v>14</v>
      </c>
      <c r="C305" s="37">
        <v>7.0000000000000007E-2</v>
      </c>
      <c r="D305" s="27">
        <v>6.49</v>
      </c>
      <c r="E305" s="52">
        <v>2.2000000000000002</v>
      </c>
      <c r="F305" s="27">
        <v>4.76</v>
      </c>
      <c r="G305" s="45">
        <v>0.153</v>
      </c>
      <c r="H305" s="45"/>
      <c r="I305">
        <v>298.5</v>
      </c>
      <c r="J305" s="34">
        <f t="shared" si="23"/>
        <v>4.1810895000000006</v>
      </c>
      <c r="K305" s="34">
        <v>1.3</v>
      </c>
      <c r="L305" s="34">
        <f t="shared" si="24"/>
        <v>4.0261000000000005E-2</v>
      </c>
      <c r="M305" s="34"/>
      <c r="N305" s="12"/>
      <c r="O305" s="87">
        <v>1</v>
      </c>
      <c r="P305" s="87">
        <v>2</v>
      </c>
      <c r="Q305" s="23">
        <v>1</v>
      </c>
      <c r="R305" s="87">
        <v>6</v>
      </c>
      <c r="S305" s="87">
        <v>4</v>
      </c>
      <c r="T305" s="83">
        <f t="shared" si="20"/>
        <v>18</v>
      </c>
      <c r="U305" s="83">
        <f t="shared" si="21"/>
        <v>9.5</v>
      </c>
      <c r="V305" s="83">
        <f t="shared" si="22"/>
        <v>0.81279999999999997</v>
      </c>
      <c r="W305" s="87">
        <v>32</v>
      </c>
      <c r="X305" s="87">
        <v>2</v>
      </c>
      <c r="Y305" s="27"/>
      <c r="Z305" s="23">
        <v>18</v>
      </c>
      <c r="AA305" s="23" t="s">
        <v>206</v>
      </c>
      <c r="AB305" s="87">
        <v>9.5</v>
      </c>
      <c r="AC305" s="87" t="s">
        <v>206</v>
      </c>
      <c r="AD305" s="12"/>
      <c r="AE305" s="12"/>
      <c r="AF305" s="12"/>
    </row>
    <row r="306" spans="1:39" x14ac:dyDescent="0.15">
      <c r="A306" s="13">
        <v>40134</v>
      </c>
      <c r="B306" s="12">
        <v>14</v>
      </c>
      <c r="C306" s="37">
        <v>7.0000000000000001E-3</v>
      </c>
      <c r="D306" s="27">
        <v>6.5</v>
      </c>
      <c r="E306" s="52">
        <v>8.3000000000000007</v>
      </c>
      <c r="F306" s="27">
        <v>3.26</v>
      </c>
      <c r="G306" s="45">
        <v>0.254</v>
      </c>
      <c r="H306" s="45"/>
      <c r="I306">
        <v>241.5</v>
      </c>
      <c r="J306" s="34">
        <f t="shared" si="23"/>
        <v>3.3826904999999998</v>
      </c>
      <c r="K306" s="34">
        <v>2.82</v>
      </c>
      <c r="L306" s="34">
        <f t="shared" si="24"/>
        <v>8.7335399999999994E-2</v>
      </c>
      <c r="M306" s="34"/>
      <c r="N306" s="12"/>
      <c r="O306" s="87">
        <v>2</v>
      </c>
      <c r="P306" s="87">
        <v>1</v>
      </c>
      <c r="Q306" s="23">
        <v>1</v>
      </c>
      <c r="R306" s="12"/>
      <c r="S306" s="87">
        <v>1</v>
      </c>
      <c r="T306" s="83">
        <f t="shared" si="20"/>
        <v>14</v>
      </c>
      <c r="U306" s="83">
        <f t="shared" si="21"/>
        <v>10</v>
      </c>
      <c r="V306" s="83">
        <f t="shared" si="22"/>
        <v>0.83819999999999995</v>
      </c>
      <c r="W306" s="87">
        <v>33</v>
      </c>
      <c r="X306" s="87">
        <v>2</v>
      </c>
      <c r="Y306" s="27"/>
      <c r="Z306" s="23">
        <v>14</v>
      </c>
      <c r="AA306" s="23" t="s">
        <v>206</v>
      </c>
      <c r="AB306" s="87">
        <v>10</v>
      </c>
      <c r="AC306" s="87" t="s">
        <v>206</v>
      </c>
      <c r="AD306" s="12"/>
      <c r="AE306" s="12"/>
      <c r="AF306" s="12"/>
    </row>
    <row r="307" spans="1:39" x14ac:dyDescent="0.15">
      <c r="A307" s="11"/>
      <c r="B307" s="12"/>
      <c r="C307" s="37"/>
      <c r="D307" s="27"/>
      <c r="E307" s="52"/>
      <c r="F307" s="27"/>
      <c r="G307" s="45"/>
      <c r="H307" s="45"/>
      <c r="J307" s="34"/>
      <c r="L307" s="34"/>
      <c r="M307" s="34"/>
      <c r="N307" s="12"/>
      <c r="O307" s="12"/>
      <c r="P307" s="12"/>
      <c r="Q307" s="12"/>
      <c r="R307" s="12"/>
      <c r="S307" s="12"/>
      <c r="T307" s="83" t="str">
        <f t="shared" si="20"/>
        <v xml:space="preserve"> </v>
      </c>
      <c r="U307" s="83" t="str">
        <f t="shared" si="21"/>
        <v xml:space="preserve"> </v>
      </c>
      <c r="V307" s="83">
        <f t="shared" si="22"/>
        <v>0</v>
      </c>
      <c r="W307" s="12"/>
      <c r="X307" s="12"/>
      <c r="Y307" s="27"/>
      <c r="Z307" s="12"/>
      <c r="AA307" s="12"/>
      <c r="AB307" s="12"/>
      <c r="AC307" s="12"/>
      <c r="AD307" s="12"/>
      <c r="AE307" s="12"/>
      <c r="AF307" s="12"/>
    </row>
    <row r="308" spans="1:39" x14ac:dyDescent="0.15">
      <c r="A308" s="11"/>
      <c r="B308" s="12"/>
      <c r="C308" s="37"/>
      <c r="D308" s="27"/>
      <c r="E308" s="52"/>
      <c r="F308" s="27"/>
      <c r="G308" s="45"/>
      <c r="H308" s="45"/>
      <c r="J308" s="34"/>
      <c r="L308" s="34"/>
      <c r="M308" s="34"/>
      <c r="N308" s="12"/>
      <c r="O308" s="12"/>
      <c r="P308" s="12"/>
      <c r="Q308" s="12"/>
      <c r="R308" s="12"/>
      <c r="S308" s="12"/>
      <c r="T308" s="83" t="str">
        <f t="shared" si="20"/>
        <v xml:space="preserve"> </v>
      </c>
      <c r="U308" s="83" t="str">
        <f t="shared" si="21"/>
        <v xml:space="preserve"> </v>
      </c>
      <c r="V308" s="83">
        <f t="shared" si="22"/>
        <v>0</v>
      </c>
      <c r="W308" s="12"/>
      <c r="X308" s="12"/>
      <c r="Y308" s="27"/>
      <c r="Z308" s="12"/>
      <c r="AA308" s="12"/>
      <c r="AB308" s="12"/>
      <c r="AC308" s="12"/>
      <c r="AD308" s="12"/>
      <c r="AE308" s="12"/>
      <c r="AF308" s="12"/>
    </row>
    <row r="309" spans="1:39" x14ac:dyDescent="0.15">
      <c r="A309" s="11"/>
      <c r="B309" s="12"/>
      <c r="C309" s="37"/>
      <c r="D309" s="27"/>
      <c r="E309" s="52"/>
      <c r="F309" s="27"/>
      <c r="G309" s="45"/>
      <c r="H309" s="45"/>
      <c r="J309" s="34"/>
      <c r="L309" s="34"/>
      <c r="M309" s="34"/>
      <c r="N309" s="12"/>
      <c r="O309" s="12"/>
      <c r="P309" s="12"/>
      <c r="Q309" s="12"/>
      <c r="R309" s="12"/>
      <c r="S309" s="12"/>
      <c r="T309" s="83" t="str">
        <f t="shared" si="20"/>
        <v xml:space="preserve"> </v>
      </c>
      <c r="U309" s="83" t="str">
        <f t="shared" si="21"/>
        <v xml:space="preserve"> </v>
      </c>
      <c r="V309" s="83">
        <f t="shared" si="22"/>
        <v>0</v>
      </c>
      <c r="W309" s="12"/>
      <c r="X309" s="12"/>
      <c r="Y309" s="27"/>
      <c r="Z309" s="12"/>
      <c r="AA309" s="12"/>
      <c r="AB309" s="12"/>
      <c r="AC309" s="12"/>
      <c r="AD309" s="12"/>
      <c r="AE309" s="12"/>
      <c r="AF309" s="12"/>
    </row>
    <row r="310" spans="1:39" x14ac:dyDescent="0.15">
      <c r="A310" s="13"/>
      <c r="B310" s="12"/>
      <c r="C310" s="37"/>
      <c r="D310" s="27"/>
      <c r="E310" s="52"/>
      <c r="F310" s="27"/>
      <c r="G310" s="45"/>
      <c r="H310" s="45"/>
      <c r="J310" s="34"/>
      <c r="L310" s="34"/>
      <c r="M310" s="34"/>
      <c r="N310" s="12"/>
      <c r="O310" s="12"/>
      <c r="P310" s="12"/>
      <c r="Q310" s="12"/>
      <c r="R310" s="12"/>
      <c r="S310" s="12"/>
      <c r="T310" s="83" t="str">
        <f t="shared" si="20"/>
        <v xml:space="preserve"> </v>
      </c>
      <c r="U310" s="83" t="str">
        <f t="shared" si="21"/>
        <v xml:space="preserve"> </v>
      </c>
      <c r="V310" s="83">
        <f t="shared" si="22"/>
        <v>0</v>
      </c>
      <c r="W310" s="12"/>
      <c r="X310" s="12"/>
      <c r="Y310" s="27"/>
      <c r="Z310" s="12"/>
      <c r="AA310" s="12"/>
      <c r="AB310" s="12"/>
      <c r="AC310" s="12"/>
      <c r="AD310" s="12"/>
      <c r="AE310" s="12"/>
      <c r="AF310" s="12"/>
    </row>
    <row r="311" spans="1:39" x14ac:dyDescent="0.15">
      <c r="A311" s="11">
        <v>39896</v>
      </c>
      <c r="B311" s="12">
        <v>15</v>
      </c>
      <c r="D311" s="27"/>
      <c r="E311" s="52"/>
      <c r="F311" s="27"/>
      <c r="G311" s="45"/>
      <c r="H311" s="45"/>
      <c r="J311" s="34"/>
      <c r="L311" s="34"/>
      <c r="M311" s="34"/>
      <c r="N311" s="12"/>
      <c r="O311" s="12"/>
      <c r="P311" s="12"/>
      <c r="Q311" s="87" t="s">
        <v>74</v>
      </c>
      <c r="R311" s="12"/>
      <c r="S311" s="12"/>
      <c r="T311" s="83" t="str">
        <f t="shared" si="20"/>
        <v xml:space="preserve"> </v>
      </c>
      <c r="U311" s="83" t="str">
        <f t="shared" si="21"/>
        <v xml:space="preserve"> </v>
      </c>
      <c r="V311" s="83">
        <f t="shared" si="22"/>
        <v>0</v>
      </c>
      <c r="W311" s="12"/>
      <c r="X311" s="12"/>
      <c r="Y311" s="34" t="s">
        <v>74</v>
      </c>
      <c r="Z311" s="12"/>
      <c r="AA311" s="12"/>
      <c r="AB311" s="12"/>
      <c r="AC311" s="12"/>
      <c r="AD311" s="12" t="s">
        <v>41</v>
      </c>
      <c r="AE311" s="12" t="s">
        <v>96</v>
      </c>
      <c r="AF311" s="12"/>
    </row>
    <row r="312" spans="1:39" x14ac:dyDescent="0.15">
      <c r="A312" s="11">
        <v>39910</v>
      </c>
      <c r="B312" s="12">
        <v>15</v>
      </c>
      <c r="D312" s="27"/>
      <c r="E312" s="52"/>
      <c r="F312" s="27"/>
      <c r="G312" s="45"/>
      <c r="H312" s="45"/>
      <c r="J312" s="34"/>
      <c r="L312" s="34"/>
      <c r="M312" s="34"/>
      <c r="N312" s="12"/>
      <c r="O312" s="12"/>
      <c r="P312" s="12"/>
      <c r="Q312" t="s">
        <v>74</v>
      </c>
      <c r="R312" s="12"/>
      <c r="S312" s="12"/>
      <c r="T312" s="83" t="str">
        <f t="shared" si="20"/>
        <v xml:space="preserve"> </v>
      </c>
      <c r="U312" s="83" t="str">
        <f t="shared" si="21"/>
        <v xml:space="preserve"> </v>
      </c>
      <c r="V312" s="83">
        <f t="shared" si="22"/>
        <v>0</v>
      </c>
      <c r="W312" s="12"/>
      <c r="X312" s="12"/>
      <c r="Y312" s="34" t="s">
        <v>74</v>
      </c>
      <c r="Z312" s="12"/>
      <c r="AA312" s="12"/>
      <c r="AB312" s="12"/>
      <c r="AC312" s="12"/>
      <c r="AD312" s="12"/>
      <c r="AE312" s="12"/>
      <c r="AF312" s="12"/>
      <c r="AH312" t="s">
        <v>101</v>
      </c>
    </row>
    <row r="313" spans="1:39" x14ac:dyDescent="0.15">
      <c r="A313" s="11">
        <v>39924</v>
      </c>
      <c r="B313" s="12">
        <v>15</v>
      </c>
      <c r="C313" s="37"/>
      <c r="D313" s="27"/>
      <c r="E313" s="52"/>
      <c r="F313" s="27"/>
      <c r="G313" s="45"/>
      <c r="H313" s="45"/>
      <c r="J313" s="34"/>
      <c r="L313" s="34"/>
      <c r="M313" s="34"/>
      <c r="N313" s="12"/>
      <c r="O313" s="12"/>
      <c r="P313" s="12"/>
      <c r="Q313" s="23" t="s">
        <v>74</v>
      </c>
      <c r="R313" s="12"/>
      <c r="S313" s="12"/>
      <c r="T313" s="83" t="str">
        <f t="shared" si="20"/>
        <v xml:space="preserve"> </v>
      </c>
      <c r="U313" s="83" t="str">
        <f t="shared" si="21"/>
        <v xml:space="preserve"> </v>
      </c>
      <c r="V313" s="83">
        <f t="shared" si="22"/>
        <v>0</v>
      </c>
      <c r="W313" s="12"/>
      <c r="X313" s="12"/>
      <c r="Y313" s="41" t="s">
        <v>74</v>
      </c>
      <c r="Z313" s="12"/>
      <c r="AA313" s="12"/>
      <c r="AB313" s="12"/>
      <c r="AC313" s="12"/>
      <c r="AD313" s="12"/>
      <c r="AE313" s="12"/>
      <c r="AF313" s="12"/>
      <c r="AH313" t="s">
        <v>102</v>
      </c>
    </row>
    <row r="314" spans="1:39" x14ac:dyDescent="0.15">
      <c r="A314" s="11">
        <v>39938</v>
      </c>
      <c r="B314" s="12">
        <v>15</v>
      </c>
      <c r="C314" s="37"/>
      <c r="D314" s="27"/>
      <c r="E314" s="52"/>
      <c r="F314" s="27"/>
      <c r="G314" s="45"/>
      <c r="H314" s="45"/>
      <c r="J314" s="34"/>
      <c r="L314" s="34"/>
      <c r="M314" s="34"/>
      <c r="N314" s="12"/>
      <c r="O314" s="17"/>
      <c r="P314" s="17"/>
      <c r="Q314" s="26" t="s">
        <v>74</v>
      </c>
      <c r="R314" s="17"/>
      <c r="S314" s="17"/>
      <c r="T314" s="83" t="str">
        <f t="shared" si="20"/>
        <v xml:space="preserve"> </v>
      </c>
      <c r="U314" s="83" t="str">
        <f t="shared" si="21"/>
        <v xml:space="preserve"> </v>
      </c>
      <c r="V314" s="83">
        <f t="shared" si="22"/>
        <v>0</v>
      </c>
      <c r="W314" s="17"/>
      <c r="X314" s="17"/>
      <c r="Y314" s="41" t="s">
        <v>74</v>
      </c>
      <c r="Z314" s="17"/>
      <c r="AA314" s="17"/>
      <c r="AB314" s="17"/>
      <c r="AC314" s="17"/>
      <c r="AD314" s="12"/>
      <c r="AE314" s="12"/>
      <c r="AF314" s="12"/>
      <c r="AH314" t="s">
        <v>103</v>
      </c>
    </row>
    <row r="315" spans="1:39" x14ac:dyDescent="0.15">
      <c r="A315" s="11">
        <v>39952</v>
      </c>
      <c r="B315" s="12">
        <v>15</v>
      </c>
      <c r="C315" s="37"/>
      <c r="D315" s="27"/>
      <c r="E315" s="52"/>
      <c r="F315" s="27"/>
      <c r="G315" s="45"/>
      <c r="H315" s="45"/>
      <c r="J315" s="34"/>
      <c r="L315" s="34"/>
      <c r="M315" s="34"/>
      <c r="N315" s="12">
        <v>5</v>
      </c>
      <c r="O315" s="12"/>
      <c r="P315" s="12"/>
      <c r="Q315" s="26" t="s">
        <v>74</v>
      </c>
      <c r="R315" s="12"/>
      <c r="S315" s="12"/>
      <c r="T315" s="83" t="str">
        <f t="shared" si="20"/>
        <v xml:space="preserve"> </v>
      </c>
      <c r="U315" s="83" t="str">
        <f t="shared" si="21"/>
        <v xml:space="preserve"> </v>
      </c>
      <c r="V315" s="83">
        <f t="shared" si="22"/>
        <v>0</v>
      </c>
      <c r="W315" s="12"/>
      <c r="X315" s="12"/>
      <c r="Y315" s="34" t="s">
        <v>74</v>
      </c>
      <c r="Z315" s="12"/>
      <c r="AA315" s="12"/>
      <c r="AB315" s="12"/>
      <c r="AC315" s="12"/>
      <c r="AD315" s="12"/>
      <c r="AE315" s="12"/>
      <c r="AF315" s="12"/>
      <c r="AH315" t="s">
        <v>104</v>
      </c>
      <c r="AI315" s="34">
        <f>C317</f>
        <v>0.06</v>
      </c>
      <c r="AJ315" s="34">
        <f>D317</f>
        <v>7.08</v>
      </c>
      <c r="AK315" s="34">
        <f>F317</f>
        <v>1.83</v>
      </c>
      <c r="AL315" s="43">
        <f>G317</f>
        <v>0.31</v>
      </c>
      <c r="AM315" s="34"/>
    </row>
    <row r="316" spans="1:39" x14ac:dyDescent="0.15">
      <c r="A316" s="11">
        <v>39966</v>
      </c>
      <c r="B316" s="12">
        <v>15</v>
      </c>
      <c r="C316" s="37"/>
      <c r="D316" s="27"/>
      <c r="E316" s="52"/>
      <c r="F316" s="27"/>
      <c r="G316" s="45"/>
      <c r="H316" s="45"/>
      <c r="J316" s="34"/>
      <c r="L316" s="34"/>
      <c r="M316" s="34"/>
      <c r="N316" s="12">
        <v>5</v>
      </c>
      <c r="O316" s="12"/>
      <c r="P316" s="12"/>
      <c r="Q316" s="26" t="s">
        <v>74</v>
      </c>
      <c r="R316" s="12"/>
      <c r="S316" s="12"/>
      <c r="T316" s="83" t="str">
        <f t="shared" si="20"/>
        <v xml:space="preserve"> </v>
      </c>
      <c r="U316" s="83" t="str">
        <f t="shared" si="21"/>
        <v xml:space="preserve"> </v>
      </c>
      <c r="V316" s="83">
        <f t="shared" si="22"/>
        <v>0</v>
      </c>
      <c r="W316" s="12"/>
      <c r="X316" s="12"/>
      <c r="Y316" s="34" t="s">
        <v>74</v>
      </c>
      <c r="Z316" s="12"/>
      <c r="AA316" s="12"/>
      <c r="AB316" s="12"/>
      <c r="AC316" s="12"/>
      <c r="AD316" s="12"/>
      <c r="AE316" s="12"/>
      <c r="AF316" s="12"/>
      <c r="AH316" t="s">
        <v>105</v>
      </c>
    </row>
    <row r="317" spans="1:39" ht="15" x14ac:dyDescent="0.2">
      <c r="A317" s="11">
        <v>39980</v>
      </c>
      <c r="B317" s="12">
        <v>15</v>
      </c>
      <c r="C317" s="37">
        <v>0.06</v>
      </c>
      <c r="D317" s="27">
        <v>7.08</v>
      </c>
      <c r="E317" s="93">
        <v>334.5</v>
      </c>
      <c r="F317" s="27">
        <v>1.83</v>
      </c>
      <c r="G317" s="45">
        <v>0.31</v>
      </c>
      <c r="H317" s="45"/>
      <c r="I317">
        <v>158</v>
      </c>
      <c r="J317" s="34">
        <f>(I317*14.007)*(0.001)</f>
        <v>2.2131059999999998</v>
      </c>
      <c r="K317" s="34">
        <v>2.93</v>
      </c>
      <c r="L317" s="34">
        <f>(K317*30.97)*(0.001)</f>
        <v>9.0742100000000006E-2</v>
      </c>
      <c r="M317" s="34"/>
      <c r="N317" s="12">
        <v>5</v>
      </c>
      <c r="O317" s="12">
        <v>2</v>
      </c>
      <c r="P317" s="87">
        <v>3</v>
      </c>
      <c r="Q317" s="12">
        <v>2</v>
      </c>
      <c r="R317" s="87">
        <v>8</v>
      </c>
      <c r="S317" s="87">
        <v>5</v>
      </c>
      <c r="T317" s="83">
        <f t="shared" si="20"/>
        <v>22</v>
      </c>
      <c r="U317" s="83">
        <f t="shared" si="21"/>
        <v>23</v>
      </c>
      <c r="V317" s="83">
        <f t="shared" si="22"/>
        <v>0</v>
      </c>
      <c r="X317" s="12"/>
      <c r="Y317" s="27"/>
      <c r="Z317">
        <v>22</v>
      </c>
      <c r="AA317" t="s">
        <v>206</v>
      </c>
      <c r="AB317">
        <v>23</v>
      </c>
      <c r="AC317" t="s">
        <v>206</v>
      </c>
      <c r="AD317" s="12"/>
      <c r="AE317" s="12"/>
      <c r="AF317" t="s">
        <v>144</v>
      </c>
      <c r="AH317" t="s">
        <v>106</v>
      </c>
    </row>
    <row r="318" spans="1:39" x14ac:dyDescent="0.15">
      <c r="A318" s="11">
        <v>39994</v>
      </c>
      <c r="B318" s="12">
        <v>15</v>
      </c>
      <c r="C318" s="37"/>
      <c r="D318" s="27"/>
      <c r="E318" s="52"/>
      <c r="F318" s="27"/>
      <c r="G318" s="45"/>
      <c r="H318" s="45"/>
      <c r="J318" s="34"/>
      <c r="L318" s="34"/>
      <c r="M318" s="34"/>
      <c r="N318" s="87">
        <v>5</v>
      </c>
      <c r="O318" s="12"/>
      <c r="P318" s="12"/>
      <c r="Q318" s="23" t="s">
        <v>74</v>
      </c>
      <c r="R318" s="12"/>
      <c r="S318" s="12"/>
      <c r="T318" s="83" t="str">
        <f t="shared" si="20"/>
        <v xml:space="preserve"> </v>
      </c>
      <c r="U318" s="83" t="str">
        <f t="shared" si="21"/>
        <v xml:space="preserve"> </v>
      </c>
      <c r="V318" s="83">
        <f t="shared" si="22"/>
        <v>0</v>
      </c>
      <c r="W318" s="12"/>
      <c r="X318" s="12"/>
      <c r="Y318" s="41" t="s">
        <v>74</v>
      </c>
      <c r="Z318" s="12"/>
      <c r="AA318" s="12"/>
      <c r="AB318" s="12"/>
      <c r="AC318" s="12"/>
      <c r="AD318" s="12"/>
      <c r="AE318" s="12"/>
      <c r="AF318" s="12"/>
      <c r="AH318" t="s">
        <v>107</v>
      </c>
      <c r="AI318" s="34">
        <f>AVERAGEA(C323:C324)</f>
        <v>6.5000000000000002E-2</v>
      </c>
      <c r="AJ318">
        <f>AVERAGEA(D323:D324)</f>
        <v>6.7149999999999999</v>
      </c>
      <c r="AK318" s="34">
        <f>AVERAGEA(F323:F324)</f>
        <v>4.9849999999999994</v>
      </c>
      <c r="AL318" s="43">
        <f>AVERAGEA(G323:G324)</f>
        <v>0.87150000000000005</v>
      </c>
      <c r="AM318" s="50">
        <f>AVERAGEA(E323:E324)</f>
        <v>37.150000000000006</v>
      </c>
    </row>
    <row r="319" spans="1:39" x14ac:dyDescent="0.15">
      <c r="A319" s="11">
        <v>40008</v>
      </c>
      <c r="B319" s="12">
        <v>15</v>
      </c>
      <c r="C319" s="37"/>
      <c r="D319" s="27"/>
      <c r="E319" s="52"/>
      <c r="F319" s="27"/>
      <c r="G319" s="45"/>
      <c r="H319" s="45"/>
      <c r="I319">
        <v>63.9</v>
      </c>
      <c r="J319" s="34">
        <f>(I319*14.007)*(0.001)</f>
        <v>0.89504729999999999</v>
      </c>
      <c r="K319" s="34">
        <v>0.86</v>
      </c>
      <c r="L319" s="34">
        <f>(K319*30.97)*(0.001)</f>
        <v>2.66342E-2</v>
      </c>
      <c r="M319" s="34"/>
      <c r="N319" s="12"/>
      <c r="O319" s="12"/>
      <c r="P319" s="12"/>
      <c r="Q319" s="23" t="s">
        <v>74</v>
      </c>
      <c r="R319" s="12"/>
      <c r="S319" s="12"/>
      <c r="T319" s="83" t="str">
        <f t="shared" si="20"/>
        <v xml:space="preserve"> </v>
      </c>
      <c r="U319" s="83" t="str">
        <f t="shared" si="21"/>
        <v xml:space="preserve"> </v>
      </c>
      <c r="V319" s="83">
        <f t="shared" si="22"/>
        <v>0</v>
      </c>
      <c r="W319" s="12"/>
      <c r="X319" s="12"/>
      <c r="Y319" s="41" t="s">
        <v>74</v>
      </c>
      <c r="Z319" s="12"/>
      <c r="AA319" s="12"/>
      <c r="AB319" s="12"/>
      <c r="AC319" s="12"/>
      <c r="AD319" s="12"/>
      <c r="AE319" s="12"/>
      <c r="AF319" s="12"/>
      <c r="AH319" t="s">
        <v>108</v>
      </c>
    </row>
    <row r="320" spans="1:39" x14ac:dyDescent="0.15">
      <c r="A320" s="11">
        <v>40022</v>
      </c>
      <c r="B320" s="12">
        <v>15</v>
      </c>
      <c r="C320" s="37"/>
      <c r="D320" s="27"/>
      <c r="E320" s="52"/>
      <c r="F320" s="27"/>
      <c r="G320" s="45"/>
      <c r="H320" s="45"/>
      <c r="J320" s="34"/>
      <c r="L320" s="34"/>
      <c r="M320" s="34"/>
      <c r="N320" s="87">
        <v>5</v>
      </c>
      <c r="O320" s="12"/>
      <c r="P320" s="12"/>
      <c r="Q320" s="23" t="s">
        <v>74</v>
      </c>
      <c r="R320" s="12"/>
      <c r="S320" s="12"/>
      <c r="T320" s="83" t="str">
        <f t="shared" si="20"/>
        <v xml:space="preserve"> </v>
      </c>
      <c r="U320" s="83" t="str">
        <f t="shared" si="21"/>
        <v xml:space="preserve"> </v>
      </c>
      <c r="V320" s="83">
        <f t="shared" si="22"/>
        <v>0</v>
      </c>
      <c r="W320" s="12"/>
      <c r="X320" s="12"/>
      <c r="Y320" s="41" t="s">
        <v>74</v>
      </c>
      <c r="Z320" s="12"/>
      <c r="AA320" s="12"/>
      <c r="AB320" s="12"/>
      <c r="AC320" s="12"/>
      <c r="AD320" s="12"/>
      <c r="AE320" s="12"/>
      <c r="AF320" s="12"/>
      <c r="AH320" t="s">
        <v>130</v>
      </c>
    </row>
    <row r="321" spans="1:39" x14ac:dyDescent="0.15">
      <c r="A321" s="11">
        <v>40036</v>
      </c>
      <c r="B321" s="12">
        <v>15</v>
      </c>
      <c r="C321" s="37"/>
      <c r="D321" s="27"/>
      <c r="E321" s="52"/>
      <c r="F321" s="27"/>
      <c r="G321" s="45"/>
      <c r="H321" s="45"/>
      <c r="J321" s="34"/>
      <c r="L321" s="34"/>
      <c r="M321" s="34"/>
      <c r="N321" s="87">
        <v>5</v>
      </c>
      <c r="O321" s="12"/>
      <c r="P321" s="12"/>
      <c r="Q321" s="23" t="s">
        <v>74</v>
      </c>
      <c r="R321" s="12"/>
      <c r="S321" s="12"/>
      <c r="T321" s="83" t="str">
        <f t="shared" si="20"/>
        <v xml:space="preserve"> </v>
      </c>
      <c r="U321" s="83" t="str">
        <f t="shared" si="21"/>
        <v xml:space="preserve"> </v>
      </c>
      <c r="V321" s="83">
        <f t="shared" si="22"/>
        <v>0</v>
      </c>
      <c r="W321" s="12"/>
      <c r="X321" s="12"/>
      <c r="Y321" s="41" t="s">
        <v>74</v>
      </c>
      <c r="Z321" s="12"/>
      <c r="AA321" s="12"/>
      <c r="AB321" s="12"/>
      <c r="AC321" s="12"/>
      <c r="AD321" s="12"/>
      <c r="AE321" s="12"/>
      <c r="AF321" s="12"/>
    </row>
    <row r="322" spans="1:39" x14ac:dyDescent="0.15">
      <c r="A322" s="11">
        <v>40050</v>
      </c>
      <c r="B322" s="12">
        <v>15</v>
      </c>
      <c r="C322" s="37"/>
      <c r="D322" s="27"/>
      <c r="E322" s="52"/>
      <c r="F322" s="27"/>
      <c r="G322" s="45"/>
      <c r="H322" s="45"/>
      <c r="J322" s="34"/>
      <c r="L322" s="34"/>
      <c r="M322" s="34"/>
      <c r="N322" s="12"/>
      <c r="O322" s="12"/>
      <c r="P322" s="12"/>
      <c r="Q322" s="23" t="s">
        <v>74</v>
      </c>
      <c r="R322" s="12"/>
      <c r="S322" s="12"/>
      <c r="T322" s="83" t="str">
        <f t="shared" si="20"/>
        <v xml:space="preserve"> </v>
      </c>
      <c r="U322" s="83" t="str">
        <f t="shared" si="21"/>
        <v xml:space="preserve"> </v>
      </c>
      <c r="V322" s="83">
        <f t="shared" si="22"/>
        <v>0</v>
      </c>
      <c r="W322" s="12"/>
      <c r="X322" s="12"/>
      <c r="Y322" s="34" t="s">
        <v>74</v>
      </c>
      <c r="Z322" s="12"/>
      <c r="AA322" s="12"/>
      <c r="AB322" s="12"/>
      <c r="AC322" s="12"/>
      <c r="AD322" s="12"/>
      <c r="AE322" s="12"/>
      <c r="AF322" s="12"/>
    </row>
    <row r="323" spans="1:39" x14ac:dyDescent="0.15">
      <c r="A323" s="11">
        <v>40064</v>
      </c>
      <c r="B323" s="12">
        <v>15</v>
      </c>
      <c r="C323" s="37">
        <v>7.0000000000000007E-2</v>
      </c>
      <c r="D323" s="27">
        <v>6.79</v>
      </c>
      <c r="E323" s="52">
        <v>19.600000000000001</v>
      </c>
      <c r="F323" s="27">
        <v>3.88</v>
      </c>
      <c r="G323" s="45">
        <v>0.1</v>
      </c>
      <c r="H323" s="45"/>
      <c r="I323">
        <v>105</v>
      </c>
      <c r="J323" s="34">
        <f>(I323*14.007)*(0.001)</f>
        <v>1.4707349999999999</v>
      </c>
      <c r="K323">
        <v>1.2</v>
      </c>
      <c r="L323" s="34">
        <f>(K323*30.97)*(0.001)</f>
        <v>3.7163999999999996E-2</v>
      </c>
      <c r="M323" s="34"/>
      <c r="N323" s="87">
        <v>5</v>
      </c>
      <c r="O323" s="12">
        <v>5</v>
      </c>
      <c r="P323" s="87">
        <v>1</v>
      </c>
      <c r="Q323" s="12">
        <v>1</v>
      </c>
      <c r="R323" s="12"/>
      <c r="S323" s="87">
        <v>4</v>
      </c>
      <c r="T323" s="83" t="str">
        <f t="shared" ref="T323:T386" si="25">IF(Z323&gt;0,IF(AA323="F",((Z323-32)*5/9),Z323),IF(Z323&lt;0,IF(AA323="F",((Z323-32)*5/9),Z323)," "))</f>
        <v xml:space="preserve"> </v>
      </c>
      <c r="U323" s="83" t="str">
        <f t="shared" ref="U323:U386" si="26">IF(AB323&gt;0,IF(AC323="F",((AB323-32)*5/9),AB323),IF(AB323&lt;0,IF(AC323="F",((AB323-32)*5/9),AB323)," "))</f>
        <v xml:space="preserve"> </v>
      </c>
      <c r="V323" s="83">
        <f t="shared" si="22"/>
        <v>0</v>
      </c>
      <c r="W323" s="12"/>
      <c r="X323" s="12">
        <v>2</v>
      </c>
      <c r="Y323" s="27"/>
      <c r="Z323" s="12"/>
      <c r="AA323" s="12"/>
      <c r="AB323" s="12"/>
      <c r="AC323" s="12"/>
      <c r="AD323" s="12"/>
      <c r="AE323" s="12"/>
      <c r="AF323" s="12"/>
    </row>
    <row r="324" spans="1:39" x14ac:dyDescent="0.15">
      <c r="A324" s="11">
        <v>40078</v>
      </c>
      <c r="B324" s="12">
        <v>15</v>
      </c>
      <c r="C324" s="37">
        <v>0.06</v>
      </c>
      <c r="D324" s="27">
        <v>6.64</v>
      </c>
      <c r="E324" s="52">
        <v>54.7</v>
      </c>
      <c r="F324" s="27">
        <v>6.09</v>
      </c>
      <c r="G324" s="45">
        <v>1.643</v>
      </c>
      <c r="H324" s="45"/>
      <c r="I324">
        <v>137</v>
      </c>
      <c r="J324" s="34">
        <f>(I324*14.007)*(0.001)</f>
        <v>1.9189590000000001</v>
      </c>
      <c r="K324">
        <v>1.83</v>
      </c>
      <c r="L324" s="34">
        <f>(K324*30.97)*(0.001)</f>
        <v>5.6675099999999999E-2</v>
      </c>
      <c r="M324" s="34"/>
      <c r="N324" s="87">
        <v>5</v>
      </c>
      <c r="O324" s="12">
        <v>3</v>
      </c>
      <c r="P324" s="23">
        <v>1</v>
      </c>
      <c r="Q324" s="12">
        <v>1</v>
      </c>
      <c r="R324" s="12"/>
      <c r="S324" s="23">
        <v>4</v>
      </c>
      <c r="T324" s="83" t="str">
        <f t="shared" si="25"/>
        <v xml:space="preserve"> </v>
      </c>
      <c r="U324" s="83" t="str">
        <f t="shared" si="26"/>
        <v xml:space="preserve"> </v>
      </c>
      <c r="V324" s="83">
        <f t="shared" si="22"/>
        <v>0.4572</v>
      </c>
      <c r="W324" s="23">
        <v>18</v>
      </c>
      <c r="X324" s="12">
        <v>2</v>
      </c>
      <c r="Y324" s="27"/>
      <c r="Z324" s="12"/>
      <c r="AA324" s="12"/>
      <c r="AB324" s="12"/>
      <c r="AC324" s="12"/>
      <c r="AD324" s="12"/>
      <c r="AE324" s="12"/>
      <c r="AF324" s="12"/>
    </row>
    <row r="325" spans="1:39" x14ac:dyDescent="0.15">
      <c r="A325" s="11">
        <v>40092</v>
      </c>
      <c r="B325" s="12">
        <v>15</v>
      </c>
      <c r="C325" s="37"/>
      <c r="D325" s="27"/>
      <c r="E325" s="52"/>
      <c r="F325" s="27"/>
      <c r="G325" s="45"/>
      <c r="H325" s="45"/>
      <c r="J325" s="34"/>
      <c r="L325" s="34"/>
      <c r="M325" s="34"/>
      <c r="N325" s="87">
        <v>5</v>
      </c>
      <c r="O325" s="12"/>
      <c r="P325" s="12"/>
      <c r="Q325" s="12" t="s">
        <v>74</v>
      </c>
      <c r="R325" s="12"/>
      <c r="S325" s="12"/>
      <c r="T325" s="83" t="str">
        <f t="shared" si="25"/>
        <v xml:space="preserve"> </v>
      </c>
      <c r="U325" s="83" t="str">
        <f t="shared" si="26"/>
        <v xml:space="preserve"> </v>
      </c>
      <c r="V325" s="83">
        <f t="shared" si="22"/>
        <v>0</v>
      </c>
      <c r="W325" s="12"/>
      <c r="X325" s="12"/>
      <c r="Y325" s="27" t="s">
        <v>74</v>
      </c>
      <c r="Z325" s="12"/>
      <c r="AA325" s="12"/>
      <c r="AB325" s="12"/>
      <c r="AC325" s="12"/>
      <c r="AD325" s="12"/>
      <c r="AE325" s="12"/>
      <c r="AF325" s="12"/>
    </row>
    <row r="326" spans="1:39" x14ac:dyDescent="0.15">
      <c r="A326" s="11">
        <v>40106</v>
      </c>
      <c r="B326" s="12">
        <v>15</v>
      </c>
      <c r="C326" s="37"/>
      <c r="D326" s="27"/>
      <c r="E326" s="52"/>
      <c r="F326" s="27"/>
      <c r="G326" s="45"/>
      <c r="H326" s="45"/>
      <c r="J326" s="34"/>
      <c r="L326" s="34"/>
      <c r="M326" s="34"/>
      <c r="N326" s="87">
        <v>5</v>
      </c>
      <c r="O326" s="12"/>
      <c r="P326" s="12"/>
      <c r="Q326" s="12" t="s">
        <v>74</v>
      </c>
      <c r="R326" s="12"/>
      <c r="S326" s="12"/>
      <c r="T326" s="83" t="str">
        <f t="shared" si="25"/>
        <v xml:space="preserve"> </v>
      </c>
      <c r="U326" s="83" t="str">
        <f t="shared" si="26"/>
        <v xml:space="preserve"> </v>
      </c>
      <c r="V326" s="83">
        <f t="shared" ref="V326:V389" si="27">W326*0.0254</f>
        <v>0</v>
      </c>
      <c r="W326" s="12"/>
      <c r="X326" s="12"/>
      <c r="Y326" s="27" t="s">
        <v>74</v>
      </c>
      <c r="Z326" s="12"/>
      <c r="AA326" s="12"/>
      <c r="AB326" s="12"/>
      <c r="AC326" s="12"/>
      <c r="AD326" s="12"/>
      <c r="AE326" s="12"/>
      <c r="AF326" s="12"/>
    </row>
    <row r="327" spans="1:39" x14ac:dyDescent="0.15">
      <c r="A327" s="13">
        <v>40120</v>
      </c>
      <c r="B327" s="12">
        <v>15</v>
      </c>
      <c r="C327" s="37"/>
      <c r="D327" s="27"/>
      <c r="E327" s="52"/>
      <c r="F327" s="27"/>
      <c r="G327" s="45"/>
      <c r="H327" s="45"/>
      <c r="J327" s="34"/>
      <c r="L327" s="34"/>
      <c r="M327" s="34"/>
      <c r="N327" s="87">
        <v>5</v>
      </c>
      <c r="O327" s="12"/>
      <c r="P327" s="12"/>
      <c r="Q327" s="12" t="s">
        <v>74</v>
      </c>
      <c r="R327" s="12"/>
      <c r="S327" s="12"/>
      <c r="T327" s="83" t="str">
        <f t="shared" si="25"/>
        <v xml:space="preserve"> </v>
      </c>
      <c r="U327" s="83" t="str">
        <f t="shared" si="26"/>
        <v xml:space="preserve"> </v>
      </c>
      <c r="V327" s="83">
        <f t="shared" si="27"/>
        <v>0</v>
      </c>
      <c r="W327" s="12"/>
      <c r="X327" s="12"/>
      <c r="Y327" s="27" t="s">
        <v>74</v>
      </c>
      <c r="Z327" s="12"/>
      <c r="AA327" s="12"/>
      <c r="AB327" s="12"/>
      <c r="AC327" s="12"/>
      <c r="AD327" s="12"/>
      <c r="AE327" s="12"/>
      <c r="AF327" s="12"/>
    </row>
    <row r="328" spans="1:39" x14ac:dyDescent="0.15">
      <c r="A328" s="13">
        <v>40134</v>
      </c>
      <c r="B328" s="12">
        <v>15</v>
      </c>
      <c r="C328" s="37"/>
      <c r="D328" s="27"/>
      <c r="E328" s="52"/>
      <c r="F328" s="27"/>
      <c r="G328" s="45"/>
      <c r="H328" s="45"/>
      <c r="J328" s="34"/>
      <c r="L328" s="34"/>
      <c r="M328" s="34"/>
      <c r="N328" s="87">
        <v>5</v>
      </c>
      <c r="O328" s="12"/>
      <c r="P328" s="12"/>
      <c r="Q328" s="12" t="s">
        <v>74</v>
      </c>
      <c r="R328" s="12"/>
      <c r="S328" s="12"/>
      <c r="T328" s="83" t="str">
        <f t="shared" si="25"/>
        <v xml:space="preserve"> </v>
      </c>
      <c r="U328" s="83" t="str">
        <f t="shared" si="26"/>
        <v xml:space="preserve"> </v>
      </c>
      <c r="V328" s="83">
        <f t="shared" si="27"/>
        <v>0</v>
      </c>
      <c r="W328" s="12"/>
      <c r="X328" s="12"/>
      <c r="Y328" s="27" t="s">
        <v>74</v>
      </c>
      <c r="Z328" s="12"/>
      <c r="AA328" s="12"/>
      <c r="AB328" s="12"/>
      <c r="AC328" s="12"/>
      <c r="AD328" s="12"/>
      <c r="AE328" s="12"/>
      <c r="AF328" s="12"/>
    </row>
    <row r="329" spans="1:39" x14ac:dyDescent="0.15">
      <c r="A329" s="13"/>
      <c r="B329" s="12"/>
      <c r="C329" s="37"/>
      <c r="D329" s="27"/>
      <c r="E329" s="52"/>
      <c r="F329" s="27"/>
      <c r="G329" s="45"/>
      <c r="H329" s="45"/>
      <c r="J329" s="34"/>
      <c r="L329" s="34"/>
      <c r="M329" s="34"/>
      <c r="N329" s="12"/>
      <c r="O329" s="12"/>
      <c r="P329" s="12"/>
      <c r="Q329" s="12"/>
      <c r="R329" s="12"/>
      <c r="S329" s="12"/>
      <c r="T329" s="83" t="str">
        <f t="shared" si="25"/>
        <v xml:space="preserve"> </v>
      </c>
      <c r="U329" s="83" t="str">
        <f t="shared" si="26"/>
        <v xml:space="preserve"> </v>
      </c>
      <c r="V329" s="83">
        <f t="shared" si="27"/>
        <v>0</v>
      </c>
      <c r="W329" s="12"/>
      <c r="X329" s="12"/>
      <c r="Y329" s="27"/>
      <c r="Z329" s="12"/>
      <c r="AA329" s="12"/>
      <c r="AB329" s="12"/>
      <c r="AC329" s="12"/>
      <c r="AD329" s="12"/>
      <c r="AE329" s="12"/>
      <c r="AF329" s="12"/>
    </row>
    <row r="330" spans="1:39" x14ac:dyDescent="0.15">
      <c r="A330" s="13"/>
      <c r="B330" s="12"/>
      <c r="C330" s="37"/>
      <c r="D330" s="27"/>
      <c r="E330" s="52"/>
      <c r="F330" s="27"/>
      <c r="G330" s="45"/>
      <c r="H330" s="45"/>
      <c r="J330" s="34"/>
      <c r="L330" s="34"/>
      <c r="M330" s="34"/>
      <c r="N330" s="12"/>
      <c r="O330" s="12"/>
      <c r="P330" s="12"/>
      <c r="Q330" s="12"/>
      <c r="R330" s="12"/>
      <c r="S330" s="12"/>
      <c r="T330" s="83" t="str">
        <f t="shared" si="25"/>
        <v xml:space="preserve"> </v>
      </c>
      <c r="U330" s="83" t="str">
        <f t="shared" si="26"/>
        <v xml:space="preserve"> </v>
      </c>
      <c r="V330" s="83">
        <f t="shared" si="27"/>
        <v>0</v>
      </c>
      <c r="W330" s="12"/>
      <c r="X330" s="12"/>
      <c r="Y330" s="27"/>
      <c r="Z330" s="12"/>
      <c r="AA330" s="12"/>
      <c r="AB330" s="12"/>
      <c r="AC330" s="12"/>
      <c r="AD330" s="12"/>
      <c r="AE330" s="12"/>
      <c r="AF330" s="12"/>
    </row>
    <row r="331" spans="1:39" x14ac:dyDescent="0.15">
      <c r="A331" s="13"/>
      <c r="B331" s="12"/>
      <c r="C331" s="37"/>
      <c r="D331" s="27"/>
      <c r="E331" s="52"/>
      <c r="F331" s="27"/>
      <c r="G331" s="45"/>
      <c r="H331" s="45"/>
      <c r="J331" s="34"/>
      <c r="L331" s="34"/>
      <c r="M331" s="34"/>
      <c r="N331" s="12"/>
      <c r="O331" s="12"/>
      <c r="P331" s="12"/>
      <c r="Q331" s="12"/>
      <c r="R331" s="12"/>
      <c r="S331" s="12"/>
      <c r="T331" s="83" t="str">
        <f t="shared" si="25"/>
        <v xml:space="preserve"> </v>
      </c>
      <c r="U331" s="83" t="str">
        <f t="shared" si="26"/>
        <v xml:space="preserve"> </v>
      </c>
      <c r="V331" s="83">
        <f t="shared" si="27"/>
        <v>0</v>
      </c>
      <c r="W331" s="12"/>
      <c r="X331" s="12"/>
      <c r="Y331" s="27"/>
      <c r="Z331" s="12"/>
      <c r="AA331" s="12"/>
      <c r="AB331" s="12"/>
      <c r="AC331" s="12"/>
      <c r="AD331" s="12"/>
      <c r="AE331" s="12"/>
      <c r="AF331" s="12"/>
    </row>
    <row r="332" spans="1:39" x14ac:dyDescent="0.15">
      <c r="A332" s="13"/>
      <c r="B332" s="12"/>
      <c r="C332" s="37"/>
      <c r="D332" s="27"/>
      <c r="E332" s="52"/>
      <c r="F332" s="27"/>
      <c r="G332" s="45"/>
      <c r="H332" s="45"/>
      <c r="J332" s="34"/>
      <c r="L332" s="34"/>
      <c r="M332" s="34"/>
      <c r="N332" s="12"/>
      <c r="O332" s="12"/>
      <c r="P332" s="12"/>
      <c r="Q332" s="12"/>
      <c r="R332" s="12"/>
      <c r="S332" s="12"/>
      <c r="T332" s="83" t="str">
        <f t="shared" si="25"/>
        <v xml:space="preserve"> </v>
      </c>
      <c r="U332" s="83" t="str">
        <f t="shared" si="26"/>
        <v xml:space="preserve"> </v>
      </c>
      <c r="V332" s="83">
        <f t="shared" si="27"/>
        <v>0</v>
      </c>
      <c r="W332" s="12"/>
      <c r="X332" s="12"/>
      <c r="Y332" s="27"/>
      <c r="Z332" s="12"/>
      <c r="AA332" s="12"/>
      <c r="AB332" s="12"/>
      <c r="AC332" s="12"/>
      <c r="AD332" s="12"/>
      <c r="AE332" s="12"/>
      <c r="AF332" s="12"/>
    </row>
    <row r="333" spans="1:39" x14ac:dyDescent="0.15">
      <c r="A333" s="11">
        <v>39896</v>
      </c>
      <c r="B333" s="12">
        <v>16</v>
      </c>
      <c r="C333" s="37">
        <v>0.06</v>
      </c>
      <c r="D333" s="27">
        <v>7.16</v>
      </c>
      <c r="E333" s="52">
        <v>6</v>
      </c>
      <c r="F333" s="27"/>
      <c r="G333" s="45">
        <v>0.25</v>
      </c>
      <c r="H333" s="45"/>
      <c r="I333">
        <v>43.7</v>
      </c>
      <c r="J333" s="34">
        <f>(I333*14.007)*(0.001)</f>
        <v>0.61210589999999998</v>
      </c>
      <c r="K333" s="34">
        <v>1.26</v>
      </c>
      <c r="L333" s="34">
        <f>(K333*30.97)*(0.001)</f>
        <v>3.90222E-2</v>
      </c>
      <c r="M333" s="34"/>
      <c r="N333" s="12"/>
      <c r="O333" s="12">
        <v>1</v>
      </c>
      <c r="P333" s="87">
        <v>1</v>
      </c>
      <c r="Q333" s="12">
        <v>1</v>
      </c>
      <c r="R333" s="87">
        <v>8</v>
      </c>
      <c r="S333" s="87">
        <v>1</v>
      </c>
      <c r="T333" s="83" t="str">
        <f t="shared" si="25"/>
        <v xml:space="preserve"> </v>
      </c>
      <c r="U333" s="83" t="str">
        <f t="shared" si="26"/>
        <v xml:space="preserve"> </v>
      </c>
      <c r="V333" s="83">
        <f t="shared" si="27"/>
        <v>0</v>
      </c>
      <c r="W333" s="12"/>
      <c r="X333" s="12"/>
      <c r="Y333" s="27"/>
      <c r="Z333">
        <v>0</v>
      </c>
      <c r="AA333" t="s">
        <v>206</v>
      </c>
      <c r="AD333" s="12" t="s">
        <v>43</v>
      </c>
      <c r="AE333" s="12" t="s">
        <v>97</v>
      </c>
      <c r="AF333" s="12"/>
    </row>
    <row r="334" spans="1:39" x14ac:dyDescent="0.15">
      <c r="A334" s="11">
        <v>39910</v>
      </c>
      <c r="B334" s="12">
        <v>16</v>
      </c>
      <c r="C334" s="37"/>
      <c r="D334" s="27"/>
      <c r="E334" s="52"/>
      <c r="F334" s="27"/>
      <c r="G334" s="45"/>
      <c r="H334" s="45"/>
      <c r="J334" s="34"/>
      <c r="L334" s="34"/>
      <c r="M334" s="34"/>
      <c r="N334" s="12"/>
      <c r="O334" s="12"/>
      <c r="P334" s="12"/>
      <c r="Q334" t="s">
        <v>74</v>
      </c>
      <c r="R334" s="12"/>
      <c r="S334" s="12"/>
      <c r="T334" s="83" t="str">
        <f t="shared" si="25"/>
        <v xml:space="preserve"> </v>
      </c>
      <c r="U334" s="83" t="str">
        <f t="shared" si="26"/>
        <v xml:space="preserve"> </v>
      </c>
      <c r="V334" s="83">
        <f t="shared" si="27"/>
        <v>0</v>
      </c>
      <c r="W334" s="12"/>
      <c r="X334" s="12"/>
      <c r="Y334" s="34" t="s">
        <v>74</v>
      </c>
      <c r="Z334" s="12"/>
      <c r="AA334" s="12"/>
      <c r="AB334" s="12"/>
      <c r="AC334" s="12"/>
      <c r="AD334" s="12"/>
      <c r="AE334" s="12"/>
      <c r="AF334" s="12"/>
      <c r="AH334" t="s">
        <v>101</v>
      </c>
      <c r="AI334" s="34">
        <f>C333</f>
        <v>0.06</v>
      </c>
      <c r="AJ334" s="34">
        <f>D333</f>
        <v>7.16</v>
      </c>
      <c r="AK334" s="34"/>
      <c r="AL334" s="43">
        <f>G333</f>
        <v>0.25</v>
      </c>
      <c r="AM334" s="50">
        <f>E333</f>
        <v>6</v>
      </c>
    </row>
    <row r="335" spans="1:39" x14ac:dyDescent="0.15">
      <c r="A335" s="11">
        <v>39924</v>
      </c>
      <c r="B335" s="12">
        <v>16</v>
      </c>
      <c r="C335" s="37">
        <v>0.05</v>
      </c>
      <c r="D335" s="27">
        <v>6.75</v>
      </c>
      <c r="E335" s="52">
        <v>16.100000000000001</v>
      </c>
      <c r="F335" s="27">
        <v>1.23</v>
      </c>
      <c r="G335" s="45">
        <v>0.22900000000000001</v>
      </c>
      <c r="H335" s="45"/>
      <c r="I335">
        <v>125</v>
      </c>
      <c r="J335" s="34">
        <f>(I335*14.007)*(0.001)</f>
        <v>1.750875</v>
      </c>
      <c r="K335" s="34">
        <v>4.2</v>
      </c>
      <c r="L335" s="34">
        <f>(K335*30.97)*(0.001)</f>
        <v>0.13007400000000002</v>
      </c>
      <c r="M335" s="34"/>
      <c r="N335" s="12"/>
      <c r="O335" s="12">
        <v>1</v>
      </c>
      <c r="P335" s="23">
        <v>2</v>
      </c>
      <c r="Q335" s="12">
        <v>1</v>
      </c>
      <c r="R335" s="23">
        <v>1</v>
      </c>
      <c r="S335" s="23">
        <v>5</v>
      </c>
      <c r="T335" s="83">
        <f t="shared" si="25"/>
        <v>18</v>
      </c>
      <c r="U335" s="83">
        <f t="shared" si="26"/>
        <v>16</v>
      </c>
      <c r="V335" s="83">
        <f t="shared" si="27"/>
        <v>0</v>
      </c>
      <c r="W335" s="12"/>
      <c r="X335" s="12"/>
      <c r="Y335" s="27"/>
      <c r="Z335" s="23">
        <v>18</v>
      </c>
      <c r="AA335" s="23" t="s">
        <v>206</v>
      </c>
      <c r="AB335" s="23">
        <v>16</v>
      </c>
      <c r="AC335" s="23" t="s">
        <v>206</v>
      </c>
      <c r="AD335" s="12"/>
      <c r="AE335" s="12"/>
      <c r="AF335" s="12"/>
      <c r="AH335" t="s">
        <v>102</v>
      </c>
      <c r="AI335" s="34">
        <f>C335</f>
        <v>0.05</v>
      </c>
      <c r="AJ335" s="34">
        <f>D335</f>
        <v>6.75</v>
      </c>
      <c r="AK335" s="34">
        <f>F335</f>
        <v>1.23</v>
      </c>
      <c r="AL335" s="43">
        <f>G335</f>
        <v>0.22900000000000001</v>
      </c>
      <c r="AM335" s="50">
        <f>E335</f>
        <v>16.100000000000001</v>
      </c>
    </row>
    <row r="336" spans="1:39" ht="15" x14ac:dyDescent="0.2">
      <c r="A336" s="11">
        <v>39938</v>
      </c>
      <c r="B336" s="12">
        <v>16</v>
      </c>
      <c r="C336" s="37"/>
      <c r="D336" s="27"/>
      <c r="E336" s="52"/>
      <c r="F336" s="27"/>
      <c r="G336" s="45"/>
      <c r="H336" s="45"/>
      <c r="J336" s="34"/>
      <c r="L336" s="34">
        <f>(K336*30.97)*(0.001)</f>
        <v>0</v>
      </c>
      <c r="M336" s="34"/>
      <c r="N336" s="12"/>
      <c r="O336" s="17"/>
      <c r="P336" s="17"/>
      <c r="Q336" s="26" t="s">
        <v>74</v>
      </c>
      <c r="R336" s="17"/>
      <c r="S336" s="17"/>
      <c r="T336" s="83" t="str">
        <f t="shared" si="25"/>
        <v xml:space="preserve"> </v>
      </c>
      <c r="U336" s="83" t="str">
        <f t="shared" si="26"/>
        <v xml:space="preserve"> </v>
      </c>
      <c r="V336" s="83">
        <f t="shared" si="27"/>
        <v>0</v>
      </c>
      <c r="W336" s="17"/>
      <c r="X336" s="17"/>
      <c r="Y336" s="41" t="s">
        <v>74</v>
      </c>
      <c r="Z336" s="17"/>
      <c r="AA336" s="17"/>
      <c r="AB336" s="17"/>
      <c r="AC336" s="17"/>
      <c r="AD336" s="12"/>
      <c r="AE336" s="12"/>
      <c r="AF336" s="12"/>
      <c r="AG336" s="94"/>
      <c r="AH336" t="s">
        <v>103</v>
      </c>
      <c r="AI336" s="34">
        <f>C337</f>
        <v>0.08</v>
      </c>
      <c r="AJ336" s="34">
        <f>D337</f>
        <v>7.57</v>
      </c>
      <c r="AK336" s="34">
        <f>F337</f>
        <v>0.68799999999999994</v>
      </c>
      <c r="AM336" s="50">
        <f>E337</f>
        <v>12.3</v>
      </c>
    </row>
    <row r="337" spans="1:39" ht="15" x14ac:dyDescent="0.2">
      <c r="A337" s="11">
        <v>39952</v>
      </c>
      <c r="B337" s="12">
        <v>16</v>
      </c>
      <c r="C337" s="37">
        <v>0.08</v>
      </c>
      <c r="D337" s="27">
        <v>7.57</v>
      </c>
      <c r="E337" s="52">
        <v>12.3</v>
      </c>
      <c r="F337" s="27">
        <v>0.68799999999999994</v>
      </c>
      <c r="G337" s="121" t="s">
        <v>162</v>
      </c>
      <c r="H337" s="121"/>
      <c r="I337">
        <v>62.6</v>
      </c>
      <c r="J337" s="34">
        <f>(I337*14.007)*(0.001)</f>
        <v>0.87683820000000001</v>
      </c>
      <c r="K337" s="34">
        <v>1.48</v>
      </c>
      <c r="L337" s="34">
        <f>(K337*30.97)*(0.001)</f>
        <v>4.5835599999999997E-2</v>
      </c>
      <c r="M337" s="34"/>
      <c r="N337" s="12"/>
      <c r="O337" s="12">
        <v>1</v>
      </c>
      <c r="P337" s="87">
        <v>2</v>
      </c>
      <c r="Q337" s="12">
        <v>1</v>
      </c>
      <c r="R337" s="87">
        <v>2</v>
      </c>
      <c r="S337" s="12">
        <v>3</v>
      </c>
      <c r="T337" s="83">
        <f t="shared" si="25"/>
        <v>25</v>
      </c>
      <c r="U337" s="83">
        <f t="shared" si="26"/>
        <v>20</v>
      </c>
      <c r="V337" s="83">
        <f t="shared" si="27"/>
        <v>0</v>
      </c>
      <c r="W337" s="12"/>
      <c r="X337" s="12">
        <v>2</v>
      </c>
      <c r="Y337" s="27"/>
      <c r="Z337">
        <v>25</v>
      </c>
      <c r="AA337" t="s">
        <v>206</v>
      </c>
      <c r="AB337">
        <v>20</v>
      </c>
      <c r="AC337" t="s">
        <v>206</v>
      </c>
      <c r="AD337" s="12"/>
      <c r="AE337" s="12"/>
      <c r="AF337" s="12"/>
      <c r="AG337" s="95" t="s">
        <v>142</v>
      </c>
      <c r="AH337" t="s">
        <v>104</v>
      </c>
    </row>
    <row r="338" spans="1:39" x14ac:dyDescent="0.15">
      <c r="A338" s="11">
        <v>39966</v>
      </c>
      <c r="B338" s="12">
        <v>16</v>
      </c>
      <c r="C338" s="37"/>
      <c r="D338" s="27"/>
      <c r="E338" s="52"/>
      <c r="F338" s="27"/>
      <c r="G338" s="45"/>
      <c r="H338" s="45"/>
      <c r="J338" s="34"/>
      <c r="L338" s="34"/>
      <c r="M338" s="34"/>
      <c r="N338" s="12"/>
      <c r="O338" s="12"/>
      <c r="P338" s="12"/>
      <c r="Q338" t="s">
        <v>74</v>
      </c>
      <c r="R338" s="12"/>
      <c r="S338" s="12"/>
      <c r="T338" s="83" t="str">
        <f t="shared" si="25"/>
        <v xml:space="preserve"> </v>
      </c>
      <c r="U338" s="83" t="str">
        <f t="shared" si="26"/>
        <v xml:space="preserve"> </v>
      </c>
      <c r="V338" s="83">
        <f t="shared" si="27"/>
        <v>0</v>
      </c>
      <c r="W338" s="12"/>
      <c r="X338" s="12"/>
      <c r="Y338" s="34" t="s">
        <v>74</v>
      </c>
      <c r="Z338" s="12"/>
      <c r="AA338" s="12"/>
      <c r="AB338" s="12"/>
      <c r="AC338" s="12"/>
      <c r="AD338" s="12"/>
      <c r="AE338" s="12"/>
      <c r="AF338" s="12"/>
      <c r="AH338" t="s">
        <v>105</v>
      </c>
    </row>
    <row r="339" spans="1:39" x14ac:dyDescent="0.15">
      <c r="A339" s="11">
        <v>39980</v>
      </c>
      <c r="B339" s="12">
        <v>16</v>
      </c>
      <c r="C339" s="37"/>
      <c r="D339" s="27"/>
      <c r="E339" s="52"/>
      <c r="F339" s="27"/>
      <c r="G339" s="45"/>
      <c r="H339" s="45"/>
      <c r="J339" s="34"/>
      <c r="L339" s="34"/>
      <c r="M339" s="34"/>
      <c r="N339" s="12">
        <v>5</v>
      </c>
      <c r="O339" s="12"/>
      <c r="P339" s="12"/>
      <c r="Q339" t="s">
        <v>74</v>
      </c>
      <c r="R339" s="12"/>
      <c r="S339" s="12"/>
      <c r="T339" s="83" t="str">
        <f t="shared" si="25"/>
        <v xml:space="preserve"> </v>
      </c>
      <c r="U339" s="83" t="str">
        <f t="shared" si="26"/>
        <v xml:space="preserve"> </v>
      </c>
      <c r="V339" s="83">
        <f t="shared" si="27"/>
        <v>0</v>
      </c>
      <c r="W339" s="12"/>
      <c r="X339" s="12"/>
      <c r="Y339" s="34" t="s">
        <v>74</v>
      </c>
      <c r="Z339" s="12"/>
      <c r="AA339" s="12"/>
      <c r="AB339" s="12"/>
      <c r="AC339" s="12"/>
      <c r="AD339" s="12"/>
      <c r="AE339" s="12"/>
      <c r="AF339" s="12"/>
      <c r="AH339" t="s">
        <v>106</v>
      </c>
      <c r="AI339" s="34">
        <f>C343</f>
        <v>0.06</v>
      </c>
      <c r="AJ339" s="34">
        <f>D343</f>
        <v>6.91</v>
      </c>
      <c r="AK339" s="34">
        <f>F343</f>
        <v>0.38900000000000001</v>
      </c>
      <c r="AL339" s="43">
        <f>G343</f>
        <v>0.13600000000000001</v>
      </c>
      <c r="AM339" s="50">
        <f>E343</f>
        <v>7.8</v>
      </c>
    </row>
    <row r="340" spans="1:39" x14ac:dyDescent="0.15">
      <c r="A340" s="11">
        <v>39994</v>
      </c>
      <c r="B340" s="12">
        <v>16</v>
      </c>
      <c r="C340" s="37"/>
      <c r="D340" s="27"/>
      <c r="E340" s="52"/>
      <c r="F340" s="27"/>
      <c r="G340" s="45"/>
      <c r="H340" s="45"/>
      <c r="J340" s="34"/>
      <c r="L340" s="34"/>
      <c r="M340" s="34"/>
      <c r="N340" s="12"/>
      <c r="O340" s="12"/>
      <c r="P340" s="12"/>
      <c r="Q340" t="s">
        <v>74</v>
      </c>
      <c r="R340" s="12"/>
      <c r="S340" s="12"/>
      <c r="T340" s="83" t="str">
        <f t="shared" si="25"/>
        <v xml:space="preserve"> </v>
      </c>
      <c r="U340" s="83" t="str">
        <f t="shared" si="26"/>
        <v xml:space="preserve"> </v>
      </c>
      <c r="V340" s="83">
        <f t="shared" si="27"/>
        <v>0</v>
      </c>
      <c r="W340" s="12"/>
      <c r="X340" s="12"/>
      <c r="Y340" s="34" t="s">
        <v>74</v>
      </c>
      <c r="Z340" s="12"/>
      <c r="AA340" s="12"/>
      <c r="AB340" s="12"/>
      <c r="AC340" s="12"/>
      <c r="AD340" s="12"/>
      <c r="AE340" s="12"/>
      <c r="AF340" s="12"/>
      <c r="AH340" t="s">
        <v>107</v>
      </c>
      <c r="AI340" s="34">
        <f>C346</f>
        <v>0.06</v>
      </c>
      <c r="AJ340" s="34">
        <f>D346</f>
        <v>6.6</v>
      </c>
      <c r="AK340" s="34">
        <f>F346</f>
        <v>2.2599999999999998</v>
      </c>
      <c r="AL340" s="43">
        <f>G346</f>
        <v>0.158</v>
      </c>
      <c r="AM340" s="50">
        <f>E346</f>
        <v>12.1</v>
      </c>
    </row>
    <row r="341" spans="1:39" x14ac:dyDescent="0.15">
      <c r="A341" s="11">
        <v>40008</v>
      </c>
      <c r="B341" s="12">
        <v>16</v>
      </c>
      <c r="C341" s="37"/>
      <c r="D341" s="27"/>
      <c r="E341" s="52"/>
      <c r="F341" s="27"/>
      <c r="G341" s="45"/>
      <c r="H341" s="45"/>
      <c r="J341" s="34"/>
      <c r="L341" s="34"/>
      <c r="M341" s="34"/>
      <c r="N341" s="12"/>
      <c r="O341" s="12"/>
      <c r="P341" s="12"/>
      <c r="Q341" t="s">
        <v>74</v>
      </c>
      <c r="R341" s="12"/>
      <c r="S341" s="12"/>
      <c r="T341" s="83" t="str">
        <f t="shared" si="25"/>
        <v xml:space="preserve"> </v>
      </c>
      <c r="U341" s="83" t="str">
        <f t="shared" si="26"/>
        <v xml:space="preserve"> </v>
      </c>
      <c r="V341" s="83">
        <f t="shared" si="27"/>
        <v>0</v>
      </c>
      <c r="W341" s="12"/>
      <c r="X341" s="12"/>
      <c r="Y341" s="34" t="s">
        <v>74</v>
      </c>
      <c r="Z341" s="12"/>
      <c r="AA341" s="12"/>
      <c r="AB341" s="12"/>
      <c r="AC341" s="12"/>
      <c r="AD341" s="12"/>
      <c r="AE341" s="12"/>
      <c r="AF341" s="12"/>
      <c r="AH341" t="s">
        <v>108</v>
      </c>
      <c r="AI341" s="34">
        <f>AVERAGE(C347:C348)</f>
        <v>6.5000000000000002E-2</v>
      </c>
      <c r="AJ341" s="34">
        <f>AVERAGE(D347:D348)</f>
        <v>7.1950000000000003</v>
      </c>
      <c r="AK341" s="34">
        <f>AVERAGE(F347:F348)</f>
        <v>1.6349999999999998</v>
      </c>
      <c r="AL341" s="43">
        <f>AVERAGE(G347:G348)</f>
        <v>0.23750000000000002</v>
      </c>
      <c r="AM341" s="50">
        <f>AVERAGE(E347:E348)</f>
        <v>8.0500000000000007</v>
      </c>
    </row>
    <row r="342" spans="1:39" x14ac:dyDescent="0.15">
      <c r="A342" s="11">
        <v>40022</v>
      </c>
      <c r="B342" s="12">
        <v>16</v>
      </c>
      <c r="C342" s="37"/>
      <c r="D342" s="27"/>
      <c r="E342" s="52"/>
      <c r="F342" s="27"/>
      <c r="G342" s="45"/>
      <c r="H342" s="45"/>
      <c r="J342" s="34"/>
      <c r="L342" s="34"/>
      <c r="M342" s="34"/>
      <c r="N342" s="12"/>
      <c r="O342" s="12"/>
      <c r="P342" s="12"/>
      <c r="Q342" t="s">
        <v>74</v>
      </c>
      <c r="R342" s="12"/>
      <c r="S342" s="12"/>
      <c r="T342" s="83" t="str">
        <f t="shared" si="25"/>
        <v xml:space="preserve"> </v>
      </c>
      <c r="U342" s="83" t="str">
        <f t="shared" si="26"/>
        <v xml:space="preserve"> </v>
      </c>
      <c r="V342" s="83">
        <f t="shared" si="27"/>
        <v>0</v>
      </c>
      <c r="W342" s="12"/>
      <c r="X342" s="12"/>
      <c r="Y342" s="34" t="s">
        <v>74</v>
      </c>
      <c r="Z342" s="12"/>
      <c r="AA342" s="12"/>
      <c r="AB342" s="12"/>
      <c r="AC342" s="12"/>
      <c r="AD342" s="12"/>
      <c r="AE342" s="12"/>
      <c r="AF342" s="12"/>
      <c r="AH342" t="s">
        <v>130</v>
      </c>
      <c r="AI342" s="34">
        <v>0.06</v>
      </c>
      <c r="AJ342" s="27">
        <v>6.59</v>
      </c>
      <c r="AK342" s="27">
        <v>1.05</v>
      </c>
      <c r="AL342" s="43">
        <v>0.27400000000000002</v>
      </c>
      <c r="AM342" s="52">
        <v>4.9000000000000004</v>
      </c>
    </row>
    <row r="343" spans="1:39" x14ac:dyDescent="0.15">
      <c r="A343" s="11">
        <v>40036</v>
      </c>
      <c r="B343" s="12">
        <v>16</v>
      </c>
      <c r="C343" s="37">
        <v>0.06</v>
      </c>
      <c r="D343" s="27">
        <v>6.91</v>
      </c>
      <c r="E343" s="52">
        <v>7.8</v>
      </c>
      <c r="F343" s="27">
        <v>0.38900000000000001</v>
      </c>
      <c r="G343" s="45">
        <v>0.13600000000000001</v>
      </c>
      <c r="H343" s="45"/>
      <c r="I343">
        <v>41.2</v>
      </c>
      <c r="J343" s="34">
        <f t="shared" ref="J343:J349" si="28">(I343*14.007)*(0.001)</f>
        <v>0.57708839999999995</v>
      </c>
      <c r="K343">
        <v>1.03</v>
      </c>
      <c r="L343" s="34">
        <f t="shared" ref="L343:L349" si="29">(K343*30.97)*(0.001)</f>
        <v>3.18991E-2</v>
      </c>
      <c r="M343" s="34"/>
      <c r="N343" s="12"/>
      <c r="O343" s="12"/>
      <c r="P343" s="87">
        <v>2</v>
      </c>
      <c r="Q343" s="12">
        <v>1</v>
      </c>
      <c r="R343" s="87">
        <v>8</v>
      </c>
      <c r="S343" s="12">
        <v>1</v>
      </c>
      <c r="T343" s="83">
        <f t="shared" si="25"/>
        <v>30</v>
      </c>
      <c r="U343" s="83">
        <f t="shared" si="26"/>
        <v>28</v>
      </c>
      <c r="V343" s="83">
        <f t="shared" si="27"/>
        <v>0</v>
      </c>
      <c r="W343" s="12"/>
      <c r="X343" s="12"/>
      <c r="Y343" s="27"/>
      <c r="Z343">
        <v>30</v>
      </c>
      <c r="AA343" t="s">
        <v>206</v>
      </c>
      <c r="AB343">
        <v>28</v>
      </c>
      <c r="AC343" t="s">
        <v>206</v>
      </c>
      <c r="AD343" s="12"/>
      <c r="AE343" s="12"/>
      <c r="AF343" s="12"/>
    </row>
    <row r="344" spans="1:39" x14ac:dyDescent="0.15">
      <c r="A344" s="11">
        <v>40050</v>
      </c>
      <c r="B344" s="12">
        <v>16</v>
      </c>
      <c r="C344" s="37"/>
      <c r="D344" s="27"/>
      <c r="E344" s="52"/>
      <c r="F344" s="27"/>
      <c r="G344" s="45"/>
      <c r="H344" s="45"/>
      <c r="J344" s="34"/>
      <c r="L344" s="34"/>
      <c r="M344" s="34"/>
      <c r="N344" s="12"/>
      <c r="O344" s="12"/>
      <c r="P344" s="12"/>
      <c r="Q344" s="87" t="s">
        <v>74</v>
      </c>
      <c r="R344" s="12"/>
      <c r="S344" s="12"/>
      <c r="T344" s="83" t="str">
        <f t="shared" si="25"/>
        <v xml:space="preserve"> </v>
      </c>
      <c r="U344" s="83" t="str">
        <f t="shared" si="26"/>
        <v xml:space="preserve"> </v>
      </c>
      <c r="V344" s="83">
        <f t="shared" si="27"/>
        <v>0</v>
      </c>
      <c r="W344" s="12"/>
      <c r="X344" s="12"/>
      <c r="Y344" s="34" t="s">
        <v>74</v>
      </c>
      <c r="Z344" s="12"/>
      <c r="AA344" s="12"/>
      <c r="AB344" s="12"/>
      <c r="AC344" s="12"/>
      <c r="AD344" s="12"/>
      <c r="AE344" s="12"/>
      <c r="AF344" s="12"/>
    </row>
    <row r="345" spans="1:39" x14ac:dyDescent="0.15">
      <c r="A345" s="11">
        <v>40064</v>
      </c>
      <c r="B345" s="12">
        <v>16</v>
      </c>
      <c r="C345" s="37"/>
      <c r="D345" s="27"/>
      <c r="E345" s="52"/>
      <c r="F345" s="27"/>
      <c r="G345" s="45"/>
      <c r="H345" s="45"/>
      <c r="J345" s="34"/>
      <c r="L345" s="34"/>
      <c r="M345" s="34"/>
      <c r="N345" s="12">
        <v>5</v>
      </c>
      <c r="O345" s="12"/>
      <c r="P345" s="12"/>
      <c r="Q345" s="87" t="s">
        <v>74</v>
      </c>
      <c r="R345" s="12"/>
      <c r="S345" s="12"/>
      <c r="T345" s="83" t="str">
        <f t="shared" si="25"/>
        <v xml:space="preserve"> </v>
      </c>
      <c r="U345" s="83" t="str">
        <f t="shared" si="26"/>
        <v xml:space="preserve"> </v>
      </c>
      <c r="V345" s="83">
        <f t="shared" si="27"/>
        <v>0</v>
      </c>
      <c r="W345" s="12"/>
      <c r="X345" s="12"/>
      <c r="Y345" s="34" t="s">
        <v>74</v>
      </c>
      <c r="Z345" s="12"/>
      <c r="AA345" s="12"/>
      <c r="AB345" s="12"/>
      <c r="AC345" s="12"/>
      <c r="AD345" s="12"/>
      <c r="AE345" s="12"/>
      <c r="AF345" s="12"/>
    </row>
    <row r="346" spans="1:39" x14ac:dyDescent="0.15">
      <c r="A346" s="11">
        <v>40078</v>
      </c>
      <c r="B346" s="12">
        <v>16</v>
      </c>
      <c r="C346" s="37">
        <v>0.06</v>
      </c>
      <c r="D346" s="27">
        <v>6.6</v>
      </c>
      <c r="E346" s="52">
        <v>12.1</v>
      </c>
      <c r="F346" s="27">
        <v>2.2599999999999998</v>
      </c>
      <c r="G346" s="45">
        <v>0.158</v>
      </c>
      <c r="H346" s="45"/>
      <c r="I346">
        <v>42.6</v>
      </c>
      <c r="J346" s="34">
        <f t="shared" si="28"/>
        <v>0.59669820000000007</v>
      </c>
      <c r="K346">
        <v>1.0900000000000001</v>
      </c>
      <c r="L346" s="34">
        <f t="shared" si="29"/>
        <v>3.3757300000000004E-2</v>
      </c>
      <c r="M346" s="34"/>
      <c r="N346" s="12">
        <v>5</v>
      </c>
      <c r="O346" s="12">
        <v>1</v>
      </c>
      <c r="P346" s="23">
        <v>2</v>
      </c>
      <c r="Q346" s="12">
        <v>1</v>
      </c>
      <c r="R346" s="23">
        <v>2</v>
      </c>
      <c r="S346" s="23">
        <v>1</v>
      </c>
      <c r="T346" s="83">
        <f t="shared" si="25"/>
        <v>21</v>
      </c>
      <c r="U346" s="83">
        <f t="shared" si="26"/>
        <v>18</v>
      </c>
      <c r="V346" s="83">
        <f t="shared" si="27"/>
        <v>0</v>
      </c>
      <c r="W346" s="12"/>
      <c r="X346" s="12"/>
      <c r="Y346" s="27"/>
      <c r="Z346" s="23">
        <v>21</v>
      </c>
      <c r="AA346" s="23" t="s">
        <v>206</v>
      </c>
      <c r="AB346" s="23">
        <v>18</v>
      </c>
      <c r="AC346" s="23" t="s">
        <v>206</v>
      </c>
      <c r="AD346" s="12"/>
      <c r="AE346" s="12"/>
      <c r="AF346" s="12"/>
    </row>
    <row r="347" spans="1:39" x14ac:dyDescent="0.15">
      <c r="A347" s="11">
        <v>40092</v>
      </c>
      <c r="B347" s="12">
        <v>16</v>
      </c>
      <c r="C347" s="37">
        <v>0.06</v>
      </c>
      <c r="D347" s="27">
        <v>7.73</v>
      </c>
      <c r="E347" s="52">
        <v>6</v>
      </c>
      <c r="F347" s="27">
        <v>2.0499999999999998</v>
      </c>
      <c r="G347" s="45">
        <v>0.13400000000000001</v>
      </c>
      <c r="H347" s="45"/>
      <c r="I347">
        <v>39.700000000000003</v>
      </c>
      <c r="J347" s="34">
        <f t="shared" si="28"/>
        <v>0.55607790000000001</v>
      </c>
      <c r="K347">
        <v>1.18</v>
      </c>
      <c r="L347" s="34">
        <f t="shared" si="29"/>
        <v>3.6544599999999997E-2</v>
      </c>
      <c r="M347" s="34"/>
      <c r="N347" s="12"/>
      <c r="O347" s="12">
        <v>2</v>
      </c>
      <c r="P347" s="12">
        <v>1</v>
      </c>
      <c r="Q347" s="12">
        <v>1</v>
      </c>
      <c r="R347" s="12"/>
      <c r="S347" s="12">
        <v>1</v>
      </c>
      <c r="T347" s="83">
        <f t="shared" si="25"/>
        <v>27</v>
      </c>
      <c r="U347" s="83">
        <f t="shared" si="26"/>
        <v>20</v>
      </c>
      <c r="V347" s="83">
        <f t="shared" si="27"/>
        <v>0</v>
      </c>
      <c r="W347" s="12"/>
      <c r="X347" s="12">
        <v>2</v>
      </c>
      <c r="Y347" s="27"/>
      <c r="Z347" s="12">
        <v>27</v>
      </c>
      <c r="AA347" s="12" t="s">
        <v>206</v>
      </c>
      <c r="AB347" s="12">
        <v>20</v>
      </c>
      <c r="AC347" s="12" t="s">
        <v>206</v>
      </c>
      <c r="AD347" s="12"/>
      <c r="AE347" s="12"/>
      <c r="AF347" s="12"/>
    </row>
    <row r="348" spans="1:39" x14ac:dyDescent="0.15">
      <c r="A348" s="11">
        <v>40106</v>
      </c>
      <c r="B348" s="12">
        <v>16</v>
      </c>
      <c r="C348" s="37">
        <v>7.0000000000000007E-2</v>
      </c>
      <c r="D348" s="27">
        <v>6.66</v>
      </c>
      <c r="E348" s="52">
        <v>10.1</v>
      </c>
      <c r="F348" s="27">
        <v>1.22</v>
      </c>
      <c r="G348" s="45">
        <v>0.34100000000000003</v>
      </c>
      <c r="H348" s="45"/>
      <c r="I348">
        <v>79.599999999999994</v>
      </c>
      <c r="J348" s="34">
        <f t="shared" si="28"/>
        <v>1.1149571999999999</v>
      </c>
      <c r="K348">
        <v>1.89</v>
      </c>
      <c r="L348" s="34">
        <f t="shared" si="29"/>
        <v>5.8533299999999996E-2</v>
      </c>
      <c r="M348" s="34"/>
      <c r="N348" s="12"/>
      <c r="O348" s="12">
        <v>1</v>
      </c>
      <c r="P348" s="12">
        <v>2</v>
      </c>
      <c r="Q348" s="12">
        <v>1</v>
      </c>
      <c r="R348" s="12">
        <v>7</v>
      </c>
      <c r="S348" s="12">
        <v>1</v>
      </c>
      <c r="T348" s="83">
        <f t="shared" si="25"/>
        <v>16</v>
      </c>
      <c r="U348" s="83">
        <f t="shared" si="26"/>
        <v>9</v>
      </c>
      <c r="V348" s="83">
        <f t="shared" si="27"/>
        <v>0</v>
      </c>
      <c r="W348" s="12"/>
      <c r="X348" s="12"/>
      <c r="Y348" s="27"/>
      <c r="Z348" s="12">
        <v>16</v>
      </c>
      <c r="AA348" s="12" t="s">
        <v>206</v>
      </c>
      <c r="AB348" s="12">
        <v>9</v>
      </c>
      <c r="AC348" s="12" t="s">
        <v>206</v>
      </c>
      <c r="AD348" s="12"/>
      <c r="AE348" s="12"/>
      <c r="AF348" s="12"/>
    </row>
    <row r="349" spans="1:39" x14ac:dyDescent="0.15">
      <c r="A349" s="13">
        <v>40120</v>
      </c>
      <c r="B349" s="12">
        <v>16</v>
      </c>
      <c r="C349" s="37">
        <v>0.06</v>
      </c>
      <c r="D349" s="27">
        <v>6.59</v>
      </c>
      <c r="E349" s="52">
        <v>4.9000000000000004</v>
      </c>
      <c r="F349" s="27">
        <v>1.05</v>
      </c>
      <c r="G349" s="43">
        <v>0.27400000000000002</v>
      </c>
      <c r="I349">
        <v>79.400000000000006</v>
      </c>
      <c r="J349" s="34">
        <f t="shared" si="28"/>
        <v>1.1121558</v>
      </c>
      <c r="K349">
        <v>1.68</v>
      </c>
      <c r="L349" s="34">
        <f t="shared" si="29"/>
        <v>5.2029599999999995E-2</v>
      </c>
      <c r="M349" s="34"/>
      <c r="N349" s="12"/>
      <c r="O349" s="12">
        <v>1</v>
      </c>
      <c r="P349" s="12">
        <v>2</v>
      </c>
      <c r="Q349" s="12">
        <v>2</v>
      </c>
      <c r="R349" s="12">
        <v>8</v>
      </c>
      <c r="S349" s="12">
        <v>2</v>
      </c>
      <c r="T349" s="83">
        <f t="shared" si="25"/>
        <v>14</v>
      </c>
      <c r="U349" s="83">
        <f t="shared" si="26"/>
        <v>13</v>
      </c>
      <c r="V349" s="83">
        <f t="shared" si="27"/>
        <v>0</v>
      </c>
      <c r="W349" s="12"/>
      <c r="X349" s="12"/>
      <c r="Y349" s="27"/>
      <c r="Z349" s="12">
        <v>14</v>
      </c>
      <c r="AA349" s="12" t="s">
        <v>206</v>
      </c>
      <c r="AB349" s="12">
        <v>13</v>
      </c>
      <c r="AC349" s="12" t="s">
        <v>206</v>
      </c>
      <c r="AD349" s="12"/>
      <c r="AE349" s="12"/>
      <c r="AF349" s="12"/>
    </row>
    <row r="350" spans="1:39" x14ac:dyDescent="0.15">
      <c r="A350" s="13">
        <v>40134</v>
      </c>
      <c r="B350" s="12">
        <v>16</v>
      </c>
      <c r="C350" s="37"/>
      <c r="D350" s="27"/>
      <c r="E350" s="52"/>
      <c r="F350" s="27"/>
      <c r="G350" s="45"/>
      <c r="H350" s="45"/>
      <c r="J350" s="34"/>
      <c r="L350" s="34"/>
      <c r="M350" s="34"/>
      <c r="N350" s="12"/>
      <c r="O350" s="12"/>
      <c r="P350" s="12"/>
      <c r="Q350" s="12" t="s">
        <v>74</v>
      </c>
      <c r="R350" s="12"/>
      <c r="S350" s="12"/>
      <c r="T350" s="83" t="str">
        <f t="shared" si="25"/>
        <v xml:space="preserve"> </v>
      </c>
      <c r="U350" s="83" t="str">
        <f t="shared" si="26"/>
        <v xml:space="preserve"> </v>
      </c>
      <c r="V350" s="83">
        <f t="shared" si="27"/>
        <v>0</v>
      </c>
      <c r="W350" s="12"/>
      <c r="X350" s="12"/>
      <c r="Y350" s="27" t="s">
        <v>74</v>
      </c>
      <c r="Z350" s="12"/>
      <c r="AA350" s="12"/>
      <c r="AB350" s="12"/>
      <c r="AC350" s="12"/>
      <c r="AD350" s="12"/>
      <c r="AE350" s="12"/>
      <c r="AF350" s="12"/>
    </row>
    <row r="351" spans="1:39" x14ac:dyDescent="0.15">
      <c r="A351" s="13"/>
      <c r="B351" s="12"/>
      <c r="C351" s="37"/>
      <c r="D351" s="27"/>
      <c r="E351" s="52"/>
      <c r="F351" s="27"/>
      <c r="G351" s="121" t="s">
        <v>168</v>
      </c>
      <c r="H351" s="121"/>
      <c r="J351" s="34"/>
      <c r="L351" s="34"/>
      <c r="M351" s="34"/>
      <c r="N351" s="12"/>
      <c r="O351" s="12"/>
      <c r="P351" s="12"/>
      <c r="Q351" s="12"/>
      <c r="R351" s="12"/>
      <c r="S351" s="12"/>
      <c r="T351" s="83" t="str">
        <f t="shared" si="25"/>
        <v xml:space="preserve"> </v>
      </c>
      <c r="U351" s="83" t="str">
        <f t="shared" si="26"/>
        <v xml:space="preserve"> </v>
      </c>
      <c r="V351" s="83">
        <f t="shared" si="27"/>
        <v>0</v>
      </c>
      <c r="W351" s="12"/>
      <c r="X351" s="12"/>
      <c r="Y351" s="27"/>
      <c r="Z351" s="12"/>
      <c r="AA351" s="12"/>
      <c r="AB351" s="12"/>
      <c r="AC351" s="12"/>
      <c r="AD351" s="12"/>
      <c r="AE351" s="12"/>
      <c r="AF351" s="12"/>
    </row>
    <row r="352" spans="1:39" x14ac:dyDescent="0.15">
      <c r="A352" s="13"/>
      <c r="B352" s="12"/>
      <c r="C352" s="37"/>
      <c r="D352" s="27"/>
      <c r="E352" s="52"/>
      <c r="F352" s="27"/>
      <c r="J352" s="34"/>
      <c r="L352" s="34"/>
      <c r="M352" s="34"/>
      <c r="N352" s="12"/>
      <c r="O352" s="12"/>
      <c r="P352" s="12"/>
      <c r="Q352" s="12"/>
      <c r="R352" s="12"/>
      <c r="S352" s="12"/>
      <c r="T352" s="83" t="str">
        <f t="shared" si="25"/>
        <v xml:space="preserve"> </v>
      </c>
      <c r="U352" s="83" t="str">
        <f t="shared" si="26"/>
        <v xml:space="preserve"> </v>
      </c>
      <c r="V352" s="83">
        <f t="shared" si="27"/>
        <v>0</v>
      </c>
      <c r="W352" s="12"/>
      <c r="X352" s="12"/>
      <c r="Y352" s="27"/>
      <c r="Z352" s="12"/>
      <c r="AA352" s="12"/>
      <c r="AB352" s="12"/>
      <c r="AC352" s="12"/>
      <c r="AD352" s="12"/>
      <c r="AE352" s="12"/>
      <c r="AF352" s="12"/>
    </row>
    <row r="353" spans="1:39" x14ac:dyDescent="0.15">
      <c r="A353" s="13"/>
      <c r="B353" s="12"/>
      <c r="C353" s="37"/>
      <c r="D353" s="27"/>
      <c r="E353" s="52"/>
      <c r="F353" s="27"/>
      <c r="G353" s="45"/>
      <c r="H353" s="45"/>
      <c r="J353" s="34"/>
      <c r="L353" s="34"/>
      <c r="M353" s="34"/>
      <c r="N353" s="12"/>
      <c r="O353" s="12"/>
      <c r="P353" s="12"/>
      <c r="Q353" s="12"/>
      <c r="R353" s="12"/>
      <c r="S353" s="12"/>
      <c r="T353" s="83" t="str">
        <f t="shared" si="25"/>
        <v xml:space="preserve"> </v>
      </c>
      <c r="U353" s="83" t="str">
        <f t="shared" si="26"/>
        <v xml:space="preserve"> </v>
      </c>
      <c r="V353" s="83">
        <f t="shared" si="27"/>
        <v>0</v>
      </c>
      <c r="W353" s="12"/>
      <c r="X353" s="12"/>
      <c r="Y353" s="27"/>
      <c r="Z353" s="12"/>
      <c r="AA353" s="12"/>
      <c r="AB353" s="12"/>
      <c r="AC353" s="12"/>
      <c r="AD353" s="12"/>
      <c r="AE353" s="12"/>
      <c r="AF353" s="12"/>
    </row>
    <row r="354" spans="1:39" x14ac:dyDescent="0.15">
      <c r="A354" s="13"/>
      <c r="B354" s="12"/>
      <c r="C354" s="37"/>
      <c r="D354" s="27"/>
      <c r="E354" s="52"/>
      <c r="F354" s="27"/>
      <c r="G354" s="45"/>
      <c r="H354" s="45"/>
      <c r="J354" s="34"/>
      <c r="L354" s="34"/>
      <c r="M354" s="34"/>
      <c r="N354" s="12"/>
      <c r="O354" s="12"/>
      <c r="P354" s="12"/>
      <c r="Q354" s="12"/>
      <c r="R354" s="12"/>
      <c r="S354" s="12"/>
      <c r="T354" s="83" t="str">
        <f t="shared" si="25"/>
        <v xml:space="preserve"> </v>
      </c>
      <c r="U354" s="83" t="str">
        <f t="shared" si="26"/>
        <v xml:space="preserve"> </v>
      </c>
      <c r="V354" s="83">
        <f t="shared" si="27"/>
        <v>0</v>
      </c>
      <c r="W354" s="12"/>
      <c r="X354" s="12"/>
      <c r="Y354" s="27"/>
      <c r="Z354" s="12"/>
      <c r="AA354" s="12"/>
      <c r="AB354" s="12"/>
      <c r="AC354" s="12"/>
      <c r="AD354" s="12"/>
      <c r="AE354" s="12"/>
      <c r="AF354" s="12"/>
    </row>
    <row r="355" spans="1:39" x14ac:dyDescent="0.15">
      <c r="A355" s="11">
        <v>39896</v>
      </c>
      <c r="B355" s="12">
        <v>17</v>
      </c>
      <c r="C355" s="37"/>
      <c r="D355" s="27"/>
      <c r="E355" s="52"/>
      <c r="F355" s="27"/>
      <c r="G355" s="45"/>
      <c r="H355" s="45"/>
      <c r="J355" s="34"/>
      <c r="L355" s="34"/>
      <c r="M355" s="34"/>
      <c r="N355" s="12">
        <v>5</v>
      </c>
      <c r="O355" s="12"/>
      <c r="P355" s="14"/>
      <c r="Q355" t="s">
        <v>74</v>
      </c>
      <c r="R355" s="14"/>
      <c r="S355" s="14"/>
      <c r="T355" s="83" t="str">
        <f t="shared" si="25"/>
        <v xml:space="preserve"> </v>
      </c>
      <c r="U355" s="83" t="str">
        <f t="shared" si="26"/>
        <v xml:space="preserve"> </v>
      </c>
      <c r="V355" s="83">
        <f t="shared" si="27"/>
        <v>0</v>
      </c>
      <c r="W355" s="12"/>
      <c r="X355" s="12"/>
      <c r="Y355" s="34" t="s">
        <v>74</v>
      </c>
      <c r="Z355" s="12"/>
      <c r="AA355" s="12"/>
      <c r="AB355" s="12"/>
      <c r="AC355" s="12"/>
      <c r="AD355" s="12" t="s">
        <v>70</v>
      </c>
      <c r="AE355" s="23" t="s">
        <v>118</v>
      </c>
      <c r="AF355" s="12"/>
    </row>
    <row r="356" spans="1:39" x14ac:dyDescent="0.15">
      <c r="A356" s="11">
        <v>39910</v>
      </c>
      <c r="B356" s="12">
        <v>17</v>
      </c>
      <c r="C356" s="37"/>
      <c r="D356" s="27"/>
      <c r="E356" s="52"/>
      <c r="F356" s="27"/>
      <c r="G356" s="45"/>
      <c r="H356" s="45"/>
      <c r="J356" s="34"/>
      <c r="L356" s="34"/>
      <c r="M356" s="34"/>
      <c r="N356" s="12"/>
      <c r="O356" s="12"/>
      <c r="P356" s="12"/>
      <c r="Q356" t="s">
        <v>74</v>
      </c>
      <c r="R356" s="12"/>
      <c r="S356" s="12"/>
      <c r="T356" s="83" t="str">
        <f t="shared" si="25"/>
        <v xml:space="preserve"> </v>
      </c>
      <c r="U356" s="83" t="str">
        <f t="shared" si="26"/>
        <v xml:space="preserve"> </v>
      </c>
      <c r="V356" s="83">
        <f t="shared" si="27"/>
        <v>0</v>
      </c>
      <c r="W356" s="12"/>
      <c r="X356" s="12"/>
      <c r="Y356" s="34" t="s">
        <v>74</v>
      </c>
      <c r="Z356" s="12"/>
      <c r="AA356" s="12"/>
      <c r="AB356" s="12"/>
      <c r="AC356" s="12"/>
      <c r="AD356" s="12"/>
      <c r="AF356" s="12"/>
      <c r="AH356" t="s">
        <v>101</v>
      </c>
    </row>
    <row r="357" spans="1:39" x14ac:dyDescent="0.15">
      <c r="A357" s="11">
        <v>39924</v>
      </c>
      <c r="B357" s="12">
        <v>17</v>
      </c>
      <c r="C357" s="37">
        <v>1.56</v>
      </c>
      <c r="D357" s="27">
        <v>6.33</v>
      </c>
      <c r="E357" s="52">
        <v>45.1</v>
      </c>
      <c r="F357" s="27">
        <v>2.87</v>
      </c>
      <c r="G357" s="45">
        <v>3.9E-2</v>
      </c>
      <c r="H357" s="45"/>
      <c r="J357" s="34"/>
      <c r="L357" s="34"/>
      <c r="M357" s="34"/>
      <c r="N357" s="12">
        <v>5</v>
      </c>
      <c r="O357" s="12">
        <v>3</v>
      </c>
      <c r="P357" s="23">
        <v>2</v>
      </c>
      <c r="Q357" s="12">
        <v>2</v>
      </c>
      <c r="R357" s="23">
        <v>8</v>
      </c>
      <c r="S357" s="23">
        <v>5</v>
      </c>
      <c r="T357" s="83">
        <f t="shared" si="25"/>
        <v>13</v>
      </c>
      <c r="U357" s="83">
        <f t="shared" si="26"/>
        <v>10</v>
      </c>
      <c r="V357" s="83">
        <f t="shared" si="27"/>
        <v>0.2286</v>
      </c>
      <c r="W357" s="23">
        <v>9</v>
      </c>
      <c r="X357" s="12">
        <v>1</v>
      </c>
      <c r="Y357" s="27"/>
      <c r="Z357" s="23">
        <v>13</v>
      </c>
      <c r="AA357" s="23" t="s">
        <v>206</v>
      </c>
      <c r="AB357" s="23">
        <v>10</v>
      </c>
      <c r="AC357" s="23" t="s">
        <v>206</v>
      </c>
      <c r="AD357" s="12"/>
      <c r="AE357" s="12"/>
      <c r="AF357" s="12"/>
      <c r="AH357" t="s">
        <v>102</v>
      </c>
      <c r="AI357" s="34">
        <f>C357</f>
        <v>1.56</v>
      </c>
      <c r="AJ357" s="34">
        <f>D357</f>
        <v>6.33</v>
      </c>
      <c r="AK357" s="34">
        <f>F357</f>
        <v>2.87</v>
      </c>
      <c r="AL357" s="43">
        <f>G357</f>
        <v>3.9E-2</v>
      </c>
      <c r="AM357" s="50">
        <f>E357</f>
        <v>45.1</v>
      </c>
    </row>
    <row r="358" spans="1:39" x14ac:dyDescent="0.15">
      <c r="A358" s="11">
        <v>39938</v>
      </c>
      <c r="B358" s="12">
        <v>17</v>
      </c>
      <c r="C358" s="37">
        <v>0.6</v>
      </c>
      <c r="D358" s="27">
        <v>6.36</v>
      </c>
      <c r="E358" s="52">
        <v>40.700000000000003</v>
      </c>
      <c r="F358" s="27">
        <v>1.89</v>
      </c>
      <c r="G358" s="45">
        <v>3.5000000000000003E-2</v>
      </c>
      <c r="H358" s="45"/>
      <c r="I358">
        <v>87.2</v>
      </c>
      <c r="J358" s="34">
        <f t="shared" ref="J358:J363" si="30">(I358*14.007)*(0.001)</f>
        <v>1.2214103999999999</v>
      </c>
      <c r="K358" s="34">
        <v>2.34</v>
      </c>
      <c r="L358" s="34">
        <f t="shared" ref="L358:L363" si="31">(K358*30.97)*(0.001)</f>
        <v>7.2469799999999987E-2</v>
      </c>
      <c r="M358" s="34"/>
      <c r="N358" s="12"/>
      <c r="O358" s="12">
        <v>3</v>
      </c>
      <c r="P358" s="23">
        <v>2</v>
      </c>
      <c r="Q358" s="12">
        <v>2</v>
      </c>
      <c r="R358" s="23">
        <v>8</v>
      </c>
      <c r="S358" s="23">
        <v>3</v>
      </c>
      <c r="T358" s="83">
        <f t="shared" si="25"/>
        <v>13</v>
      </c>
      <c r="U358" s="83">
        <f t="shared" si="26"/>
        <v>12</v>
      </c>
      <c r="V358" s="83">
        <f t="shared" si="27"/>
        <v>0.2286</v>
      </c>
      <c r="W358" s="23">
        <v>9</v>
      </c>
      <c r="X358" s="12">
        <v>1</v>
      </c>
      <c r="Y358" s="27"/>
      <c r="Z358" s="23">
        <v>13</v>
      </c>
      <c r="AA358" s="23" t="s">
        <v>206</v>
      </c>
      <c r="AB358" s="23">
        <v>12</v>
      </c>
      <c r="AC358" s="23" t="s">
        <v>206</v>
      </c>
      <c r="AD358" s="12"/>
      <c r="AE358" s="12"/>
      <c r="AF358" s="12"/>
      <c r="AH358" t="s">
        <v>103</v>
      </c>
      <c r="AI358" s="34">
        <f>AVERAGE(C358:C359)</f>
        <v>1.135</v>
      </c>
      <c r="AJ358" s="34">
        <f>AVERAGE(D358:D359)</f>
        <v>6.4399999999999995</v>
      </c>
      <c r="AK358" s="34">
        <f>AVERAGE(F358:F359)</f>
        <v>2.09</v>
      </c>
      <c r="AL358" s="43">
        <f>AVERAGE(G358:G359)</f>
        <v>0.84349999999999992</v>
      </c>
      <c r="AM358" s="50">
        <f>AVERAGE(E358:E359)</f>
        <v>25.55</v>
      </c>
    </row>
    <row r="359" spans="1:39" x14ac:dyDescent="0.15">
      <c r="A359" s="11">
        <v>39952</v>
      </c>
      <c r="B359" s="12">
        <v>17</v>
      </c>
      <c r="C359" s="37">
        <v>1.67</v>
      </c>
      <c r="D359" s="27">
        <v>6.52</v>
      </c>
      <c r="E359" s="52">
        <v>10.4</v>
      </c>
      <c r="F359" s="27">
        <v>2.29</v>
      </c>
      <c r="G359" s="45">
        <v>1.6519999999999999</v>
      </c>
      <c r="H359" s="45"/>
      <c r="I359">
        <v>97.1</v>
      </c>
      <c r="J359" s="34">
        <f t="shared" si="30"/>
        <v>1.3600796999999998</v>
      </c>
      <c r="K359" s="34">
        <v>1.83</v>
      </c>
      <c r="L359" s="34">
        <f t="shared" si="31"/>
        <v>5.6675099999999999E-2</v>
      </c>
      <c r="M359" s="34"/>
      <c r="N359" s="12"/>
      <c r="O359" s="12">
        <v>1</v>
      </c>
      <c r="P359" s="87">
        <v>2</v>
      </c>
      <c r="Q359" s="12">
        <v>1</v>
      </c>
      <c r="R359" s="87">
        <v>2</v>
      </c>
      <c r="S359" s="87">
        <v>3</v>
      </c>
      <c r="T359" s="83">
        <f t="shared" si="25"/>
        <v>13</v>
      </c>
      <c r="U359" s="83">
        <f t="shared" si="26"/>
        <v>9</v>
      </c>
      <c r="V359" s="83">
        <f t="shared" si="27"/>
        <v>0.2286</v>
      </c>
      <c r="W359">
        <v>9</v>
      </c>
      <c r="X359" s="12">
        <v>1</v>
      </c>
      <c r="Y359" s="27"/>
      <c r="Z359">
        <v>13</v>
      </c>
      <c r="AA359" t="s">
        <v>206</v>
      </c>
      <c r="AB359">
        <v>9</v>
      </c>
      <c r="AC359" t="s">
        <v>206</v>
      </c>
      <c r="AD359" s="12"/>
      <c r="AE359" s="12"/>
      <c r="AF359" s="12"/>
      <c r="AH359" t="s">
        <v>104</v>
      </c>
      <c r="AI359" s="34">
        <f>AVERAGE(C360:C362)</f>
        <v>1.8050000000000002</v>
      </c>
      <c r="AJ359" s="34">
        <f>AVERAGE(D360:D362)</f>
        <v>6.3450000000000006</v>
      </c>
      <c r="AK359" s="34">
        <f>AVERAGE(F360:F362)</f>
        <v>3.2099999999999995</v>
      </c>
      <c r="AL359" s="43">
        <f>AVERAGE(G360:G362)</f>
        <v>0.13533333333333333</v>
      </c>
      <c r="AM359" s="50">
        <f>AVERAGE(E360:E362)</f>
        <v>12.05</v>
      </c>
    </row>
    <row r="360" spans="1:39" x14ac:dyDescent="0.15">
      <c r="A360" s="11">
        <v>39966</v>
      </c>
      <c r="B360" s="12">
        <v>17</v>
      </c>
      <c r="C360" s="37"/>
      <c r="D360" s="27"/>
      <c r="E360" s="52"/>
      <c r="F360" s="27">
        <v>3.05</v>
      </c>
      <c r="G360" s="45">
        <v>3.7999999999999999E-2</v>
      </c>
      <c r="H360" s="45"/>
      <c r="I360">
        <v>67.3</v>
      </c>
      <c r="J360" s="34">
        <f t="shared" si="30"/>
        <v>0.94267109999999998</v>
      </c>
      <c r="K360" s="34">
        <v>1.81</v>
      </c>
      <c r="L360" s="34">
        <f t="shared" si="31"/>
        <v>5.60557E-2</v>
      </c>
      <c r="M360" s="34"/>
      <c r="N360" s="12"/>
      <c r="O360" s="87">
        <v>1</v>
      </c>
      <c r="P360" s="87">
        <v>2</v>
      </c>
      <c r="Q360" s="87">
        <v>2</v>
      </c>
      <c r="R360" s="87">
        <v>6</v>
      </c>
      <c r="S360" s="87">
        <v>1</v>
      </c>
      <c r="T360" s="83">
        <f t="shared" si="25"/>
        <v>22</v>
      </c>
      <c r="U360" s="83">
        <f t="shared" si="26"/>
        <v>20</v>
      </c>
      <c r="V360" s="83">
        <f t="shared" si="27"/>
        <v>0.2286</v>
      </c>
      <c r="W360">
        <v>9</v>
      </c>
      <c r="X360" s="87">
        <v>1</v>
      </c>
      <c r="Y360" s="27"/>
      <c r="Z360">
        <v>22</v>
      </c>
      <c r="AA360" t="s">
        <v>206</v>
      </c>
      <c r="AB360">
        <v>20</v>
      </c>
      <c r="AC360" t="s">
        <v>206</v>
      </c>
      <c r="AF360" s="12"/>
      <c r="AH360" t="s">
        <v>105</v>
      </c>
      <c r="AI360" s="34">
        <f>AVERAGE(C363:C364)</f>
        <v>4.3450000000000006</v>
      </c>
      <c r="AJ360" s="34">
        <f>AVERAGE(D363:D364)</f>
        <v>6.5</v>
      </c>
      <c r="AK360" s="34">
        <f>AVERAGE(F363:F364)</f>
        <v>4.5199999999999996</v>
      </c>
      <c r="AL360" s="43">
        <f>AVERAGE(G363:G364)</f>
        <v>0.48650000000000004</v>
      </c>
      <c r="AM360" s="50">
        <f>AVERAGE(E363:E364)</f>
        <v>25.9</v>
      </c>
    </row>
    <row r="361" spans="1:39" x14ac:dyDescent="0.15">
      <c r="A361" s="11">
        <v>39980</v>
      </c>
      <c r="B361" s="12">
        <v>17</v>
      </c>
      <c r="C361" s="37">
        <v>1.41</v>
      </c>
      <c r="D361" s="27">
        <v>6.24</v>
      </c>
      <c r="E361" s="52">
        <v>11.7</v>
      </c>
      <c r="F361" s="27">
        <v>2.96</v>
      </c>
      <c r="G361" s="45">
        <v>0.14499999999999999</v>
      </c>
      <c r="H361" s="45"/>
      <c r="I361">
        <v>77.099999999999994</v>
      </c>
      <c r="J361" s="34">
        <f t="shared" si="30"/>
        <v>1.0799396999999999</v>
      </c>
      <c r="K361" s="34">
        <v>2.2200000000000002</v>
      </c>
      <c r="L361" s="34">
        <f t="shared" si="31"/>
        <v>6.8753400000000006E-2</v>
      </c>
      <c r="M361" s="34"/>
      <c r="N361" s="12"/>
      <c r="O361" s="87">
        <v>3</v>
      </c>
      <c r="P361" s="87">
        <v>2</v>
      </c>
      <c r="Q361" s="87">
        <v>2</v>
      </c>
      <c r="R361" s="87">
        <v>3</v>
      </c>
      <c r="S361" s="87">
        <v>4</v>
      </c>
      <c r="T361" s="83">
        <f t="shared" si="25"/>
        <v>24</v>
      </c>
      <c r="U361" s="83" t="str">
        <f t="shared" si="26"/>
        <v>21C</v>
      </c>
      <c r="V361" s="83">
        <f t="shared" si="27"/>
        <v>0.38100000000000001</v>
      </c>
      <c r="W361">
        <v>15</v>
      </c>
      <c r="X361" s="87">
        <v>1</v>
      </c>
      <c r="Y361" s="27"/>
      <c r="Z361">
        <v>24</v>
      </c>
      <c r="AA361" t="s">
        <v>206</v>
      </c>
      <c r="AB361" t="s">
        <v>125</v>
      </c>
      <c r="AD361" s="12"/>
      <c r="AE361" s="12"/>
      <c r="AF361" s="12"/>
      <c r="AH361" t="s">
        <v>106</v>
      </c>
      <c r="AI361" s="34">
        <f>AVERAGE(C365:C366)</f>
        <v>2.85</v>
      </c>
      <c r="AJ361" s="34">
        <f>AVERAGE(D365:D366)</f>
        <v>6.49</v>
      </c>
      <c r="AK361" s="34">
        <f>AVERAGE(F365:F366)</f>
        <v>4.1399999999999997</v>
      </c>
      <c r="AL361" s="43">
        <f>AVERAGE(G365:G366)</f>
        <v>0.17649999999999999</v>
      </c>
      <c r="AM361" s="50">
        <f>AVERAGE(E365:E366)</f>
        <v>47</v>
      </c>
    </row>
    <row r="362" spans="1:39" x14ac:dyDescent="0.15">
      <c r="A362" s="11">
        <v>39994</v>
      </c>
      <c r="B362" s="12">
        <v>17</v>
      </c>
      <c r="C362" s="37">
        <v>2.2000000000000002</v>
      </c>
      <c r="D362" s="27">
        <v>6.45</v>
      </c>
      <c r="E362" s="52">
        <v>12.4</v>
      </c>
      <c r="F362" s="27">
        <v>3.62</v>
      </c>
      <c r="G362" s="45">
        <v>0.223</v>
      </c>
      <c r="H362" s="45"/>
      <c r="I362">
        <v>79.2</v>
      </c>
      <c r="J362" s="34">
        <f t="shared" si="30"/>
        <v>1.1093544</v>
      </c>
      <c r="K362" s="34">
        <v>1.77</v>
      </c>
      <c r="L362" s="34">
        <f t="shared" si="31"/>
        <v>5.4816899999999995E-2</v>
      </c>
      <c r="M362" s="34"/>
      <c r="N362" s="12"/>
      <c r="O362" s="87">
        <v>1</v>
      </c>
      <c r="P362" s="87">
        <v>2</v>
      </c>
      <c r="Q362" s="87">
        <v>2</v>
      </c>
      <c r="R362" s="12"/>
      <c r="S362" s="87">
        <v>2</v>
      </c>
      <c r="T362" s="83">
        <f t="shared" si="25"/>
        <v>23</v>
      </c>
      <c r="U362" s="83">
        <f t="shared" si="26"/>
        <v>22</v>
      </c>
      <c r="V362" s="83">
        <f t="shared" si="27"/>
        <v>0.38100000000000001</v>
      </c>
      <c r="W362">
        <v>15</v>
      </c>
      <c r="X362" s="87">
        <v>1</v>
      </c>
      <c r="Y362" s="27"/>
      <c r="Z362">
        <v>23</v>
      </c>
      <c r="AA362" t="s">
        <v>206</v>
      </c>
      <c r="AB362">
        <v>22</v>
      </c>
      <c r="AC362" t="s">
        <v>206</v>
      </c>
      <c r="AD362" s="12"/>
      <c r="AE362" s="12"/>
      <c r="AF362" s="12"/>
      <c r="AH362" t="s">
        <v>107</v>
      </c>
      <c r="AI362" s="34">
        <f>AVERAGE(C367:C368)</f>
        <v>4.4950000000000001</v>
      </c>
      <c r="AJ362" s="34">
        <f>AVERAGE(D367:D368)</f>
        <v>6.21</v>
      </c>
      <c r="AK362" s="34">
        <f>AVERAGE(F367:F368)</f>
        <v>11.75</v>
      </c>
      <c r="AL362" s="43">
        <f>AVERAGE(G367:G368)</f>
        <v>0.109</v>
      </c>
      <c r="AM362" s="50">
        <f>AVERAGE(E367:E368)</f>
        <v>34.65</v>
      </c>
    </row>
    <row r="363" spans="1:39" x14ac:dyDescent="0.15">
      <c r="A363" s="11">
        <v>40008</v>
      </c>
      <c r="B363" s="12">
        <v>17</v>
      </c>
      <c r="C363" s="37">
        <v>3.75</v>
      </c>
      <c r="D363" s="27">
        <v>6.36</v>
      </c>
      <c r="E363" s="52">
        <v>30.5</v>
      </c>
      <c r="F363" s="27">
        <v>4.3099999999999996</v>
      </c>
      <c r="G363" s="45">
        <v>0.92900000000000005</v>
      </c>
      <c r="H363" s="45"/>
      <c r="I363">
        <v>62.5</v>
      </c>
      <c r="J363" s="34">
        <f t="shared" si="30"/>
        <v>0.87543749999999998</v>
      </c>
      <c r="K363" s="34">
        <v>1.79</v>
      </c>
      <c r="L363" s="34">
        <f t="shared" si="31"/>
        <v>5.5436299999999994E-2</v>
      </c>
      <c r="M363" s="34"/>
      <c r="N363" s="12"/>
      <c r="O363" s="87">
        <v>1</v>
      </c>
      <c r="P363" s="87">
        <v>2</v>
      </c>
      <c r="Q363" s="87">
        <v>1</v>
      </c>
      <c r="R363" s="87">
        <v>8</v>
      </c>
      <c r="S363" s="87">
        <v>3</v>
      </c>
      <c r="T363" s="83">
        <f t="shared" si="25"/>
        <v>19</v>
      </c>
      <c r="U363" s="83">
        <f t="shared" si="26"/>
        <v>22</v>
      </c>
      <c r="V363" s="83">
        <f t="shared" si="27"/>
        <v>0.38100000000000001</v>
      </c>
      <c r="W363">
        <v>15</v>
      </c>
      <c r="X363" s="87">
        <v>1</v>
      </c>
      <c r="Y363" s="27"/>
      <c r="Z363">
        <v>19</v>
      </c>
      <c r="AA363" t="s">
        <v>206</v>
      </c>
      <c r="AB363">
        <v>22</v>
      </c>
      <c r="AC363" t="s">
        <v>206</v>
      </c>
      <c r="AD363" s="12"/>
      <c r="AE363" s="12"/>
      <c r="AF363" s="12"/>
      <c r="AH363" t="s">
        <v>108</v>
      </c>
      <c r="AI363" s="34">
        <f>AVERAGE(C369:C370)</f>
        <v>5.85</v>
      </c>
      <c r="AJ363" s="34">
        <f>AVERAGE(D369:D370)</f>
        <v>6.09</v>
      </c>
      <c r="AK363" s="34">
        <f>AVERAGE(F369:F370)</f>
        <v>10.3</v>
      </c>
      <c r="AL363" s="43">
        <f>AVERAGE(G369:G370)</f>
        <v>5.6000000000000001E-2</v>
      </c>
      <c r="AM363" s="50">
        <f>AVERAGE(E369:E370)</f>
        <v>11.1</v>
      </c>
    </row>
    <row r="364" spans="1:39" x14ac:dyDescent="0.15">
      <c r="A364" s="11">
        <v>40022</v>
      </c>
      <c r="B364" s="12">
        <v>17</v>
      </c>
      <c r="C364" s="37">
        <v>4.9400000000000004</v>
      </c>
      <c r="D364" s="27">
        <v>6.64</v>
      </c>
      <c r="E364" s="52">
        <v>21.3</v>
      </c>
      <c r="F364" s="27">
        <v>4.7300000000000004</v>
      </c>
      <c r="G364" s="45">
        <v>4.3999999999999997E-2</v>
      </c>
      <c r="H364" s="45"/>
      <c r="J364" s="34"/>
      <c r="L364" s="34"/>
      <c r="M364" s="34"/>
      <c r="N364" s="12"/>
      <c r="O364" s="87">
        <v>2</v>
      </c>
      <c r="P364" s="87">
        <v>2</v>
      </c>
      <c r="Q364" s="87">
        <v>2</v>
      </c>
      <c r="R364" s="87">
        <v>6</v>
      </c>
      <c r="S364" s="87">
        <v>4</v>
      </c>
      <c r="T364" s="83">
        <f t="shared" si="25"/>
        <v>24</v>
      </c>
      <c r="U364" s="83">
        <f t="shared" si="26"/>
        <v>22</v>
      </c>
      <c r="V364" s="83">
        <f t="shared" si="27"/>
        <v>0.30479999999999996</v>
      </c>
      <c r="W364">
        <v>12</v>
      </c>
      <c r="X364" s="87">
        <v>1</v>
      </c>
      <c r="Y364" s="27"/>
      <c r="Z364">
        <v>24</v>
      </c>
      <c r="AA364" t="s">
        <v>206</v>
      </c>
      <c r="AB364">
        <v>22</v>
      </c>
      <c r="AC364" t="s">
        <v>206</v>
      </c>
      <c r="AD364" s="12"/>
      <c r="AE364" s="12"/>
      <c r="AF364" s="12"/>
      <c r="AH364" t="s">
        <v>130</v>
      </c>
      <c r="AI364" s="34">
        <v>4.91</v>
      </c>
      <c r="AJ364" s="27">
        <v>5.88</v>
      </c>
      <c r="AK364" s="27">
        <v>7.43</v>
      </c>
      <c r="AL364" s="45">
        <v>7.8E-2</v>
      </c>
      <c r="AM364" s="52">
        <v>17.8</v>
      </c>
    </row>
    <row r="365" spans="1:39" x14ac:dyDescent="0.15">
      <c r="A365" s="11">
        <v>40036</v>
      </c>
      <c r="B365" s="12">
        <v>17</v>
      </c>
      <c r="C365" s="37">
        <v>2.96</v>
      </c>
      <c r="D365" s="27">
        <v>6.45</v>
      </c>
      <c r="E365" s="52">
        <v>33.9</v>
      </c>
      <c r="F365" s="120" t="s">
        <v>162</v>
      </c>
      <c r="G365" s="45">
        <v>0.122</v>
      </c>
      <c r="H365" s="45"/>
      <c r="I365">
        <v>63.5</v>
      </c>
      <c r="J365" s="34">
        <f t="shared" ref="J365:J371" si="32">(I365*14.007)*(0.001)</f>
        <v>0.88944449999999997</v>
      </c>
      <c r="K365" s="34">
        <v>2.3199999999999998</v>
      </c>
      <c r="L365" s="34">
        <f t="shared" ref="L365:L371" si="33">(K365*30.97)*(0.001)</f>
        <v>7.1850399999999995E-2</v>
      </c>
      <c r="M365" s="34"/>
      <c r="N365" s="12">
        <v>5</v>
      </c>
      <c r="O365" s="87">
        <v>1</v>
      </c>
      <c r="P365" s="87">
        <v>2</v>
      </c>
      <c r="Q365" s="87">
        <v>2</v>
      </c>
      <c r="R365" s="87">
        <v>8</v>
      </c>
      <c r="S365" s="87">
        <v>1</v>
      </c>
      <c r="T365" s="83">
        <f t="shared" si="25"/>
        <v>30</v>
      </c>
      <c r="U365" s="83">
        <f t="shared" si="26"/>
        <v>25</v>
      </c>
      <c r="V365" s="83">
        <f t="shared" si="27"/>
        <v>0.38100000000000001</v>
      </c>
      <c r="W365">
        <v>15</v>
      </c>
      <c r="X365" s="12"/>
      <c r="Y365" s="27"/>
      <c r="Z365">
        <v>30</v>
      </c>
      <c r="AA365" t="s">
        <v>206</v>
      </c>
      <c r="AB365">
        <v>25</v>
      </c>
      <c r="AC365" t="s">
        <v>206</v>
      </c>
      <c r="AD365" s="12"/>
      <c r="AE365" s="12"/>
      <c r="AF365" s="12"/>
    </row>
    <row r="366" spans="1:39" x14ac:dyDescent="0.15">
      <c r="A366" s="11">
        <v>40050</v>
      </c>
      <c r="B366" s="12">
        <v>17</v>
      </c>
      <c r="C366" s="37">
        <v>2.74</v>
      </c>
      <c r="D366" s="27">
        <v>6.53</v>
      </c>
      <c r="E366" s="52">
        <v>60.1</v>
      </c>
      <c r="F366" s="27">
        <v>4.1399999999999997</v>
      </c>
      <c r="G366" s="45">
        <v>0.23100000000000001</v>
      </c>
      <c r="H366" s="45"/>
      <c r="I366">
        <v>81.400000000000006</v>
      </c>
      <c r="J366" s="34">
        <f t="shared" si="32"/>
        <v>1.1401698000000002</v>
      </c>
      <c r="K366" s="34">
        <v>2.98</v>
      </c>
      <c r="L366" s="34">
        <f t="shared" si="33"/>
        <v>9.22906E-2</v>
      </c>
      <c r="M366" s="34"/>
      <c r="N366" s="12"/>
      <c r="O366" s="87">
        <v>1</v>
      </c>
      <c r="P366" s="87">
        <v>1</v>
      </c>
      <c r="Q366" s="87">
        <v>1</v>
      </c>
      <c r="R366" s="87">
        <v>8</v>
      </c>
      <c r="S366" s="87">
        <v>5</v>
      </c>
      <c r="T366" s="83">
        <f t="shared" si="25"/>
        <v>26</v>
      </c>
      <c r="U366" s="83">
        <f t="shared" si="26"/>
        <v>23</v>
      </c>
      <c r="V366" s="83">
        <f t="shared" si="27"/>
        <v>0.30479999999999996</v>
      </c>
      <c r="W366">
        <v>12</v>
      </c>
      <c r="X366" s="87">
        <v>1</v>
      </c>
      <c r="Y366" s="27"/>
      <c r="Z366">
        <v>26</v>
      </c>
      <c r="AA366" t="s">
        <v>206</v>
      </c>
      <c r="AB366">
        <v>23</v>
      </c>
      <c r="AC366" t="s">
        <v>206</v>
      </c>
      <c r="AD366" s="12"/>
      <c r="AE366" s="12"/>
      <c r="AF366" s="12"/>
    </row>
    <row r="367" spans="1:39" x14ac:dyDescent="0.15">
      <c r="A367" s="11">
        <v>40064</v>
      </c>
      <c r="B367" s="12">
        <v>17</v>
      </c>
      <c r="C367" s="37">
        <v>5.23</v>
      </c>
      <c r="D367" s="27">
        <v>6.3</v>
      </c>
      <c r="E367" s="52">
        <v>18.8</v>
      </c>
      <c r="F367" s="27">
        <v>11.6</v>
      </c>
      <c r="G367" s="45">
        <v>0.106</v>
      </c>
      <c r="H367" s="45"/>
      <c r="I367">
        <v>82.3</v>
      </c>
      <c r="J367" s="34">
        <f t="shared" si="32"/>
        <v>1.1527761000000001</v>
      </c>
      <c r="K367" s="34">
        <v>2.16</v>
      </c>
      <c r="L367" s="34">
        <f t="shared" si="33"/>
        <v>6.6895200000000002E-2</v>
      </c>
      <c r="M367" s="34"/>
      <c r="N367" s="12"/>
      <c r="O367" s="87">
        <v>4</v>
      </c>
      <c r="P367" s="87">
        <v>1</v>
      </c>
      <c r="Q367" s="87">
        <v>1</v>
      </c>
      <c r="R367" s="87">
        <v>3</v>
      </c>
      <c r="S367" s="87">
        <v>3</v>
      </c>
      <c r="T367" s="83">
        <f t="shared" si="25"/>
        <v>18</v>
      </c>
      <c r="U367" s="83">
        <f t="shared" si="26"/>
        <v>19</v>
      </c>
      <c r="V367" s="83">
        <f t="shared" si="27"/>
        <v>0.4572</v>
      </c>
      <c r="W367">
        <v>18</v>
      </c>
      <c r="X367" s="87">
        <v>1</v>
      </c>
      <c r="Y367" s="27"/>
      <c r="Z367">
        <v>18</v>
      </c>
      <c r="AA367" t="s">
        <v>206</v>
      </c>
      <c r="AB367">
        <v>19</v>
      </c>
      <c r="AC367" t="s">
        <v>206</v>
      </c>
      <c r="AD367" s="12"/>
      <c r="AE367" s="12"/>
      <c r="AF367" s="12"/>
    </row>
    <row r="368" spans="1:39" x14ac:dyDescent="0.15">
      <c r="A368" s="11">
        <v>40078</v>
      </c>
      <c r="B368" s="12">
        <v>17</v>
      </c>
      <c r="C368" s="37">
        <v>3.76</v>
      </c>
      <c r="D368" s="27">
        <v>6.12</v>
      </c>
      <c r="E368" s="52">
        <v>50.5</v>
      </c>
      <c r="F368" s="27">
        <v>11.9</v>
      </c>
      <c r="G368" s="45">
        <v>0.112</v>
      </c>
      <c r="H368" s="45"/>
      <c r="I368">
        <v>75.7</v>
      </c>
      <c r="J368" s="34">
        <f t="shared" si="32"/>
        <v>1.0603298999999999</v>
      </c>
      <c r="K368" s="34">
        <v>2.58</v>
      </c>
      <c r="L368" s="34">
        <f t="shared" si="33"/>
        <v>7.990259999999999E-2</v>
      </c>
      <c r="M368" s="34"/>
      <c r="N368" s="12">
        <v>5</v>
      </c>
      <c r="O368" s="87">
        <v>3</v>
      </c>
      <c r="P368" s="87">
        <v>2</v>
      </c>
      <c r="Q368" s="87">
        <v>1</v>
      </c>
      <c r="R368" s="87">
        <v>6</v>
      </c>
      <c r="S368" s="87">
        <v>1</v>
      </c>
      <c r="T368" s="83">
        <f t="shared" si="25"/>
        <v>20</v>
      </c>
      <c r="U368" s="83">
        <f t="shared" si="26"/>
        <v>16</v>
      </c>
      <c r="V368" s="83">
        <f t="shared" si="27"/>
        <v>0.30479999999999996</v>
      </c>
      <c r="W368" s="23">
        <v>12</v>
      </c>
      <c r="X368" s="87">
        <v>1</v>
      </c>
      <c r="Y368" s="27"/>
      <c r="Z368" s="23">
        <v>20</v>
      </c>
      <c r="AA368" s="23" t="s">
        <v>206</v>
      </c>
      <c r="AB368" s="23">
        <v>16</v>
      </c>
      <c r="AC368" s="23" t="s">
        <v>206</v>
      </c>
      <c r="AD368" s="12"/>
      <c r="AE368" s="12"/>
      <c r="AF368" s="12"/>
    </row>
    <row r="369" spans="1:39" x14ac:dyDescent="0.15">
      <c r="A369" s="11">
        <v>40092</v>
      </c>
      <c r="B369" s="12">
        <v>17</v>
      </c>
      <c r="C369" s="37"/>
      <c r="D369" s="27"/>
      <c r="E369" s="52"/>
      <c r="F369" s="27"/>
      <c r="G369" s="45"/>
      <c r="H369" s="45"/>
      <c r="J369" s="34"/>
      <c r="L369" s="34"/>
      <c r="M369" s="34"/>
      <c r="N369" s="12">
        <v>5</v>
      </c>
      <c r="O369" s="12"/>
      <c r="P369" s="12"/>
      <c r="Q369" s="12" t="s">
        <v>74</v>
      </c>
      <c r="R369" s="12"/>
      <c r="S369" s="12"/>
      <c r="T369" s="83" t="str">
        <f t="shared" si="25"/>
        <v xml:space="preserve"> </v>
      </c>
      <c r="U369" s="83" t="str">
        <f t="shared" si="26"/>
        <v xml:space="preserve"> </v>
      </c>
      <c r="V369" s="83">
        <f t="shared" si="27"/>
        <v>0</v>
      </c>
      <c r="W369" s="12"/>
      <c r="X369" s="12"/>
      <c r="Y369" s="27" t="s">
        <v>74</v>
      </c>
      <c r="Z369" s="12"/>
      <c r="AA369" s="12"/>
      <c r="AB369" s="12"/>
      <c r="AC369" s="12"/>
      <c r="AD369" s="12"/>
      <c r="AE369" s="12"/>
      <c r="AF369" s="12"/>
    </row>
    <row r="370" spans="1:39" x14ac:dyDescent="0.15">
      <c r="A370" s="11">
        <v>40106</v>
      </c>
      <c r="B370" s="12">
        <v>17</v>
      </c>
      <c r="C370" s="37">
        <v>5.85</v>
      </c>
      <c r="D370" s="27">
        <v>6.09</v>
      </c>
      <c r="E370" s="52">
        <v>11.1</v>
      </c>
      <c r="F370" s="34">
        <v>10.3</v>
      </c>
      <c r="G370" s="45">
        <v>5.6000000000000001E-2</v>
      </c>
      <c r="H370" s="45"/>
      <c r="I370">
        <v>103</v>
      </c>
      <c r="J370" s="34">
        <f t="shared" si="32"/>
        <v>1.4427210000000001</v>
      </c>
      <c r="K370" s="34">
        <v>1.37</v>
      </c>
      <c r="L370" s="34">
        <f t="shared" si="33"/>
        <v>4.2428899999999999E-2</v>
      </c>
      <c r="M370" s="34"/>
      <c r="N370" s="12">
        <v>5</v>
      </c>
      <c r="O370" s="12">
        <v>1</v>
      </c>
      <c r="P370" s="12">
        <v>2</v>
      </c>
      <c r="Q370" s="12">
        <v>2</v>
      </c>
      <c r="R370" s="12">
        <v>8</v>
      </c>
      <c r="S370" s="12">
        <v>4</v>
      </c>
      <c r="T370" s="83">
        <f t="shared" si="25"/>
        <v>15</v>
      </c>
      <c r="U370" s="83">
        <f t="shared" si="26"/>
        <v>6</v>
      </c>
      <c r="V370" s="83">
        <f t="shared" si="27"/>
        <v>0.60959999999999992</v>
      </c>
      <c r="W370" s="12">
        <v>24</v>
      </c>
      <c r="X370" s="12">
        <v>1</v>
      </c>
      <c r="Y370" s="27"/>
      <c r="Z370" s="12">
        <v>15</v>
      </c>
      <c r="AA370" s="12" t="s">
        <v>206</v>
      </c>
      <c r="AB370" s="12">
        <v>6</v>
      </c>
      <c r="AC370" s="12" t="s">
        <v>206</v>
      </c>
      <c r="AD370" s="12"/>
      <c r="AE370" s="12"/>
      <c r="AF370" s="12"/>
    </row>
    <row r="371" spans="1:39" x14ac:dyDescent="0.15">
      <c r="A371" s="13">
        <v>40120</v>
      </c>
      <c r="B371" s="12">
        <v>17</v>
      </c>
      <c r="C371" s="37">
        <v>4.91</v>
      </c>
      <c r="D371" s="27">
        <v>5.88</v>
      </c>
      <c r="E371" s="52">
        <v>17.8</v>
      </c>
      <c r="F371" s="27">
        <v>7.43</v>
      </c>
      <c r="G371" s="45">
        <v>7.8E-2</v>
      </c>
      <c r="H371" s="45"/>
      <c r="I371">
        <v>71.7</v>
      </c>
      <c r="J371" s="34">
        <f t="shared" si="32"/>
        <v>1.0043019</v>
      </c>
      <c r="K371" s="34">
        <v>1.23</v>
      </c>
      <c r="L371" s="34">
        <f t="shared" si="33"/>
        <v>3.8093099999999998E-2</v>
      </c>
      <c r="M371" s="34"/>
      <c r="N371" s="12">
        <v>5</v>
      </c>
      <c r="O371" s="12">
        <v>1</v>
      </c>
      <c r="P371" s="12">
        <v>2</v>
      </c>
      <c r="Q371" s="12">
        <v>2</v>
      </c>
      <c r="R371" s="12">
        <v>7</v>
      </c>
      <c r="S371" s="12">
        <v>2</v>
      </c>
      <c r="T371" s="83">
        <f t="shared" si="25"/>
        <v>11</v>
      </c>
      <c r="U371" s="83">
        <f t="shared" si="26"/>
        <v>9</v>
      </c>
      <c r="V371" s="83">
        <f t="shared" si="27"/>
        <v>0.60959999999999992</v>
      </c>
      <c r="W371" s="12">
        <v>24</v>
      </c>
      <c r="X371" s="12">
        <v>1</v>
      </c>
      <c r="Y371" s="27"/>
      <c r="Z371" s="12">
        <v>11</v>
      </c>
      <c r="AA371" s="12" t="s">
        <v>206</v>
      </c>
      <c r="AB371" s="12">
        <v>9</v>
      </c>
      <c r="AC371" s="12" t="s">
        <v>206</v>
      </c>
      <c r="AD371" s="12"/>
      <c r="AE371" s="12"/>
      <c r="AF371" s="12"/>
    </row>
    <row r="372" spans="1:39" x14ac:dyDescent="0.15">
      <c r="A372" s="13">
        <v>40134</v>
      </c>
      <c r="B372" s="12">
        <v>17</v>
      </c>
      <c r="C372" s="37"/>
      <c r="D372" s="27"/>
      <c r="E372" s="52"/>
      <c r="G372" s="45"/>
      <c r="H372" s="45"/>
      <c r="J372" s="34"/>
      <c r="L372" s="34"/>
      <c r="M372" s="34"/>
      <c r="N372" s="12"/>
      <c r="O372" s="12"/>
      <c r="P372" s="12"/>
      <c r="Q372" s="12" t="s">
        <v>74</v>
      </c>
      <c r="R372" s="12"/>
      <c r="S372" s="12"/>
      <c r="T372" s="83" t="str">
        <f t="shared" si="25"/>
        <v xml:space="preserve"> </v>
      </c>
      <c r="U372" s="83" t="str">
        <f t="shared" si="26"/>
        <v xml:space="preserve"> </v>
      </c>
      <c r="V372" s="83">
        <f t="shared" si="27"/>
        <v>0</v>
      </c>
      <c r="W372" s="12"/>
      <c r="X372" s="12"/>
      <c r="Y372" s="27" t="s">
        <v>74</v>
      </c>
      <c r="Z372" s="12"/>
      <c r="AA372" s="12"/>
      <c r="AB372" s="12"/>
      <c r="AC372" s="12"/>
      <c r="AD372" s="12"/>
      <c r="AE372" s="12"/>
      <c r="AF372" s="12"/>
    </row>
    <row r="373" spans="1:39" x14ac:dyDescent="0.15">
      <c r="A373" s="13"/>
      <c r="B373" s="12"/>
      <c r="C373" s="37"/>
      <c r="D373" s="27"/>
      <c r="E373" s="52"/>
      <c r="F373" s="120" t="s">
        <v>171</v>
      </c>
      <c r="G373" s="45"/>
      <c r="H373" s="45"/>
      <c r="J373" s="34"/>
      <c r="L373" s="34"/>
      <c r="M373" s="34"/>
      <c r="N373" s="12"/>
      <c r="O373" s="12"/>
      <c r="P373" s="12"/>
      <c r="Q373" s="12"/>
      <c r="R373" s="12"/>
      <c r="S373" s="12"/>
      <c r="T373" s="83" t="str">
        <f t="shared" si="25"/>
        <v xml:space="preserve"> </v>
      </c>
      <c r="U373" s="83" t="str">
        <f t="shared" si="26"/>
        <v xml:space="preserve"> </v>
      </c>
      <c r="V373" s="83">
        <f t="shared" si="27"/>
        <v>0</v>
      </c>
      <c r="W373" s="12"/>
      <c r="X373" s="12"/>
      <c r="Y373" s="27"/>
      <c r="Z373" s="12"/>
      <c r="AA373" s="12"/>
      <c r="AB373" s="12"/>
      <c r="AC373" s="12"/>
      <c r="AD373" s="12"/>
      <c r="AE373" s="12"/>
      <c r="AF373" s="12"/>
    </row>
    <row r="374" spans="1:39" x14ac:dyDescent="0.15">
      <c r="A374" s="13"/>
      <c r="B374" s="12"/>
      <c r="C374" s="37"/>
      <c r="D374" s="27"/>
      <c r="E374" s="52"/>
      <c r="G374" s="45"/>
      <c r="H374" s="45"/>
      <c r="J374" s="34"/>
      <c r="L374" s="34"/>
      <c r="M374" s="34"/>
      <c r="N374" s="12"/>
      <c r="O374" s="12"/>
      <c r="P374" s="12"/>
      <c r="Q374" s="12"/>
      <c r="R374" s="12"/>
      <c r="S374" s="12"/>
      <c r="T374" s="83" t="str">
        <f t="shared" si="25"/>
        <v xml:space="preserve"> </v>
      </c>
      <c r="U374" s="83" t="str">
        <f t="shared" si="26"/>
        <v xml:space="preserve"> </v>
      </c>
      <c r="V374" s="83">
        <f t="shared" si="27"/>
        <v>0</v>
      </c>
      <c r="W374" s="12"/>
      <c r="X374" s="12"/>
      <c r="Y374" s="27"/>
      <c r="Z374" s="12"/>
      <c r="AA374" s="12"/>
      <c r="AB374" s="12"/>
      <c r="AC374" s="12"/>
      <c r="AD374" s="12"/>
      <c r="AE374" s="12"/>
      <c r="AF374" s="12"/>
    </row>
    <row r="375" spans="1:39" x14ac:dyDescent="0.15">
      <c r="A375" s="13"/>
      <c r="B375" s="12"/>
      <c r="C375" s="37"/>
      <c r="D375" s="27"/>
      <c r="E375" s="52"/>
      <c r="F375" s="27"/>
      <c r="G375" s="45"/>
      <c r="H375" s="45"/>
      <c r="J375" s="34"/>
      <c r="L375" s="34"/>
      <c r="M375" s="34"/>
      <c r="N375" s="12"/>
      <c r="O375" s="12"/>
      <c r="P375" s="12"/>
      <c r="Q375" s="12"/>
      <c r="R375" s="12"/>
      <c r="S375" s="12"/>
      <c r="T375" s="83" t="str">
        <f t="shared" si="25"/>
        <v xml:space="preserve"> </v>
      </c>
      <c r="U375" s="83" t="str">
        <f t="shared" si="26"/>
        <v xml:space="preserve"> </v>
      </c>
      <c r="V375" s="83">
        <f t="shared" si="27"/>
        <v>0</v>
      </c>
      <c r="W375" s="12"/>
      <c r="X375" s="12"/>
      <c r="Y375" s="27"/>
      <c r="Z375" s="12"/>
      <c r="AA375" s="12"/>
      <c r="AB375" s="12"/>
      <c r="AC375" s="12"/>
      <c r="AD375" s="12"/>
      <c r="AE375" s="12"/>
      <c r="AF375" s="12"/>
    </row>
    <row r="376" spans="1:39" x14ac:dyDescent="0.15">
      <c r="A376" s="13"/>
      <c r="B376" s="12"/>
      <c r="C376" s="37"/>
      <c r="D376" s="27"/>
      <c r="E376" s="52"/>
      <c r="F376" s="27"/>
      <c r="G376" s="45"/>
      <c r="H376" s="45"/>
      <c r="J376" s="34"/>
      <c r="L376" s="34"/>
      <c r="M376" s="34"/>
      <c r="N376" s="12"/>
      <c r="O376" s="12"/>
      <c r="P376" s="12"/>
      <c r="Q376" s="12"/>
      <c r="R376" s="12"/>
      <c r="S376" s="12"/>
      <c r="T376" s="83" t="str">
        <f t="shared" si="25"/>
        <v xml:space="preserve"> </v>
      </c>
      <c r="U376" s="83" t="str">
        <f t="shared" si="26"/>
        <v xml:space="preserve"> </v>
      </c>
      <c r="V376" s="83">
        <f t="shared" si="27"/>
        <v>0</v>
      </c>
      <c r="W376" s="12"/>
      <c r="X376" s="12"/>
      <c r="Y376" s="27"/>
      <c r="Z376" s="12"/>
      <c r="AA376" s="12"/>
      <c r="AB376" s="12"/>
      <c r="AC376" s="12"/>
      <c r="AD376" s="12"/>
      <c r="AE376" s="12"/>
      <c r="AF376" s="12"/>
    </row>
    <row r="377" spans="1:39" x14ac:dyDescent="0.15">
      <c r="A377" s="11">
        <v>39896</v>
      </c>
      <c r="B377" s="12">
        <v>18</v>
      </c>
      <c r="C377" s="37">
        <v>4.83</v>
      </c>
      <c r="D377" s="27">
        <v>5.92</v>
      </c>
      <c r="E377" s="52">
        <v>9.6</v>
      </c>
      <c r="F377" s="27"/>
      <c r="G377" s="45">
        <v>0.16900000000000001</v>
      </c>
      <c r="H377" s="45"/>
      <c r="I377">
        <v>152</v>
      </c>
      <c r="J377" s="34">
        <f t="shared" ref="J377:J385" si="34">(I377*14.007)*(0.001)</f>
        <v>2.1290640000000001</v>
      </c>
      <c r="K377" s="34">
        <v>1.41</v>
      </c>
      <c r="L377" s="34">
        <f t="shared" ref="L377:L385" si="35">(K377*30.97)*(0.001)</f>
        <v>4.3667699999999997E-2</v>
      </c>
      <c r="M377" s="34"/>
      <c r="N377" s="12"/>
      <c r="O377" s="12">
        <v>1</v>
      </c>
      <c r="P377" s="87">
        <v>2</v>
      </c>
      <c r="Q377" s="12">
        <v>1</v>
      </c>
      <c r="R377" s="87">
        <v>7</v>
      </c>
      <c r="S377" s="87">
        <v>1</v>
      </c>
      <c r="T377" s="83">
        <f t="shared" si="25"/>
        <v>12</v>
      </c>
      <c r="U377" s="83">
        <f t="shared" si="26"/>
        <v>10</v>
      </c>
      <c r="V377" s="83">
        <f t="shared" si="27"/>
        <v>0.30479999999999996</v>
      </c>
      <c r="W377">
        <v>12</v>
      </c>
      <c r="X377" s="12">
        <v>1</v>
      </c>
      <c r="Y377" s="27"/>
      <c r="Z377">
        <v>12</v>
      </c>
      <c r="AA377" t="s">
        <v>206</v>
      </c>
      <c r="AB377">
        <v>10</v>
      </c>
      <c r="AC377" t="s">
        <v>206</v>
      </c>
      <c r="AD377" s="12" t="s">
        <v>46</v>
      </c>
      <c r="AE377" s="12" t="s">
        <v>69</v>
      </c>
      <c r="AF377" s="12"/>
    </row>
    <row r="378" spans="1:39" x14ac:dyDescent="0.15">
      <c r="A378" s="11">
        <v>39910</v>
      </c>
      <c r="B378" s="12">
        <v>18</v>
      </c>
      <c r="C378" s="37">
        <v>4.8899999999999997</v>
      </c>
      <c r="D378" s="27">
        <v>6.09</v>
      </c>
      <c r="E378" s="52">
        <v>11.1</v>
      </c>
      <c r="F378" s="27">
        <v>6.55</v>
      </c>
      <c r="G378" s="45">
        <v>0.28799999999999998</v>
      </c>
      <c r="H378" s="45"/>
      <c r="I378">
        <v>127</v>
      </c>
      <c r="J378" s="34">
        <f t="shared" si="34"/>
        <v>1.7788889999999999</v>
      </c>
      <c r="K378" s="34">
        <v>1.45</v>
      </c>
      <c r="L378" s="34">
        <f t="shared" si="35"/>
        <v>4.4906499999999995E-2</v>
      </c>
      <c r="M378" s="34"/>
      <c r="N378" s="12"/>
      <c r="O378" s="12">
        <v>2</v>
      </c>
      <c r="P378" s="87">
        <v>3</v>
      </c>
      <c r="Q378" s="12">
        <v>3</v>
      </c>
      <c r="R378" s="87">
        <v>8</v>
      </c>
      <c r="S378" s="87">
        <v>5</v>
      </c>
      <c r="T378" s="83">
        <f t="shared" si="25"/>
        <v>17</v>
      </c>
      <c r="U378" s="83">
        <f t="shared" si="26"/>
        <v>13</v>
      </c>
      <c r="V378" s="83">
        <f t="shared" si="27"/>
        <v>0.30479999999999996</v>
      </c>
      <c r="W378">
        <v>12</v>
      </c>
      <c r="X378" s="12">
        <v>1</v>
      </c>
      <c r="Y378" s="27"/>
      <c r="Z378">
        <v>17</v>
      </c>
      <c r="AA378" t="s">
        <v>206</v>
      </c>
      <c r="AB378">
        <v>13</v>
      </c>
      <c r="AC378" t="s">
        <v>206</v>
      </c>
      <c r="AD378" s="12"/>
      <c r="AE378" s="12"/>
      <c r="AF378" s="12"/>
      <c r="AH378" t="s">
        <v>101</v>
      </c>
      <c r="AI378" s="34">
        <f>C377</f>
        <v>4.83</v>
      </c>
      <c r="AJ378" s="34">
        <f>D377</f>
        <v>5.92</v>
      </c>
      <c r="AK378" s="34"/>
      <c r="AL378" s="43">
        <f>G377</f>
        <v>0.16900000000000001</v>
      </c>
      <c r="AM378" s="50">
        <f>E377</f>
        <v>9.6</v>
      </c>
    </row>
    <row r="379" spans="1:39" x14ac:dyDescent="0.15">
      <c r="A379" s="11">
        <v>39924</v>
      </c>
      <c r="B379" s="12">
        <v>18</v>
      </c>
      <c r="C379" s="37">
        <v>4.88</v>
      </c>
      <c r="D379" s="27">
        <v>6</v>
      </c>
      <c r="E379" s="52">
        <v>13.4</v>
      </c>
      <c r="F379" s="27">
        <v>5.97</v>
      </c>
      <c r="G379" s="45">
        <v>3.5000000000000003E-2</v>
      </c>
      <c r="H379" s="45"/>
      <c r="I379">
        <v>115</v>
      </c>
      <c r="J379" s="34">
        <f t="shared" si="34"/>
        <v>1.610805</v>
      </c>
      <c r="K379" s="34">
        <v>1.45</v>
      </c>
      <c r="L379" s="34">
        <f t="shared" si="35"/>
        <v>4.4906499999999995E-2</v>
      </c>
      <c r="M379" s="34"/>
      <c r="N379" s="12">
        <v>4</v>
      </c>
      <c r="O379" s="12">
        <v>1</v>
      </c>
      <c r="P379" s="23">
        <v>2</v>
      </c>
      <c r="Q379" s="12">
        <v>1</v>
      </c>
      <c r="R379" s="23">
        <v>5</v>
      </c>
      <c r="S379" s="23">
        <v>5</v>
      </c>
      <c r="T379" s="83">
        <f t="shared" si="25"/>
        <v>22</v>
      </c>
      <c r="U379" s="83">
        <f t="shared" si="26"/>
        <v>17</v>
      </c>
      <c r="V379" s="83">
        <f t="shared" si="27"/>
        <v>0.4572</v>
      </c>
      <c r="W379" s="23">
        <v>18</v>
      </c>
      <c r="X379" s="12">
        <v>1</v>
      </c>
      <c r="Y379" s="27"/>
      <c r="Z379" s="23">
        <v>22</v>
      </c>
      <c r="AA379" s="23" t="s">
        <v>206</v>
      </c>
      <c r="AB379" s="23">
        <v>17</v>
      </c>
      <c r="AC379" s="23" t="s">
        <v>206</v>
      </c>
      <c r="AD379" s="12"/>
      <c r="AE379" s="12"/>
      <c r="AF379" s="12"/>
      <c r="AH379" t="s">
        <v>102</v>
      </c>
      <c r="AI379" s="34">
        <f>AVERAGE(C378:C379)</f>
        <v>4.8849999999999998</v>
      </c>
      <c r="AJ379" s="34">
        <f>AVERAGE(D378:D379)</f>
        <v>6.0449999999999999</v>
      </c>
      <c r="AK379" s="34">
        <f>AVERAGE(F378:F379)</f>
        <v>6.26</v>
      </c>
      <c r="AL379" s="43">
        <f>AVERAGE(G378:G379)</f>
        <v>0.16149999999999998</v>
      </c>
      <c r="AM379" s="50">
        <f>AVERAGE(E378:E379)</f>
        <v>12.25</v>
      </c>
    </row>
    <row r="380" spans="1:39" x14ac:dyDescent="0.15">
      <c r="A380" s="11">
        <v>39938</v>
      </c>
      <c r="B380" s="12">
        <v>18</v>
      </c>
      <c r="C380" s="37">
        <v>2.7</v>
      </c>
      <c r="D380" s="27">
        <v>6.29</v>
      </c>
      <c r="E380" s="52">
        <v>13.4</v>
      </c>
      <c r="F380" s="27">
        <v>4.3499999999999996</v>
      </c>
      <c r="G380" s="45">
        <v>0.36499999999999999</v>
      </c>
      <c r="H380" s="45"/>
      <c r="I380">
        <v>105.5</v>
      </c>
      <c r="J380" s="34">
        <f t="shared" si="34"/>
        <v>1.4777385000000001</v>
      </c>
      <c r="K380" s="34">
        <v>1.65</v>
      </c>
      <c r="L380" s="34">
        <f t="shared" si="35"/>
        <v>5.11005E-2</v>
      </c>
      <c r="M380" s="34"/>
      <c r="N380" s="12">
        <v>3</v>
      </c>
      <c r="O380" s="23">
        <v>3</v>
      </c>
      <c r="P380" s="23">
        <v>2</v>
      </c>
      <c r="Q380" s="23">
        <v>1</v>
      </c>
      <c r="R380" s="23">
        <v>1</v>
      </c>
      <c r="S380" s="23">
        <v>3</v>
      </c>
      <c r="T380" s="83">
        <f t="shared" si="25"/>
        <v>16</v>
      </c>
      <c r="U380" s="83" t="str">
        <f t="shared" si="26"/>
        <v xml:space="preserve"> </v>
      </c>
      <c r="V380" s="83">
        <f t="shared" si="27"/>
        <v>0.68579999999999997</v>
      </c>
      <c r="W380" s="23">
        <v>27</v>
      </c>
      <c r="X380" s="12"/>
      <c r="Y380" s="27"/>
      <c r="Z380" s="23">
        <v>16</v>
      </c>
      <c r="AA380" s="23" t="s">
        <v>206</v>
      </c>
      <c r="AB380" s="12"/>
      <c r="AC380" s="12"/>
      <c r="AD380" s="12"/>
      <c r="AE380" s="12"/>
      <c r="AF380" s="12"/>
      <c r="AH380" t="s">
        <v>103</v>
      </c>
      <c r="AI380" s="34">
        <f>AVERAGE(C380:C381)</f>
        <v>2.84</v>
      </c>
      <c r="AJ380" s="34">
        <f>AVERAGE(D380:D381)</f>
        <v>6.4399999999999995</v>
      </c>
      <c r="AK380" s="34">
        <f>AVERAGE(F380:F381)</f>
        <v>4.0350000000000001</v>
      </c>
      <c r="AL380" s="43">
        <f>AVERAGE(G380:G381)</f>
        <v>0.25650000000000001</v>
      </c>
      <c r="AM380" s="50">
        <f>AVERAGE(E380:E381)</f>
        <v>12.8</v>
      </c>
    </row>
    <row r="381" spans="1:39" x14ac:dyDescent="0.15">
      <c r="A381" s="11">
        <v>39952</v>
      </c>
      <c r="B381" s="12">
        <v>18</v>
      </c>
      <c r="C381" s="37">
        <v>2.98</v>
      </c>
      <c r="D381" s="27">
        <v>6.59</v>
      </c>
      <c r="E381" s="52">
        <v>12.2</v>
      </c>
      <c r="F381" s="27">
        <v>3.72</v>
      </c>
      <c r="G381" s="45">
        <v>0.14799999999999999</v>
      </c>
      <c r="H381" s="45"/>
      <c r="I381">
        <v>113</v>
      </c>
      <c r="J381" s="34">
        <f t="shared" si="34"/>
        <v>1.5827910000000001</v>
      </c>
      <c r="K381" s="34">
        <v>1.94</v>
      </c>
      <c r="L381" s="34">
        <f t="shared" si="35"/>
        <v>6.0081799999999998E-2</v>
      </c>
      <c r="M381" s="34"/>
      <c r="N381" s="12">
        <v>4</v>
      </c>
      <c r="O381" s="23">
        <v>1</v>
      </c>
      <c r="P381" s="23">
        <v>2</v>
      </c>
      <c r="Q381" s="23">
        <v>1</v>
      </c>
      <c r="R381" s="23">
        <v>2</v>
      </c>
      <c r="S381" s="23">
        <v>3</v>
      </c>
      <c r="T381" s="83">
        <f t="shared" si="25"/>
        <v>30</v>
      </c>
      <c r="U381" s="83">
        <f t="shared" si="26"/>
        <v>20</v>
      </c>
      <c r="V381" s="83">
        <f t="shared" si="27"/>
        <v>0.38100000000000001</v>
      </c>
      <c r="W381" s="23">
        <v>15</v>
      </c>
      <c r="X381" s="87">
        <v>1</v>
      </c>
      <c r="Y381" s="27"/>
      <c r="Z381" s="23">
        <v>30</v>
      </c>
      <c r="AA381" s="23" t="s">
        <v>206</v>
      </c>
      <c r="AB381" s="87">
        <v>20</v>
      </c>
      <c r="AC381" s="87" t="s">
        <v>206</v>
      </c>
      <c r="AD381" s="12"/>
      <c r="AE381" s="12"/>
      <c r="AF381" s="12"/>
      <c r="AH381" t="s">
        <v>104</v>
      </c>
      <c r="AI381" s="34">
        <f>AVERAGE(C382:C384)</f>
        <v>2.8733333333333335</v>
      </c>
      <c r="AJ381" s="34">
        <f>AVERAGE(D382:D384)</f>
        <v>6.21</v>
      </c>
      <c r="AK381" s="34">
        <f>AVERAGE(F382:F384)</f>
        <v>5.126666666666666</v>
      </c>
      <c r="AL381" s="43">
        <f>AVERAGE(G382:G384)</f>
        <v>0.14633333333333334</v>
      </c>
      <c r="AM381" s="50">
        <f>AVERAGE(E382:E384)</f>
        <v>12.300000000000002</v>
      </c>
    </row>
    <row r="382" spans="1:39" x14ac:dyDescent="0.15">
      <c r="A382" s="11">
        <v>39966</v>
      </c>
      <c r="B382" s="12">
        <v>18</v>
      </c>
      <c r="C382" s="37">
        <v>2.66</v>
      </c>
      <c r="D382" s="27">
        <v>6.14</v>
      </c>
      <c r="E382" s="52">
        <v>8.9</v>
      </c>
      <c r="F382" s="27">
        <v>5.45</v>
      </c>
      <c r="G382" s="45">
        <v>6.2E-2</v>
      </c>
      <c r="H382" s="45"/>
      <c r="I382">
        <v>78.900000000000006</v>
      </c>
      <c r="J382" s="34">
        <f t="shared" si="34"/>
        <v>1.1051523000000001</v>
      </c>
      <c r="K382" s="34">
        <v>1.51</v>
      </c>
      <c r="L382" s="34">
        <f t="shared" si="35"/>
        <v>4.6764699999999999E-2</v>
      </c>
      <c r="M382" s="34"/>
      <c r="N382" s="87">
        <v>2</v>
      </c>
      <c r="O382" s="23">
        <v>1</v>
      </c>
      <c r="P382" s="23">
        <v>2</v>
      </c>
      <c r="Q382" s="23">
        <v>1</v>
      </c>
      <c r="R382" s="23">
        <v>6</v>
      </c>
      <c r="S382" s="23">
        <v>1</v>
      </c>
      <c r="T382" s="83">
        <f t="shared" si="25"/>
        <v>33</v>
      </c>
      <c r="U382" s="83">
        <f t="shared" si="26"/>
        <v>25</v>
      </c>
      <c r="V382" s="83">
        <f t="shared" si="27"/>
        <v>0.4572</v>
      </c>
      <c r="W382" s="23">
        <v>18</v>
      </c>
      <c r="X382" s="87">
        <v>1</v>
      </c>
      <c r="Y382" s="27"/>
      <c r="Z382" s="23">
        <v>33</v>
      </c>
      <c r="AA382" s="23" t="s">
        <v>206</v>
      </c>
      <c r="AB382" s="87">
        <v>25</v>
      </c>
      <c r="AC382" s="87" t="s">
        <v>206</v>
      </c>
      <c r="AD382" s="12"/>
      <c r="AE382" s="12"/>
      <c r="AF382" s="12"/>
      <c r="AH382" t="s">
        <v>105</v>
      </c>
      <c r="AI382" s="34">
        <f>AVERAGE(C385:C386)</f>
        <v>3.9649999999999999</v>
      </c>
      <c r="AJ382" s="34">
        <f>AVERAGE(D385:D386)</f>
        <v>6.4950000000000001</v>
      </c>
      <c r="AK382" s="34">
        <f>AVERAGE(F385:F386)</f>
        <v>4.9450000000000003</v>
      </c>
      <c r="AL382" s="43">
        <f>AVERAGE(G385:G386)</f>
        <v>5.7999999999999996E-2</v>
      </c>
      <c r="AM382" s="50">
        <f>AVERAGE(E385:E386)</f>
        <v>31.900000000000002</v>
      </c>
    </row>
    <row r="383" spans="1:39" x14ac:dyDescent="0.15">
      <c r="A383" s="11">
        <v>39980</v>
      </c>
      <c r="B383" s="12">
        <v>18</v>
      </c>
      <c r="C383" s="37">
        <v>1.66</v>
      </c>
      <c r="D383" s="27">
        <v>6.06</v>
      </c>
      <c r="E383" s="52">
        <v>8.8000000000000007</v>
      </c>
      <c r="F383" s="27">
        <v>3.97</v>
      </c>
      <c r="G383" s="45">
        <v>0.154</v>
      </c>
      <c r="H383" s="45"/>
      <c r="I383">
        <v>124</v>
      </c>
      <c r="J383" s="34">
        <f t="shared" si="34"/>
        <v>1.7368680000000001</v>
      </c>
      <c r="K383" s="34">
        <v>2.5099999999999998</v>
      </c>
      <c r="L383" s="34">
        <f t="shared" si="35"/>
        <v>7.773469999999999E-2</v>
      </c>
      <c r="M383" s="34"/>
      <c r="N383" s="87">
        <v>2</v>
      </c>
      <c r="O383" s="23">
        <v>3</v>
      </c>
      <c r="P383" s="23">
        <v>2</v>
      </c>
      <c r="Q383" s="23">
        <v>2</v>
      </c>
      <c r="R383" s="23">
        <v>2</v>
      </c>
      <c r="S383" s="23">
        <v>5</v>
      </c>
      <c r="T383" s="83">
        <f t="shared" si="25"/>
        <v>26</v>
      </c>
      <c r="U383" s="83">
        <f t="shared" si="26"/>
        <v>25</v>
      </c>
      <c r="V383" s="83">
        <f t="shared" si="27"/>
        <v>0.38100000000000001</v>
      </c>
      <c r="W383" s="23">
        <v>15</v>
      </c>
      <c r="X383" s="87">
        <v>1</v>
      </c>
      <c r="Y383" s="27"/>
      <c r="Z383" s="23">
        <v>26</v>
      </c>
      <c r="AA383" s="23" t="s">
        <v>206</v>
      </c>
      <c r="AB383" s="87">
        <v>25</v>
      </c>
      <c r="AC383" s="87" t="s">
        <v>206</v>
      </c>
      <c r="AD383" s="12"/>
      <c r="AE383" s="12"/>
      <c r="AF383" s="12"/>
      <c r="AH383" t="s">
        <v>106</v>
      </c>
      <c r="AI383" s="34">
        <f>AVERAGE(C387:C388)</f>
        <v>3.68</v>
      </c>
      <c r="AJ383" s="34">
        <f>AVERAGE(D387:D388)</f>
        <v>6.4250000000000007</v>
      </c>
      <c r="AK383" s="34">
        <f>AVERAGE(F387:F388)</f>
        <v>5.19</v>
      </c>
      <c r="AL383" s="43">
        <f>AVERAGE(G387:G388)</f>
        <v>0.18050000000000002</v>
      </c>
      <c r="AM383" s="50">
        <f>AVERAGE(E387:E388)</f>
        <v>20.65</v>
      </c>
    </row>
    <row r="384" spans="1:39" x14ac:dyDescent="0.15">
      <c r="A384" s="11">
        <v>39994</v>
      </c>
      <c r="B384" s="12">
        <v>18</v>
      </c>
      <c r="C384" s="37">
        <v>4.3</v>
      </c>
      <c r="D384" s="27">
        <v>6.43</v>
      </c>
      <c r="E384" s="52">
        <v>19.2</v>
      </c>
      <c r="F384" s="27">
        <v>5.96</v>
      </c>
      <c r="G384" s="45">
        <v>0.223</v>
      </c>
      <c r="H384" s="45"/>
      <c r="I384">
        <v>90.2</v>
      </c>
      <c r="J384" s="34">
        <f t="shared" si="34"/>
        <v>1.2634314</v>
      </c>
      <c r="K384" s="34">
        <v>1.73</v>
      </c>
      <c r="L384" s="34">
        <f t="shared" si="35"/>
        <v>5.3578100000000003E-2</v>
      </c>
      <c r="M384" s="34"/>
      <c r="N384" s="87">
        <v>2</v>
      </c>
      <c r="O384" s="23">
        <v>1</v>
      </c>
      <c r="P384" s="23">
        <v>2</v>
      </c>
      <c r="Q384" s="23">
        <v>2</v>
      </c>
      <c r="R384" s="23">
        <v>4</v>
      </c>
      <c r="S384" s="23">
        <v>1</v>
      </c>
      <c r="T384" s="83">
        <f t="shared" si="25"/>
        <v>34</v>
      </c>
      <c r="U384" s="83">
        <f t="shared" si="26"/>
        <v>27</v>
      </c>
      <c r="V384" s="83">
        <f t="shared" si="27"/>
        <v>0.38100000000000001</v>
      </c>
      <c r="W384" s="23">
        <v>15</v>
      </c>
      <c r="X384" s="87">
        <v>1</v>
      </c>
      <c r="Y384" s="27"/>
      <c r="Z384" s="23">
        <v>34</v>
      </c>
      <c r="AA384" s="23" t="s">
        <v>206</v>
      </c>
      <c r="AB384" s="87">
        <v>27</v>
      </c>
      <c r="AC384" s="87" t="s">
        <v>206</v>
      </c>
      <c r="AD384" s="12"/>
      <c r="AE384" s="12"/>
      <c r="AF384" s="12"/>
      <c r="AH384" t="s">
        <v>107</v>
      </c>
      <c r="AI384" s="34">
        <f>AVERAGE(C389:C390)</f>
        <v>4.7799999999999994</v>
      </c>
      <c r="AJ384" s="34">
        <f>AVERAGE(D389:D390)</f>
        <v>6.26</v>
      </c>
      <c r="AK384" s="34">
        <f>AVERAGE(F389:F390)</f>
        <v>11.45</v>
      </c>
      <c r="AL384" s="43">
        <f>AVERAGE(G389:G390)</f>
        <v>8.7000000000000008E-2</v>
      </c>
      <c r="AM384" s="50">
        <f>AVERAGE(E389:E390)</f>
        <v>22</v>
      </c>
    </row>
    <row r="385" spans="1:39" x14ac:dyDescent="0.15">
      <c r="A385" s="11">
        <v>40008</v>
      </c>
      <c r="B385" s="12">
        <v>18</v>
      </c>
      <c r="C385" s="37">
        <v>2.0099999999999998</v>
      </c>
      <c r="D385" s="27">
        <v>6.54</v>
      </c>
      <c r="E385" s="52">
        <v>47.7</v>
      </c>
      <c r="F385" s="27">
        <v>4.78</v>
      </c>
      <c r="G385" s="45">
        <v>2.8000000000000001E-2</v>
      </c>
      <c r="H385" s="45"/>
      <c r="I385">
        <v>88.6</v>
      </c>
      <c r="J385" s="34">
        <f t="shared" si="34"/>
        <v>1.2410201999999999</v>
      </c>
      <c r="K385" s="34">
        <v>1.98</v>
      </c>
      <c r="L385" s="34">
        <f t="shared" si="35"/>
        <v>6.1320600000000003E-2</v>
      </c>
      <c r="M385" s="34"/>
      <c r="N385" s="12"/>
      <c r="O385" s="23">
        <v>1</v>
      </c>
      <c r="P385" s="23">
        <v>2</v>
      </c>
      <c r="Q385" s="23">
        <v>1</v>
      </c>
      <c r="R385" s="23">
        <v>2</v>
      </c>
      <c r="S385" s="23">
        <v>1</v>
      </c>
      <c r="T385" s="83">
        <f t="shared" si="25"/>
        <v>35</v>
      </c>
      <c r="U385" s="83">
        <f t="shared" si="26"/>
        <v>25</v>
      </c>
      <c r="V385" s="83">
        <f t="shared" si="27"/>
        <v>0.38100000000000001</v>
      </c>
      <c r="W385" s="23">
        <v>15</v>
      </c>
      <c r="X385" s="87">
        <v>1</v>
      </c>
      <c r="Y385" s="27"/>
      <c r="Z385" s="23">
        <v>35</v>
      </c>
      <c r="AA385" s="23" t="s">
        <v>206</v>
      </c>
      <c r="AB385" s="87">
        <v>25</v>
      </c>
      <c r="AC385" s="87" t="s">
        <v>206</v>
      </c>
      <c r="AD385" s="12"/>
      <c r="AE385" s="12"/>
      <c r="AF385" s="12"/>
      <c r="AH385" t="s">
        <v>108</v>
      </c>
      <c r="AI385" s="34">
        <f>AVERAGE(C391:C392)</f>
        <v>6.98</v>
      </c>
      <c r="AJ385" s="34">
        <f>AVERAGE(D391:D392)</f>
        <v>6.4350000000000005</v>
      </c>
      <c r="AK385" s="34">
        <f>AVERAGE(F391:F392)</f>
        <v>6.5049999999999999</v>
      </c>
      <c r="AL385" s="43">
        <f>AVERAGE(G391:G392)</f>
        <v>0.11700000000000001</v>
      </c>
      <c r="AM385" s="50">
        <f>AVERAGE(E391:E392)</f>
        <v>13.1</v>
      </c>
    </row>
    <row r="386" spans="1:39" x14ac:dyDescent="0.15">
      <c r="A386" s="11">
        <v>40022</v>
      </c>
      <c r="B386" s="12">
        <v>18</v>
      </c>
      <c r="C386" s="37">
        <v>5.92</v>
      </c>
      <c r="D386" s="27">
        <v>6.45</v>
      </c>
      <c r="E386" s="52">
        <v>16.100000000000001</v>
      </c>
      <c r="F386" s="27">
        <v>5.1100000000000003</v>
      </c>
      <c r="G386" s="45">
        <v>8.7999999999999995E-2</v>
      </c>
      <c r="H386" s="45"/>
      <c r="J386" s="34"/>
      <c r="L386" s="34"/>
      <c r="M386" s="34"/>
      <c r="N386" s="87">
        <v>1</v>
      </c>
      <c r="O386" s="23">
        <v>2</v>
      </c>
      <c r="P386" s="23">
        <v>2</v>
      </c>
      <c r="Q386" s="23">
        <v>1</v>
      </c>
      <c r="R386" s="23">
        <v>8</v>
      </c>
      <c r="S386" s="23">
        <v>3</v>
      </c>
      <c r="T386" s="83">
        <f t="shared" si="25"/>
        <v>34</v>
      </c>
      <c r="U386" s="83">
        <f t="shared" si="26"/>
        <v>26</v>
      </c>
      <c r="V386" s="83">
        <f t="shared" si="27"/>
        <v>0.38100000000000001</v>
      </c>
      <c r="W386" s="23">
        <v>15</v>
      </c>
      <c r="X386" s="87">
        <v>1</v>
      </c>
      <c r="Y386" s="27"/>
      <c r="Z386" s="23">
        <v>34</v>
      </c>
      <c r="AA386" s="23" t="s">
        <v>206</v>
      </c>
      <c r="AB386" s="87">
        <v>26</v>
      </c>
      <c r="AC386" s="87" t="s">
        <v>206</v>
      </c>
      <c r="AD386" s="12"/>
      <c r="AE386" s="12"/>
      <c r="AF386" s="12"/>
      <c r="AH386" t="s">
        <v>130</v>
      </c>
      <c r="AI386" s="34">
        <f>AVERAGE(C393:C394)</f>
        <v>4.2850000000000001</v>
      </c>
      <c r="AJ386" s="34">
        <f>AVERAGE(D393:D394)</f>
        <v>5.875</v>
      </c>
      <c r="AK386" s="34">
        <f>AVERAGE(F393:F394)</f>
        <v>6.77</v>
      </c>
      <c r="AL386" s="43">
        <f>AVERAGE(G393:G394)</f>
        <v>0.1525</v>
      </c>
      <c r="AM386" s="50">
        <f>AVERAGE(E393:E394)</f>
        <v>9.5</v>
      </c>
    </row>
    <row r="387" spans="1:39" x14ac:dyDescent="0.15">
      <c r="A387" s="11">
        <v>40036</v>
      </c>
      <c r="B387" s="12">
        <v>18</v>
      </c>
      <c r="C387" s="37">
        <v>3.49</v>
      </c>
      <c r="D387" s="27">
        <v>6.49</v>
      </c>
      <c r="E387" s="52">
        <v>22.3</v>
      </c>
      <c r="F387" s="120"/>
      <c r="G387" s="45">
        <v>8.4000000000000005E-2</v>
      </c>
      <c r="H387" s="45"/>
      <c r="I387">
        <v>114</v>
      </c>
      <c r="J387" s="34">
        <f t="shared" ref="J387:J394" si="36">(I387*14.007)*(0.001)</f>
        <v>1.5967979999999999</v>
      </c>
      <c r="K387" s="34">
        <v>2.1800000000000002</v>
      </c>
      <c r="L387" s="34">
        <f t="shared" ref="L387:L394" si="37">(K387*30.97)*(0.001)</f>
        <v>6.7514600000000008E-2</v>
      </c>
      <c r="M387" s="34"/>
      <c r="N387" s="87">
        <v>2</v>
      </c>
      <c r="O387" s="23">
        <v>1</v>
      </c>
      <c r="P387" s="23">
        <v>1</v>
      </c>
      <c r="Q387" s="23">
        <v>1</v>
      </c>
      <c r="R387" s="12"/>
      <c r="S387" s="23">
        <v>1</v>
      </c>
      <c r="T387" s="83">
        <f t="shared" ref="T387:T450" si="38">IF(Z387&gt;0,IF(AA387="F",((Z387-32)*5/9),Z387),IF(Z387&lt;0,IF(AA387="F",((Z387-32)*5/9),Z387)," "))</f>
        <v>40</v>
      </c>
      <c r="U387" s="83">
        <f t="shared" ref="U387:U450" si="39">IF(AB387&gt;0,IF(AC387="F",((AB387-32)*5/9),AB387),IF(AB387&lt;0,IF(AC387="F",((AB387-32)*5/9),AB387)," "))</f>
        <v>30</v>
      </c>
      <c r="V387" s="83">
        <f t="shared" si="27"/>
        <v>0.30479999999999996</v>
      </c>
      <c r="W387" s="23">
        <v>12</v>
      </c>
      <c r="X387" s="87">
        <v>1</v>
      </c>
      <c r="Y387" s="27"/>
      <c r="Z387" s="23">
        <v>40</v>
      </c>
      <c r="AA387" s="23" t="s">
        <v>206</v>
      </c>
      <c r="AB387" s="87">
        <v>30</v>
      </c>
      <c r="AC387" s="87" t="s">
        <v>206</v>
      </c>
      <c r="AD387" s="12"/>
      <c r="AE387" s="12"/>
      <c r="AF387" s="12"/>
    </row>
    <row r="388" spans="1:39" x14ac:dyDescent="0.15">
      <c r="A388" s="11">
        <v>40050</v>
      </c>
      <c r="B388" s="12">
        <v>18</v>
      </c>
      <c r="C388" s="37">
        <v>3.87</v>
      </c>
      <c r="D388" s="27">
        <v>6.36</v>
      </c>
      <c r="E388" s="52">
        <v>19</v>
      </c>
      <c r="F388" s="27">
        <v>5.19</v>
      </c>
      <c r="G388" s="45">
        <v>0.27700000000000002</v>
      </c>
      <c r="H388" s="45"/>
      <c r="I388">
        <v>81</v>
      </c>
      <c r="J388" s="34">
        <f t="shared" si="36"/>
        <v>1.1345670000000001</v>
      </c>
      <c r="K388" s="34">
        <v>2.0499999999999998</v>
      </c>
      <c r="L388" s="34">
        <f t="shared" si="37"/>
        <v>6.3488499999999989E-2</v>
      </c>
      <c r="M388" s="34"/>
      <c r="N388" s="87">
        <v>3</v>
      </c>
      <c r="O388" s="23">
        <v>1</v>
      </c>
      <c r="P388" s="23">
        <v>2</v>
      </c>
      <c r="Q388" s="23">
        <v>1</v>
      </c>
      <c r="R388" s="23">
        <v>4</v>
      </c>
      <c r="S388" s="23">
        <v>3</v>
      </c>
      <c r="T388" s="83">
        <f t="shared" si="38"/>
        <v>35</v>
      </c>
      <c r="U388" s="83">
        <f t="shared" si="39"/>
        <v>28</v>
      </c>
      <c r="V388" s="83">
        <f t="shared" si="27"/>
        <v>0.38100000000000001</v>
      </c>
      <c r="W388" s="23">
        <v>15</v>
      </c>
      <c r="X388" s="87">
        <v>1</v>
      </c>
      <c r="Y388" s="27"/>
      <c r="Z388" s="23">
        <v>35</v>
      </c>
      <c r="AA388" s="23" t="s">
        <v>206</v>
      </c>
      <c r="AB388" s="87">
        <v>28</v>
      </c>
      <c r="AC388" s="87" t="s">
        <v>206</v>
      </c>
      <c r="AD388" s="12"/>
      <c r="AE388" s="12"/>
      <c r="AF388" s="12"/>
      <c r="AJ388" s="34"/>
    </row>
    <row r="389" spans="1:39" x14ac:dyDescent="0.15">
      <c r="A389" s="11">
        <v>40064</v>
      </c>
      <c r="B389" s="12">
        <v>18</v>
      </c>
      <c r="C389" s="37">
        <v>5.0999999999999996</v>
      </c>
      <c r="D389" s="27">
        <v>6.36</v>
      </c>
      <c r="E389" s="52">
        <v>19.100000000000001</v>
      </c>
      <c r="F389" s="27">
        <v>10.3</v>
      </c>
      <c r="G389" s="45">
        <v>0.13200000000000001</v>
      </c>
      <c r="H389" s="45"/>
      <c r="I389">
        <v>104</v>
      </c>
      <c r="J389" s="34">
        <f t="shared" si="36"/>
        <v>1.456728</v>
      </c>
      <c r="K389" s="34">
        <v>2.12</v>
      </c>
      <c r="L389" s="34">
        <f t="shared" si="37"/>
        <v>6.5656400000000004E-2</v>
      </c>
      <c r="M389" s="34"/>
      <c r="N389" s="87">
        <v>1</v>
      </c>
      <c r="O389" s="23">
        <v>3</v>
      </c>
      <c r="P389" s="23">
        <v>3</v>
      </c>
      <c r="Q389" s="23">
        <v>1</v>
      </c>
      <c r="R389" s="23">
        <v>3</v>
      </c>
      <c r="S389" s="23">
        <v>3</v>
      </c>
      <c r="T389" s="83">
        <f t="shared" si="38"/>
        <v>23</v>
      </c>
      <c r="U389" s="83">
        <f t="shared" si="39"/>
        <v>23</v>
      </c>
      <c r="V389" s="83">
        <f t="shared" si="27"/>
        <v>0.38100000000000001</v>
      </c>
      <c r="W389" s="23">
        <v>15</v>
      </c>
      <c r="X389" s="87">
        <v>1</v>
      </c>
      <c r="Y389" s="27"/>
      <c r="Z389" s="23">
        <v>23</v>
      </c>
      <c r="AA389" s="23" t="s">
        <v>206</v>
      </c>
      <c r="AB389" s="87">
        <v>23</v>
      </c>
      <c r="AC389" s="87" t="s">
        <v>206</v>
      </c>
      <c r="AD389" s="12"/>
      <c r="AE389" s="12"/>
      <c r="AF389" s="12"/>
    </row>
    <row r="390" spans="1:39" x14ac:dyDescent="0.15">
      <c r="A390" s="11">
        <v>40078</v>
      </c>
      <c r="B390" s="12">
        <v>18</v>
      </c>
      <c r="C390" s="37">
        <v>4.46</v>
      </c>
      <c r="D390" s="27">
        <v>6.16</v>
      </c>
      <c r="E390" s="52">
        <v>24.9</v>
      </c>
      <c r="F390" s="27">
        <v>12.6</v>
      </c>
      <c r="G390" s="45">
        <v>4.2000000000000003E-2</v>
      </c>
      <c r="H390" s="45"/>
      <c r="I390">
        <v>65.599999999999994</v>
      </c>
      <c r="J390" s="34">
        <f t="shared" si="36"/>
        <v>0.91885919999999988</v>
      </c>
      <c r="K390" s="34">
        <v>1.7</v>
      </c>
      <c r="L390" s="34">
        <f t="shared" si="37"/>
        <v>5.2648999999999994E-2</v>
      </c>
      <c r="M390" s="34"/>
      <c r="N390" s="87">
        <v>2</v>
      </c>
      <c r="O390" s="23">
        <v>1</v>
      </c>
      <c r="P390" s="23">
        <v>2</v>
      </c>
      <c r="Q390" s="23">
        <v>1</v>
      </c>
      <c r="R390" s="23">
        <v>4</v>
      </c>
      <c r="S390" s="23">
        <v>1</v>
      </c>
      <c r="T390" s="83">
        <f t="shared" si="38"/>
        <v>28</v>
      </c>
      <c r="U390" s="83">
        <f t="shared" si="39"/>
        <v>23</v>
      </c>
      <c r="V390" s="83">
        <f t="shared" ref="V390:V453" si="40">W390*0.0254</f>
        <v>0.38100000000000001</v>
      </c>
      <c r="W390" s="23">
        <v>15</v>
      </c>
      <c r="X390" s="87">
        <v>1</v>
      </c>
      <c r="Y390" s="27"/>
      <c r="Z390" s="23">
        <v>28</v>
      </c>
      <c r="AA390" s="23" t="s">
        <v>206</v>
      </c>
      <c r="AB390" s="87">
        <v>23</v>
      </c>
      <c r="AC390" s="87" t="s">
        <v>206</v>
      </c>
      <c r="AD390" s="12"/>
      <c r="AE390" s="12"/>
      <c r="AF390" s="12"/>
    </row>
    <row r="391" spans="1:39" x14ac:dyDescent="0.15">
      <c r="A391" s="11">
        <v>40092</v>
      </c>
      <c r="B391" s="12">
        <v>18</v>
      </c>
      <c r="C391" s="37">
        <v>6.88</v>
      </c>
      <c r="D391" s="27">
        <v>6.95</v>
      </c>
      <c r="E391" s="52">
        <v>18.5</v>
      </c>
      <c r="F391" s="27">
        <v>1.1100000000000001</v>
      </c>
      <c r="G391" s="45">
        <v>3.9E-2</v>
      </c>
      <c r="H391" s="45"/>
      <c r="I391">
        <v>64.8</v>
      </c>
      <c r="J391" s="34">
        <f t="shared" si="36"/>
        <v>0.90765359999999995</v>
      </c>
      <c r="K391" s="34">
        <v>1.53</v>
      </c>
      <c r="L391" s="34">
        <f t="shared" si="37"/>
        <v>4.7384099999999998E-2</v>
      </c>
      <c r="M391" s="34"/>
      <c r="N391" s="12"/>
      <c r="O391" s="23">
        <v>2</v>
      </c>
      <c r="P391" s="23">
        <v>2</v>
      </c>
      <c r="Q391" s="23">
        <v>1</v>
      </c>
      <c r="R391" s="23">
        <v>4</v>
      </c>
      <c r="S391" s="23">
        <v>1</v>
      </c>
      <c r="T391" s="83">
        <f t="shared" si="38"/>
        <v>26</v>
      </c>
      <c r="U391" s="83">
        <f t="shared" si="39"/>
        <v>20</v>
      </c>
      <c r="V391" s="83">
        <f t="shared" si="40"/>
        <v>0.38100000000000001</v>
      </c>
      <c r="W391" s="23">
        <v>15</v>
      </c>
      <c r="X391" s="87">
        <v>1</v>
      </c>
      <c r="Y391" s="27"/>
      <c r="Z391" s="23">
        <v>26</v>
      </c>
      <c r="AA391" s="23" t="s">
        <v>206</v>
      </c>
      <c r="AB391" s="87">
        <v>20</v>
      </c>
      <c r="AC391" s="87" t="s">
        <v>206</v>
      </c>
      <c r="AD391" s="12"/>
      <c r="AE391" s="12"/>
      <c r="AF391" s="12"/>
    </row>
    <row r="392" spans="1:39" x14ac:dyDescent="0.15">
      <c r="A392" s="11">
        <v>40106</v>
      </c>
      <c r="B392" s="12">
        <v>18</v>
      </c>
      <c r="C392" s="37">
        <v>7.08</v>
      </c>
      <c r="D392" s="27">
        <v>5.92</v>
      </c>
      <c r="E392" s="52">
        <v>7.7</v>
      </c>
      <c r="F392" s="34">
        <v>11.9</v>
      </c>
      <c r="G392" s="45">
        <v>0.19500000000000001</v>
      </c>
      <c r="H392" s="45"/>
      <c r="I392">
        <v>66.3</v>
      </c>
      <c r="J392" s="34">
        <f t="shared" si="36"/>
        <v>0.92866409999999999</v>
      </c>
      <c r="K392" s="34">
        <v>1.26</v>
      </c>
      <c r="L392" s="34">
        <f t="shared" si="37"/>
        <v>3.90222E-2</v>
      </c>
      <c r="M392" s="34"/>
      <c r="N392" s="12">
        <v>1</v>
      </c>
      <c r="O392" s="23">
        <v>1</v>
      </c>
      <c r="P392" s="23">
        <v>2</v>
      </c>
      <c r="Q392" s="23">
        <v>1</v>
      </c>
      <c r="R392" s="23">
        <v>4</v>
      </c>
      <c r="S392" s="23">
        <v>4</v>
      </c>
      <c r="T392" s="83">
        <f t="shared" si="38"/>
        <v>23</v>
      </c>
      <c r="U392" s="83">
        <f t="shared" si="39"/>
        <v>14</v>
      </c>
      <c r="V392" s="83">
        <f t="shared" si="40"/>
        <v>0.4572</v>
      </c>
      <c r="W392" s="23">
        <v>18</v>
      </c>
      <c r="X392" s="87">
        <v>1</v>
      </c>
      <c r="Y392" s="27"/>
      <c r="Z392" s="23">
        <v>23</v>
      </c>
      <c r="AA392" s="23" t="s">
        <v>206</v>
      </c>
      <c r="AB392" s="87">
        <v>14</v>
      </c>
      <c r="AC392" s="87" t="s">
        <v>206</v>
      </c>
      <c r="AD392" s="12"/>
      <c r="AE392" s="12"/>
      <c r="AF392" s="12"/>
    </row>
    <row r="393" spans="1:39" x14ac:dyDescent="0.15">
      <c r="A393" s="13">
        <v>40120</v>
      </c>
      <c r="B393" s="12">
        <v>18</v>
      </c>
      <c r="C393" s="37">
        <v>8.1</v>
      </c>
      <c r="D393" s="27">
        <v>5.95</v>
      </c>
      <c r="E393" s="52">
        <v>7.9</v>
      </c>
      <c r="F393" s="27">
        <v>11.2</v>
      </c>
      <c r="G393" s="45">
        <v>0.10299999999999999</v>
      </c>
      <c r="H393" s="45"/>
      <c r="I393">
        <v>89.7</v>
      </c>
      <c r="J393" s="34">
        <f t="shared" si="36"/>
        <v>1.2564279</v>
      </c>
      <c r="K393" s="34">
        <v>1.54</v>
      </c>
      <c r="L393" s="34">
        <f t="shared" si="37"/>
        <v>4.7693799999999995E-2</v>
      </c>
      <c r="M393" s="34"/>
      <c r="N393" s="12">
        <v>1</v>
      </c>
      <c r="O393" s="23">
        <v>1</v>
      </c>
      <c r="P393" s="23">
        <v>2</v>
      </c>
      <c r="Q393" s="23">
        <v>1</v>
      </c>
      <c r="R393" s="23">
        <v>4</v>
      </c>
      <c r="S393" s="23">
        <v>2</v>
      </c>
      <c r="T393" s="83">
        <f t="shared" si="38"/>
        <v>20</v>
      </c>
      <c r="U393" s="83">
        <f t="shared" si="39"/>
        <v>15</v>
      </c>
      <c r="V393" s="83">
        <f t="shared" si="40"/>
        <v>0.68579999999999997</v>
      </c>
      <c r="W393" s="23">
        <v>27</v>
      </c>
      <c r="X393" s="87">
        <v>1</v>
      </c>
      <c r="Y393" s="27"/>
      <c r="Z393" s="23">
        <v>20</v>
      </c>
      <c r="AA393" s="23" t="s">
        <v>206</v>
      </c>
      <c r="AB393" s="87">
        <v>15</v>
      </c>
      <c r="AC393" s="87" t="s">
        <v>206</v>
      </c>
      <c r="AD393" s="12"/>
      <c r="AE393" s="12"/>
      <c r="AF393" s="12"/>
    </row>
    <row r="394" spans="1:39" x14ac:dyDescent="0.15">
      <c r="A394" s="13">
        <v>40134</v>
      </c>
      <c r="B394" s="12">
        <v>18</v>
      </c>
      <c r="C394" s="37">
        <v>0.47</v>
      </c>
      <c r="D394" s="27">
        <v>5.8</v>
      </c>
      <c r="E394" s="52">
        <v>11.1</v>
      </c>
      <c r="F394" s="27">
        <v>2.34</v>
      </c>
      <c r="G394" s="45">
        <v>0.20200000000000001</v>
      </c>
      <c r="H394" s="45"/>
      <c r="I394">
        <v>149</v>
      </c>
      <c r="J394" s="34">
        <f t="shared" si="36"/>
        <v>2.087043</v>
      </c>
      <c r="K394" s="34">
        <v>2.84</v>
      </c>
      <c r="L394" s="34">
        <f t="shared" si="37"/>
        <v>8.79548E-2</v>
      </c>
      <c r="M394" s="34"/>
      <c r="N394" s="12"/>
      <c r="O394" s="23">
        <v>2</v>
      </c>
      <c r="P394" s="23">
        <v>3</v>
      </c>
      <c r="Q394" s="23">
        <v>1</v>
      </c>
      <c r="R394" s="23">
        <v>2</v>
      </c>
      <c r="S394" s="23">
        <v>1</v>
      </c>
      <c r="T394" s="83">
        <f t="shared" si="38"/>
        <v>19</v>
      </c>
      <c r="U394" s="83">
        <f t="shared" si="39"/>
        <v>13</v>
      </c>
      <c r="V394" s="83">
        <f t="shared" si="40"/>
        <v>0.38100000000000001</v>
      </c>
      <c r="W394" s="23">
        <v>15</v>
      </c>
      <c r="X394" s="87">
        <v>1</v>
      </c>
      <c r="Y394" s="27"/>
      <c r="Z394" s="23">
        <v>19</v>
      </c>
      <c r="AA394" s="23" t="s">
        <v>206</v>
      </c>
      <c r="AB394" s="87">
        <v>13</v>
      </c>
      <c r="AC394" s="87" t="s">
        <v>206</v>
      </c>
      <c r="AD394" s="12"/>
      <c r="AE394" s="12"/>
      <c r="AF394" s="12"/>
    </row>
    <row r="395" spans="1:39" x14ac:dyDescent="0.15">
      <c r="A395" s="13"/>
      <c r="B395" s="12"/>
      <c r="C395" s="37"/>
      <c r="D395" s="27"/>
      <c r="E395" s="52"/>
      <c r="F395" s="120" t="s">
        <v>172</v>
      </c>
      <c r="G395" s="45"/>
      <c r="H395" s="45"/>
      <c r="J395" s="34"/>
      <c r="L395" s="34"/>
      <c r="M395" s="34"/>
      <c r="N395" s="12"/>
      <c r="O395" s="12"/>
      <c r="P395" s="12"/>
      <c r="Q395" s="12"/>
      <c r="R395" s="12"/>
      <c r="S395" s="12"/>
      <c r="T395" s="83" t="str">
        <f t="shared" si="38"/>
        <v xml:space="preserve"> </v>
      </c>
      <c r="U395" s="83" t="str">
        <f t="shared" si="39"/>
        <v xml:space="preserve"> </v>
      </c>
      <c r="V395" s="83">
        <f t="shared" si="40"/>
        <v>0</v>
      </c>
      <c r="W395" s="12"/>
      <c r="X395" s="12"/>
      <c r="Y395" s="27"/>
      <c r="Z395" s="12"/>
      <c r="AA395" s="12"/>
      <c r="AB395" s="12"/>
      <c r="AC395" s="12"/>
      <c r="AD395" s="12"/>
      <c r="AE395" s="12"/>
      <c r="AF395" s="12"/>
    </row>
    <row r="396" spans="1:39" x14ac:dyDescent="0.15">
      <c r="A396" s="13"/>
      <c r="B396" s="12"/>
      <c r="C396" s="37"/>
      <c r="D396" s="27"/>
      <c r="E396" s="52"/>
      <c r="F396" s="27"/>
      <c r="G396" s="45"/>
      <c r="H396" s="45"/>
      <c r="J396" s="34"/>
      <c r="L396" s="34"/>
      <c r="M396" s="34"/>
      <c r="N396" s="12"/>
      <c r="O396" s="12"/>
      <c r="P396" s="12"/>
      <c r="Q396" s="12"/>
      <c r="R396" s="12"/>
      <c r="S396" s="12"/>
      <c r="T396" s="83" t="str">
        <f t="shared" si="38"/>
        <v xml:space="preserve"> </v>
      </c>
      <c r="U396" s="83" t="str">
        <f t="shared" si="39"/>
        <v xml:space="preserve"> </v>
      </c>
      <c r="V396" s="83">
        <f t="shared" si="40"/>
        <v>0</v>
      </c>
      <c r="W396" s="12"/>
      <c r="X396" s="12"/>
      <c r="Y396" s="27"/>
      <c r="Z396" s="12"/>
      <c r="AA396" s="12"/>
      <c r="AB396" s="12"/>
      <c r="AC396" s="12"/>
      <c r="AD396" s="12"/>
      <c r="AE396" s="12"/>
      <c r="AF396" s="12"/>
    </row>
    <row r="397" spans="1:39" x14ac:dyDescent="0.15">
      <c r="A397" s="13"/>
      <c r="B397" s="12"/>
      <c r="C397" s="37"/>
      <c r="D397" s="27"/>
      <c r="E397" s="52"/>
      <c r="F397" s="27"/>
      <c r="G397" s="45"/>
      <c r="H397" s="45"/>
      <c r="J397" s="34"/>
      <c r="L397" s="34"/>
      <c r="M397" s="34"/>
      <c r="N397" s="12"/>
      <c r="O397" s="12"/>
      <c r="P397" s="12"/>
      <c r="Q397" s="12"/>
      <c r="R397" s="12"/>
      <c r="S397" s="12"/>
      <c r="T397" s="83" t="str">
        <f t="shared" si="38"/>
        <v xml:space="preserve"> </v>
      </c>
      <c r="U397" s="83" t="str">
        <f t="shared" si="39"/>
        <v xml:space="preserve"> </v>
      </c>
      <c r="V397" s="83">
        <f t="shared" si="40"/>
        <v>0</v>
      </c>
      <c r="W397" s="12"/>
      <c r="X397" s="12"/>
      <c r="Y397" s="27"/>
      <c r="Z397" s="12"/>
      <c r="AA397" s="12"/>
      <c r="AB397" s="12"/>
      <c r="AC397" s="12"/>
      <c r="AD397" s="12"/>
      <c r="AE397" s="12"/>
      <c r="AF397" s="12"/>
    </row>
    <row r="398" spans="1:39" x14ac:dyDescent="0.15">
      <c r="A398" s="13"/>
      <c r="B398" s="12"/>
      <c r="C398" s="37"/>
      <c r="D398" s="27"/>
      <c r="E398" s="52"/>
      <c r="F398" s="27"/>
      <c r="G398" s="45"/>
      <c r="H398" s="45"/>
      <c r="J398" s="34"/>
      <c r="L398" s="34"/>
      <c r="M398" s="34"/>
      <c r="N398" s="12"/>
      <c r="O398" s="12"/>
      <c r="P398" s="12"/>
      <c r="Q398" s="12"/>
      <c r="R398" s="12"/>
      <c r="S398" s="12"/>
      <c r="T398" s="83" t="str">
        <f t="shared" si="38"/>
        <v xml:space="preserve"> </v>
      </c>
      <c r="U398" s="83" t="str">
        <f t="shared" si="39"/>
        <v xml:space="preserve"> </v>
      </c>
      <c r="V398" s="83">
        <f t="shared" si="40"/>
        <v>0</v>
      </c>
      <c r="W398" s="12"/>
      <c r="X398" s="12"/>
      <c r="Y398" s="27"/>
      <c r="Z398" s="12"/>
      <c r="AA398" s="12"/>
      <c r="AB398" s="12"/>
      <c r="AC398" s="12"/>
      <c r="AD398" s="12"/>
      <c r="AE398" s="12"/>
      <c r="AF398" s="12"/>
    </row>
    <row r="399" spans="1:39" x14ac:dyDescent="0.15">
      <c r="A399" s="11">
        <v>39896</v>
      </c>
      <c r="B399" s="12">
        <v>19</v>
      </c>
      <c r="C399" s="37">
        <v>0.26</v>
      </c>
      <c r="D399" s="27">
        <v>7.23</v>
      </c>
      <c r="E399" s="52">
        <v>35.299999999999997</v>
      </c>
      <c r="F399" s="27"/>
      <c r="G399" s="45">
        <v>0.30499999999999999</v>
      </c>
      <c r="H399" s="45"/>
      <c r="I399">
        <v>383.5</v>
      </c>
      <c r="J399" s="34">
        <f>(I399*14.007)*(0.001)</f>
        <v>5.3716845000000006</v>
      </c>
      <c r="K399" s="34">
        <v>4.78</v>
      </c>
      <c r="L399" s="34">
        <f>(K399*30.97)*(0.001)</f>
        <v>0.14803659999999999</v>
      </c>
      <c r="M399" s="34"/>
      <c r="N399" s="12">
        <v>1</v>
      </c>
      <c r="O399" s="12">
        <v>1</v>
      </c>
      <c r="P399" s="87">
        <v>2</v>
      </c>
      <c r="Q399" s="12">
        <v>2</v>
      </c>
      <c r="R399" s="87">
        <v>5</v>
      </c>
      <c r="S399" s="87">
        <v>1</v>
      </c>
      <c r="T399" s="83">
        <f t="shared" si="38"/>
        <v>8</v>
      </c>
      <c r="U399" s="83">
        <f t="shared" si="39"/>
        <v>8</v>
      </c>
      <c r="V399" s="83">
        <f t="shared" si="40"/>
        <v>0.55879999999999996</v>
      </c>
      <c r="W399">
        <v>22</v>
      </c>
      <c r="X399" s="12">
        <v>1</v>
      </c>
      <c r="Y399" s="27"/>
      <c r="Z399">
        <v>8</v>
      </c>
      <c r="AA399" t="s">
        <v>206</v>
      </c>
      <c r="AB399">
        <v>8</v>
      </c>
      <c r="AC399" t="s">
        <v>206</v>
      </c>
      <c r="AD399" s="12" t="s">
        <v>48</v>
      </c>
      <c r="AE399" s="12" t="s">
        <v>49</v>
      </c>
      <c r="AF399" s="12"/>
    </row>
    <row r="400" spans="1:39" x14ac:dyDescent="0.15">
      <c r="A400" s="11">
        <v>39910</v>
      </c>
      <c r="B400" s="12">
        <v>19</v>
      </c>
      <c r="C400" s="37"/>
      <c r="D400" s="27"/>
      <c r="E400" s="52"/>
      <c r="F400" s="27"/>
      <c r="G400" s="45"/>
      <c r="H400" s="45"/>
      <c r="J400" s="34"/>
      <c r="L400" s="34"/>
      <c r="M400" s="34"/>
      <c r="N400" s="12">
        <v>4</v>
      </c>
      <c r="O400" s="12"/>
      <c r="P400" s="12"/>
      <c r="Q400" t="s">
        <v>74</v>
      </c>
      <c r="R400" s="12"/>
      <c r="S400" s="12"/>
      <c r="T400" s="83" t="str">
        <f t="shared" si="38"/>
        <v xml:space="preserve"> </v>
      </c>
      <c r="U400" s="83" t="str">
        <f t="shared" si="39"/>
        <v xml:space="preserve"> </v>
      </c>
      <c r="V400" s="83">
        <f t="shared" si="40"/>
        <v>0</v>
      </c>
      <c r="W400" s="12"/>
      <c r="X400" s="12"/>
      <c r="Y400" s="34" t="s">
        <v>74</v>
      </c>
      <c r="Z400" s="12"/>
      <c r="AA400" s="12"/>
      <c r="AB400" s="12"/>
      <c r="AC400" s="12"/>
      <c r="AD400" s="12"/>
      <c r="AF400" s="12"/>
      <c r="AH400" t="s">
        <v>101</v>
      </c>
      <c r="AI400" s="34">
        <f>C399</f>
        <v>0.26</v>
      </c>
      <c r="AJ400" s="34">
        <f>D399</f>
        <v>7.23</v>
      </c>
      <c r="AK400" s="34"/>
      <c r="AL400" s="43">
        <f>G399</f>
        <v>0.30499999999999999</v>
      </c>
      <c r="AM400" s="50">
        <f>E399</f>
        <v>35.299999999999997</v>
      </c>
    </row>
    <row r="401" spans="1:39" x14ac:dyDescent="0.15">
      <c r="A401" s="11">
        <v>39924</v>
      </c>
      <c r="B401" s="12">
        <v>19</v>
      </c>
      <c r="C401" s="37">
        <v>0.06</v>
      </c>
      <c r="D401" s="27">
        <v>6.56</v>
      </c>
      <c r="E401" s="52">
        <v>11.4</v>
      </c>
      <c r="F401" s="27">
        <v>2.56</v>
      </c>
      <c r="G401" s="45">
        <v>0.21199999999999999</v>
      </c>
      <c r="H401" s="45"/>
      <c r="I401">
        <v>237</v>
      </c>
      <c r="J401" s="34">
        <f>(I401*14.007)*(0.001)</f>
        <v>3.3196590000000001</v>
      </c>
      <c r="K401" s="34">
        <v>3.5</v>
      </c>
      <c r="L401" s="34">
        <f>(K401*30.97)*(0.001)</f>
        <v>0.10839499999999999</v>
      </c>
      <c r="M401" s="34"/>
      <c r="N401" s="12">
        <v>1</v>
      </c>
      <c r="O401" s="12">
        <v>2</v>
      </c>
      <c r="P401" s="23">
        <v>4</v>
      </c>
      <c r="Q401" s="12">
        <v>3</v>
      </c>
      <c r="R401" s="23">
        <v>5</v>
      </c>
      <c r="S401" s="23">
        <v>5</v>
      </c>
      <c r="T401" s="83">
        <f t="shared" si="38"/>
        <v>19</v>
      </c>
      <c r="U401" s="83">
        <f t="shared" si="39"/>
        <v>17</v>
      </c>
      <c r="V401" s="83">
        <f t="shared" si="40"/>
        <v>0.53339999999999999</v>
      </c>
      <c r="W401" s="23">
        <v>21</v>
      </c>
      <c r="Y401" s="27"/>
      <c r="Z401" s="23">
        <v>19</v>
      </c>
      <c r="AA401" s="23" t="s">
        <v>206</v>
      </c>
      <c r="AB401" s="23">
        <v>17</v>
      </c>
      <c r="AC401" s="23" t="s">
        <v>206</v>
      </c>
      <c r="AD401" s="12"/>
      <c r="AE401" s="12"/>
      <c r="AF401" s="12"/>
      <c r="AH401" t="s">
        <v>102</v>
      </c>
      <c r="AI401" s="34">
        <f>C401</f>
        <v>0.06</v>
      </c>
      <c r="AJ401" s="34">
        <f>D401</f>
        <v>6.56</v>
      </c>
      <c r="AK401" s="34">
        <f>F401</f>
        <v>2.56</v>
      </c>
      <c r="AL401" s="43">
        <f>G401</f>
        <v>0.21199999999999999</v>
      </c>
      <c r="AM401" s="50">
        <f>E401</f>
        <v>11.4</v>
      </c>
    </row>
    <row r="402" spans="1:39" x14ac:dyDescent="0.15">
      <c r="A402" s="11">
        <v>39938</v>
      </c>
      <c r="B402" s="12">
        <v>19</v>
      </c>
      <c r="C402" s="37">
        <v>0.12</v>
      </c>
      <c r="D402" s="27">
        <v>7.02</v>
      </c>
      <c r="E402" s="52">
        <v>13.4</v>
      </c>
      <c r="F402" s="27">
        <v>2.36</v>
      </c>
      <c r="G402" s="45">
        <v>1.105</v>
      </c>
      <c r="H402" s="45"/>
      <c r="I402">
        <v>287</v>
      </c>
      <c r="J402" s="34">
        <f>(I402*14.007)*(0.001)</f>
        <v>4.0200089999999999</v>
      </c>
      <c r="K402" s="34">
        <v>5.81</v>
      </c>
      <c r="L402" s="34">
        <f>(K402*30.97)*(0.001)</f>
        <v>0.17993569999999998</v>
      </c>
      <c r="M402" s="34"/>
      <c r="N402" s="23">
        <v>4</v>
      </c>
      <c r="O402" s="12">
        <v>4</v>
      </c>
      <c r="P402" s="23">
        <v>1</v>
      </c>
      <c r="Q402" s="12">
        <v>1</v>
      </c>
      <c r="R402" s="12"/>
      <c r="S402" s="23">
        <v>5</v>
      </c>
      <c r="T402" s="83">
        <f t="shared" si="38"/>
        <v>15</v>
      </c>
      <c r="U402" s="83">
        <f t="shared" si="39"/>
        <v>17</v>
      </c>
      <c r="V402" s="83">
        <f t="shared" si="40"/>
        <v>1.0668</v>
      </c>
      <c r="W402" s="23">
        <v>42</v>
      </c>
      <c r="X402" s="12">
        <v>2</v>
      </c>
      <c r="Y402" s="27"/>
      <c r="Z402" s="23">
        <v>15</v>
      </c>
      <c r="AA402" s="23" t="s">
        <v>206</v>
      </c>
      <c r="AB402" s="23">
        <v>17</v>
      </c>
      <c r="AC402" s="23" t="s">
        <v>206</v>
      </c>
      <c r="AD402" s="12"/>
      <c r="AE402" s="12"/>
      <c r="AF402" s="12"/>
      <c r="AH402" t="s">
        <v>103</v>
      </c>
      <c r="AI402" s="34">
        <f>AVERAGE(C402:C403)</f>
        <v>0.13500000000000001</v>
      </c>
      <c r="AJ402" s="34">
        <f>AVERAGE(D402:D403)</f>
        <v>7.085</v>
      </c>
      <c r="AK402" s="34">
        <f>AVERAGE(F402:F403)</f>
        <v>2.2149999999999999</v>
      </c>
      <c r="AL402" s="43">
        <f>AVERAGE(G402:G403)</f>
        <v>0.67749999999999999</v>
      </c>
      <c r="AM402" s="50">
        <f>AVERAGE(E402:E403)</f>
        <v>28.65</v>
      </c>
    </row>
    <row r="403" spans="1:39" x14ac:dyDescent="0.15">
      <c r="A403" s="11">
        <v>39952</v>
      </c>
      <c r="B403" s="12">
        <v>19</v>
      </c>
      <c r="C403" s="37">
        <v>0.15</v>
      </c>
      <c r="D403" s="27">
        <v>7.15</v>
      </c>
      <c r="E403" s="52">
        <v>43.9</v>
      </c>
      <c r="F403" s="27">
        <v>2.0699999999999998</v>
      </c>
      <c r="G403" s="45">
        <v>0.25</v>
      </c>
      <c r="H403" s="45"/>
      <c r="I403">
        <v>259</v>
      </c>
      <c r="J403" s="34">
        <f>(I403*14.007)*(0.001)</f>
        <v>3.6278130000000002</v>
      </c>
      <c r="K403" s="34">
        <v>3.74</v>
      </c>
      <c r="L403" s="34">
        <f>(K403*30.97)*(0.001)</f>
        <v>0.11582779999999999</v>
      </c>
      <c r="M403" s="34"/>
      <c r="N403" s="23">
        <v>1</v>
      </c>
      <c r="O403" s="87">
        <v>1</v>
      </c>
      <c r="P403" s="87">
        <v>2</v>
      </c>
      <c r="Q403" s="87">
        <v>2</v>
      </c>
      <c r="R403" s="87">
        <v>1</v>
      </c>
      <c r="S403" s="87">
        <v>2</v>
      </c>
      <c r="T403" s="83">
        <f t="shared" si="38"/>
        <v>17</v>
      </c>
      <c r="U403" s="83">
        <f t="shared" si="39"/>
        <v>18</v>
      </c>
      <c r="V403" s="83">
        <f t="shared" si="40"/>
        <v>0.40639999999999998</v>
      </c>
      <c r="W403" s="23">
        <v>16</v>
      </c>
      <c r="X403" s="12">
        <v>1</v>
      </c>
      <c r="Y403" s="27"/>
      <c r="Z403" s="23">
        <v>17</v>
      </c>
      <c r="AA403" s="23" t="s">
        <v>206</v>
      </c>
      <c r="AB403" s="23">
        <v>18</v>
      </c>
      <c r="AC403" s="23" t="s">
        <v>206</v>
      </c>
      <c r="AD403" s="12"/>
      <c r="AE403" s="12"/>
      <c r="AF403" s="12"/>
      <c r="AH403" t="s">
        <v>104</v>
      </c>
      <c r="AI403" s="34">
        <f>AVERAGE(C404:C406)</f>
        <v>0.08</v>
      </c>
      <c r="AJ403" s="34">
        <f>AVERAGE(D404:D406)</f>
        <v>6.7650000000000006</v>
      </c>
      <c r="AK403" s="34">
        <f>AVERAGE(F404:F406)</f>
        <v>1.895</v>
      </c>
      <c r="AL403" s="43">
        <f>AVERAGE(G404:G406)</f>
        <v>0.155</v>
      </c>
      <c r="AM403" s="50">
        <f>AVERAGE(E404:E406)</f>
        <v>47.15</v>
      </c>
    </row>
    <row r="404" spans="1:39" x14ac:dyDescent="0.15">
      <c r="A404" s="11">
        <v>39966</v>
      </c>
      <c r="B404" s="12">
        <v>19</v>
      </c>
      <c r="C404" s="37">
        <v>0.08</v>
      </c>
      <c r="D404" s="27">
        <v>6.38</v>
      </c>
      <c r="E404" s="52">
        <v>43</v>
      </c>
      <c r="F404" s="27">
        <v>2.63</v>
      </c>
      <c r="G404" s="45">
        <v>0.22500000000000001</v>
      </c>
      <c r="H404" s="45"/>
      <c r="I404">
        <v>223</v>
      </c>
      <c r="J404" s="34">
        <f>(I404*14.007)*(0.001)</f>
        <v>3.123561</v>
      </c>
      <c r="K404" s="34">
        <v>3.6</v>
      </c>
      <c r="L404" s="34">
        <f>(K404*30.97)*(0.001)</f>
        <v>0.11149200000000001</v>
      </c>
      <c r="M404" s="34"/>
      <c r="N404" s="23">
        <v>1</v>
      </c>
      <c r="O404" s="87">
        <v>1</v>
      </c>
      <c r="P404" s="87">
        <v>2</v>
      </c>
      <c r="Q404" s="87">
        <v>2</v>
      </c>
      <c r="R404" s="87">
        <v>6</v>
      </c>
      <c r="S404" s="87">
        <v>1</v>
      </c>
      <c r="T404" s="83">
        <f t="shared" si="38"/>
        <v>24</v>
      </c>
      <c r="U404" s="83">
        <f t="shared" si="39"/>
        <v>23</v>
      </c>
      <c r="V404" s="83">
        <f t="shared" si="40"/>
        <v>0.4572</v>
      </c>
      <c r="W404" s="23">
        <v>18</v>
      </c>
      <c r="X404" s="87">
        <v>1</v>
      </c>
      <c r="Y404" s="27"/>
      <c r="Z404" s="23">
        <v>24</v>
      </c>
      <c r="AA404" s="23" t="s">
        <v>206</v>
      </c>
      <c r="AB404" s="23">
        <v>23</v>
      </c>
      <c r="AC404" s="23" t="s">
        <v>206</v>
      </c>
      <c r="AD404" s="12"/>
      <c r="AE404" s="12"/>
      <c r="AF404" s="12"/>
      <c r="AH404" t="s">
        <v>105</v>
      </c>
      <c r="AI404" s="34">
        <f>AVERAGE(C407:C408)</f>
        <v>0.13</v>
      </c>
      <c r="AJ404" s="34">
        <f>AVERAGE(D407:D408)</f>
        <v>7.2650000000000006</v>
      </c>
      <c r="AK404" s="34">
        <f>AVERAGE(F407:F408)</f>
        <v>2.21</v>
      </c>
      <c r="AL404" s="43">
        <f>AVERAGE(G407:G408)</f>
        <v>0.26950000000000002</v>
      </c>
      <c r="AM404" s="50">
        <f>AVERAGE(E407:E408)</f>
        <v>35.4</v>
      </c>
    </row>
    <row r="405" spans="1:39" x14ac:dyDescent="0.15">
      <c r="A405" s="11">
        <v>39980</v>
      </c>
      <c r="B405" s="12">
        <v>19</v>
      </c>
      <c r="C405" s="37"/>
      <c r="D405" s="27"/>
      <c r="E405" s="52"/>
      <c r="F405" s="27"/>
      <c r="G405" s="45"/>
      <c r="H405" s="45"/>
      <c r="J405" s="34"/>
      <c r="L405" s="34"/>
      <c r="M405" s="34"/>
      <c r="N405" s="23">
        <v>2</v>
      </c>
      <c r="O405" s="12"/>
      <c r="P405" s="12"/>
      <c r="Q405" t="s">
        <v>74</v>
      </c>
      <c r="R405" s="12"/>
      <c r="S405" s="12"/>
      <c r="T405" s="83" t="str">
        <f t="shared" si="38"/>
        <v xml:space="preserve"> </v>
      </c>
      <c r="U405" s="83" t="str">
        <f t="shared" si="39"/>
        <v xml:space="preserve"> </v>
      </c>
      <c r="V405" s="83">
        <f t="shared" si="40"/>
        <v>0</v>
      </c>
      <c r="W405" s="12"/>
      <c r="X405" s="12"/>
      <c r="Y405" s="34" t="s">
        <v>74</v>
      </c>
      <c r="Z405" s="12"/>
      <c r="AA405" s="12"/>
      <c r="AB405" s="12"/>
      <c r="AC405" s="12"/>
      <c r="AD405" s="12"/>
      <c r="AE405" s="12"/>
      <c r="AF405" s="12"/>
      <c r="AH405" t="s">
        <v>106</v>
      </c>
      <c r="AI405" s="34">
        <f>C409</f>
        <v>0.16</v>
      </c>
      <c r="AJ405" s="34">
        <f>D409</f>
        <v>7.38</v>
      </c>
      <c r="AK405" s="34">
        <f>F409</f>
        <v>13.1</v>
      </c>
      <c r="AL405" s="43">
        <f>G409</f>
        <v>6.6000000000000003E-2</v>
      </c>
      <c r="AM405" s="50">
        <f>E409</f>
        <v>53.2</v>
      </c>
    </row>
    <row r="406" spans="1:39" x14ac:dyDescent="0.15">
      <c r="A406" s="11">
        <v>39994</v>
      </c>
      <c r="B406" s="12">
        <v>19</v>
      </c>
      <c r="C406" s="37">
        <v>0.08</v>
      </c>
      <c r="D406" s="27">
        <v>7.15</v>
      </c>
      <c r="E406" s="52">
        <v>51.3</v>
      </c>
      <c r="F406" s="27">
        <v>1.1599999999999999</v>
      </c>
      <c r="G406" s="45">
        <v>8.5000000000000006E-2</v>
      </c>
      <c r="H406" s="45"/>
      <c r="I406">
        <v>210.5</v>
      </c>
      <c r="J406" s="34">
        <f t="shared" ref="J406:J416" si="41">(I406*14.007)*(0.001)</f>
        <v>2.9484735</v>
      </c>
      <c r="K406" s="34">
        <v>2.94</v>
      </c>
      <c r="L406" s="34">
        <f t="shared" ref="L406:L416" si="42">(K406*30.97)*(0.001)</f>
        <v>9.1051800000000002E-2</v>
      </c>
      <c r="M406" s="34"/>
      <c r="N406" s="23">
        <v>1</v>
      </c>
      <c r="O406" s="87">
        <v>1</v>
      </c>
      <c r="P406" s="87">
        <v>3</v>
      </c>
      <c r="Q406" s="12">
        <v>2</v>
      </c>
      <c r="R406" s="87">
        <v>6</v>
      </c>
      <c r="S406" s="87">
        <v>1</v>
      </c>
      <c r="T406" s="83">
        <f t="shared" si="38"/>
        <v>26</v>
      </c>
      <c r="U406" s="83">
        <f t="shared" si="39"/>
        <v>24</v>
      </c>
      <c r="V406" s="83">
        <f t="shared" si="40"/>
        <v>0.53339999999999999</v>
      </c>
      <c r="W406" s="87">
        <v>21</v>
      </c>
      <c r="X406" s="87">
        <v>1</v>
      </c>
      <c r="Y406" s="27"/>
      <c r="Z406" s="87">
        <v>26</v>
      </c>
      <c r="AA406" s="87" t="s">
        <v>206</v>
      </c>
      <c r="AB406" s="87">
        <v>24</v>
      </c>
      <c r="AC406" s="87" t="s">
        <v>206</v>
      </c>
      <c r="AD406" s="12"/>
      <c r="AE406" s="12"/>
      <c r="AF406" s="12"/>
      <c r="AH406" t="s">
        <v>107</v>
      </c>
      <c r="AI406" s="34">
        <f>AVERAGE(C411:C412)</f>
        <v>0.10500000000000001</v>
      </c>
      <c r="AJ406" s="34">
        <f>AVERAGE(D411:D412)</f>
        <v>7.16</v>
      </c>
      <c r="AK406" s="34">
        <f>AVERAGE(F411:F412)</f>
        <v>6.3</v>
      </c>
      <c r="AL406" s="43">
        <f>AVERAGE(G411:G412)</f>
        <v>0.1305</v>
      </c>
      <c r="AM406" s="50">
        <f>AVERAGE(E411:E412)</f>
        <v>63.099999999999994</v>
      </c>
    </row>
    <row r="407" spans="1:39" x14ac:dyDescent="0.15">
      <c r="A407" s="11">
        <v>40008</v>
      </c>
      <c r="B407" s="12">
        <v>19</v>
      </c>
      <c r="C407" s="37">
        <v>0.08</v>
      </c>
      <c r="D407" s="27">
        <v>7.37</v>
      </c>
      <c r="E407" s="52">
        <v>44.4</v>
      </c>
      <c r="F407" s="27">
        <v>2.1800000000000002</v>
      </c>
      <c r="G407" s="45">
        <v>4.4999999999999998E-2</v>
      </c>
      <c r="H407" s="45"/>
      <c r="I407">
        <v>201.5</v>
      </c>
      <c r="J407" s="34">
        <f t="shared" si="41"/>
        <v>2.8224105000000002</v>
      </c>
      <c r="K407" s="34">
        <v>2.58</v>
      </c>
      <c r="L407" s="34">
        <f t="shared" si="42"/>
        <v>7.990259999999999E-2</v>
      </c>
      <c r="M407" s="34"/>
      <c r="N407" s="23">
        <v>2</v>
      </c>
      <c r="O407" s="87">
        <v>1</v>
      </c>
      <c r="P407" s="87">
        <v>2</v>
      </c>
      <c r="Q407" s="87">
        <v>1</v>
      </c>
      <c r="R407" s="87">
        <v>8</v>
      </c>
      <c r="S407" s="87">
        <v>1</v>
      </c>
      <c r="T407" s="83">
        <f t="shared" si="38"/>
        <v>28</v>
      </c>
      <c r="U407" s="83">
        <f t="shared" si="39"/>
        <v>27</v>
      </c>
      <c r="V407" s="83">
        <f t="shared" si="40"/>
        <v>0.68579999999999997</v>
      </c>
      <c r="W407">
        <v>27</v>
      </c>
      <c r="X407" s="87">
        <v>2</v>
      </c>
      <c r="Y407" s="27"/>
      <c r="Z407" s="87">
        <v>28</v>
      </c>
      <c r="AA407" s="87" t="s">
        <v>206</v>
      </c>
      <c r="AB407" s="87">
        <v>27</v>
      </c>
      <c r="AC407" s="87" t="s">
        <v>206</v>
      </c>
      <c r="AD407" s="12"/>
      <c r="AE407" s="12"/>
      <c r="AF407" s="12"/>
      <c r="AG407" t="s">
        <v>127</v>
      </c>
      <c r="AH407" t="s">
        <v>108</v>
      </c>
      <c r="AI407" s="34">
        <f>AVERAGE(C413:C414)</f>
        <v>0.13500000000000001</v>
      </c>
      <c r="AJ407" s="34">
        <f>AVERAGE(D413:D414)</f>
        <v>7.3550000000000004</v>
      </c>
      <c r="AK407" s="34">
        <f>AVERAGE(F413:F414)</f>
        <v>5.0549999999999997</v>
      </c>
      <c r="AL407" s="43">
        <f>AVERAGE(G413:G414)</f>
        <v>0.25</v>
      </c>
      <c r="AM407" s="50">
        <f>AVERAGE(E413:E414)</f>
        <v>54.150000000000006</v>
      </c>
    </row>
    <row r="408" spans="1:39" x14ac:dyDescent="0.15">
      <c r="A408" s="11">
        <v>40022</v>
      </c>
      <c r="B408" s="12">
        <v>19</v>
      </c>
      <c r="C408" s="37">
        <v>0.18</v>
      </c>
      <c r="D408" s="27">
        <v>7.16</v>
      </c>
      <c r="E408" s="52">
        <v>26.4</v>
      </c>
      <c r="F408" s="27">
        <v>2.2400000000000002</v>
      </c>
      <c r="G408" s="45">
        <v>0.49399999999999999</v>
      </c>
      <c r="H408" s="45"/>
      <c r="I408">
        <v>187.5</v>
      </c>
      <c r="J408" s="34">
        <f t="shared" si="41"/>
        <v>2.6263125</v>
      </c>
      <c r="K408" s="34">
        <v>3.1</v>
      </c>
      <c r="L408" s="34">
        <f t="shared" si="42"/>
        <v>9.6007000000000009E-2</v>
      </c>
      <c r="M408" s="34"/>
      <c r="N408" s="23">
        <v>2</v>
      </c>
      <c r="O408" s="87">
        <v>1</v>
      </c>
      <c r="P408" s="87">
        <v>2</v>
      </c>
      <c r="Q408" s="87">
        <v>2</v>
      </c>
      <c r="R408" s="87">
        <v>7</v>
      </c>
      <c r="S408" s="87">
        <v>3</v>
      </c>
      <c r="T408" s="83">
        <f t="shared" si="38"/>
        <v>26</v>
      </c>
      <c r="U408" s="83">
        <f t="shared" si="39"/>
        <v>24</v>
      </c>
      <c r="V408" s="83">
        <f t="shared" si="40"/>
        <v>0.53339999999999999</v>
      </c>
      <c r="W408" s="87">
        <v>21</v>
      </c>
      <c r="X408" s="87">
        <v>1</v>
      </c>
      <c r="Y408" s="27"/>
      <c r="Z408">
        <v>26</v>
      </c>
      <c r="AA408" t="s">
        <v>206</v>
      </c>
      <c r="AB408" s="87">
        <v>24</v>
      </c>
      <c r="AC408" s="87" t="s">
        <v>206</v>
      </c>
      <c r="AD408" s="12"/>
      <c r="AE408" t="s">
        <v>50</v>
      </c>
      <c r="AF408" s="12"/>
      <c r="AH408" t="s">
        <v>130</v>
      </c>
      <c r="AI408" s="34">
        <v>0.05</v>
      </c>
      <c r="AJ408" s="27">
        <v>6.01</v>
      </c>
      <c r="AK408" s="27">
        <v>1.35</v>
      </c>
      <c r="AL408" s="45">
        <v>0.48199999999999998</v>
      </c>
      <c r="AM408" s="52">
        <v>14.2</v>
      </c>
    </row>
    <row r="409" spans="1:39" x14ac:dyDescent="0.15">
      <c r="A409" s="11">
        <v>40036</v>
      </c>
      <c r="B409" s="12">
        <v>19</v>
      </c>
      <c r="C409" s="37">
        <v>0.16</v>
      </c>
      <c r="D409" s="27">
        <v>7.38</v>
      </c>
      <c r="E409" s="52">
        <v>53.2</v>
      </c>
      <c r="F409" s="27">
        <v>13.1</v>
      </c>
      <c r="G409" s="45">
        <v>6.6000000000000003E-2</v>
      </c>
      <c r="H409" s="45"/>
      <c r="I409">
        <v>149</v>
      </c>
      <c r="J409" s="34">
        <f t="shared" si="41"/>
        <v>2.087043</v>
      </c>
      <c r="K409" s="34">
        <v>3.07</v>
      </c>
      <c r="L409" s="34">
        <f t="shared" si="42"/>
        <v>9.5077899999999993E-2</v>
      </c>
      <c r="M409" s="34"/>
      <c r="N409" s="23">
        <v>4</v>
      </c>
      <c r="O409" s="87">
        <v>1</v>
      </c>
      <c r="P409" s="87">
        <v>2</v>
      </c>
      <c r="Q409" s="87">
        <v>1</v>
      </c>
      <c r="R409" s="87">
        <v>1</v>
      </c>
      <c r="S409" s="87">
        <v>2</v>
      </c>
      <c r="T409" s="83">
        <f t="shared" si="38"/>
        <v>29</v>
      </c>
      <c r="U409" s="83">
        <f t="shared" si="39"/>
        <v>28</v>
      </c>
      <c r="V409" s="83">
        <f t="shared" si="40"/>
        <v>0.38100000000000001</v>
      </c>
      <c r="W409" s="87">
        <v>15</v>
      </c>
      <c r="X409" s="87">
        <v>1</v>
      </c>
      <c r="Y409" s="27"/>
      <c r="Z409">
        <v>29</v>
      </c>
      <c r="AA409" t="s">
        <v>206</v>
      </c>
      <c r="AB409" s="87">
        <v>28</v>
      </c>
      <c r="AC409" s="87" t="s">
        <v>206</v>
      </c>
      <c r="AD409" s="12"/>
      <c r="AE409" s="12" t="s">
        <v>49</v>
      </c>
      <c r="AF409" s="12"/>
    </row>
    <row r="410" spans="1:39" x14ac:dyDescent="0.15">
      <c r="A410" s="11">
        <v>40050</v>
      </c>
      <c r="B410" s="12">
        <v>19</v>
      </c>
      <c r="C410" s="37"/>
      <c r="D410" s="27"/>
      <c r="E410" s="52"/>
      <c r="F410" s="27"/>
      <c r="G410" s="45"/>
      <c r="H410" s="45"/>
      <c r="J410" s="34"/>
      <c r="L410" s="34"/>
      <c r="M410" s="34"/>
      <c r="N410" s="23">
        <v>2</v>
      </c>
      <c r="O410" s="12"/>
      <c r="P410" s="12"/>
      <c r="Q410" t="s">
        <v>74</v>
      </c>
      <c r="R410" s="12"/>
      <c r="S410" s="12"/>
      <c r="T410" s="83" t="str">
        <f t="shared" si="38"/>
        <v xml:space="preserve"> </v>
      </c>
      <c r="U410" s="83" t="str">
        <f t="shared" si="39"/>
        <v xml:space="preserve"> </v>
      </c>
      <c r="V410" s="83">
        <f t="shared" si="40"/>
        <v>0</v>
      </c>
      <c r="W410" s="12"/>
      <c r="X410" s="12"/>
      <c r="Y410" s="34" t="s">
        <v>74</v>
      </c>
      <c r="Z410" s="12"/>
      <c r="AA410" s="12"/>
      <c r="AB410" s="12"/>
      <c r="AC410" s="12"/>
      <c r="AD410" s="12"/>
      <c r="AE410" s="12"/>
      <c r="AF410" s="12"/>
    </row>
    <row r="411" spans="1:39" x14ac:dyDescent="0.15">
      <c r="A411" s="11">
        <v>40064</v>
      </c>
      <c r="B411" s="12">
        <v>19</v>
      </c>
      <c r="C411" s="37">
        <v>0.11</v>
      </c>
      <c r="D411" s="27">
        <v>7.37</v>
      </c>
      <c r="E411" s="52">
        <v>31.6</v>
      </c>
      <c r="F411" s="27">
        <v>5.0199999999999996</v>
      </c>
      <c r="G411" s="45">
        <v>0.155</v>
      </c>
      <c r="H411" s="45"/>
      <c r="I411">
        <v>177.5</v>
      </c>
      <c r="J411" s="34">
        <f t="shared" si="41"/>
        <v>2.4862424999999999</v>
      </c>
      <c r="K411" s="34">
        <v>3.3</v>
      </c>
      <c r="L411" s="34">
        <f t="shared" si="42"/>
        <v>0.102201</v>
      </c>
      <c r="M411" s="34"/>
      <c r="N411" s="23">
        <v>2</v>
      </c>
      <c r="O411" s="87">
        <v>4</v>
      </c>
      <c r="P411" s="87">
        <v>2</v>
      </c>
      <c r="Q411" s="12">
        <v>2</v>
      </c>
      <c r="R411" s="87">
        <v>2</v>
      </c>
      <c r="S411" s="87">
        <v>3</v>
      </c>
      <c r="T411" s="83">
        <f t="shared" si="38"/>
        <v>23</v>
      </c>
      <c r="U411" s="83">
        <f t="shared" si="39"/>
        <v>21</v>
      </c>
      <c r="V411" s="83">
        <f t="shared" si="40"/>
        <v>0.43179999999999996</v>
      </c>
      <c r="W411" s="87">
        <v>17</v>
      </c>
      <c r="X411" s="87">
        <v>1</v>
      </c>
      <c r="Y411" s="27"/>
      <c r="Z411" s="87">
        <v>23</v>
      </c>
      <c r="AA411" s="87" t="s">
        <v>206</v>
      </c>
      <c r="AB411" s="87">
        <v>21</v>
      </c>
      <c r="AC411" s="87" t="s">
        <v>206</v>
      </c>
      <c r="AD411" s="12"/>
      <c r="AE411" s="12"/>
      <c r="AF411" s="12"/>
    </row>
    <row r="412" spans="1:39" x14ac:dyDescent="0.15">
      <c r="A412" s="11">
        <v>40078</v>
      </c>
      <c r="B412" s="12">
        <v>19</v>
      </c>
      <c r="C412" s="37">
        <v>0.1</v>
      </c>
      <c r="D412" s="27">
        <v>6.95</v>
      </c>
      <c r="E412" s="52">
        <v>94.6</v>
      </c>
      <c r="F412" s="27">
        <v>7.58</v>
      </c>
      <c r="G412" s="45">
        <v>0.106</v>
      </c>
      <c r="H412" s="45"/>
      <c r="I412">
        <v>298.5</v>
      </c>
      <c r="J412" s="34">
        <f t="shared" si="41"/>
        <v>4.1810895000000006</v>
      </c>
      <c r="K412" s="34">
        <v>4.91</v>
      </c>
      <c r="L412" s="34">
        <f t="shared" si="42"/>
        <v>0.15206270000000002</v>
      </c>
      <c r="M412" s="34"/>
      <c r="N412" s="23">
        <v>2</v>
      </c>
      <c r="O412" s="87">
        <v>2</v>
      </c>
      <c r="P412" s="87">
        <v>1</v>
      </c>
      <c r="Q412" s="12"/>
      <c r="R412" s="87">
        <v>2</v>
      </c>
      <c r="S412" s="87">
        <v>1</v>
      </c>
      <c r="T412" s="83">
        <f t="shared" si="38"/>
        <v>25</v>
      </c>
      <c r="U412" s="83">
        <f t="shared" si="39"/>
        <v>26</v>
      </c>
      <c r="V412" s="83">
        <f t="shared" si="40"/>
        <v>1.0668</v>
      </c>
      <c r="W412">
        <v>42</v>
      </c>
      <c r="X412" s="87">
        <v>2</v>
      </c>
      <c r="Y412" s="27"/>
      <c r="Z412" s="87">
        <v>25</v>
      </c>
      <c r="AA412" s="87" t="s">
        <v>206</v>
      </c>
      <c r="AB412" s="87">
        <v>26</v>
      </c>
      <c r="AC412" s="87" t="s">
        <v>206</v>
      </c>
      <c r="AD412" s="12"/>
      <c r="AE412" s="12"/>
      <c r="AF412" s="12"/>
    </row>
    <row r="413" spans="1:39" x14ac:dyDescent="0.15">
      <c r="A413" s="11">
        <v>40092</v>
      </c>
      <c r="B413" s="12">
        <v>19</v>
      </c>
      <c r="C413" s="37">
        <v>0.1</v>
      </c>
      <c r="D413" s="27">
        <v>7.61</v>
      </c>
      <c r="E413" s="52">
        <v>75.2</v>
      </c>
      <c r="F413" s="27">
        <v>6.34</v>
      </c>
      <c r="G413" s="45">
        <v>7.9000000000000001E-2</v>
      </c>
      <c r="H413" s="45"/>
      <c r="I413">
        <v>189</v>
      </c>
      <c r="J413" s="34">
        <f t="shared" si="41"/>
        <v>2.6473230000000001</v>
      </c>
      <c r="K413" s="34">
        <v>4.17</v>
      </c>
      <c r="L413" s="34">
        <f t="shared" si="42"/>
        <v>0.12914490000000001</v>
      </c>
      <c r="M413" s="34"/>
      <c r="N413" s="23">
        <v>4</v>
      </c>
      <c r="O413" s="87">
        <v>1</v>
      </c>
      <c r="P413" s="87">
        <v>1</v>
      </c>
      <c r="Q413" s="12">
        <v>1</v>
      </c>
      <c r="R413" s="12"/>
      <c r="S413" s="87">
        <v>1</v>
      </c>
      <c r="T413" s="83">
        <f t="shared" si="38"/>
        <v>21</v>
      </c>
      <c r="U413" s="83">
        <f t="shared" si="39"/>
        <v>19</v>
      </c>
      <c r="V413" s="83">
        <f t="shared" si="40"/>
        <v>0.4572</v>
      </c>
      <c r="W413" s="87">
        <v>18</v>
      </c>
      <c r="X413" s="87">
        <v>1</v>
      </c>
      <c r="Y413" s="27"/>
      <c r="Z413" s="87">
        <v>21</v>
      </c>
      <c r="AA413" s="87" t="s">
        <v>206</v>
      </c>
      <c r="AB413" s="87">
        <v>19</v>
      </c>
      <c r="AC413" s="87" t="s">
        <v>206</v>
      </c>
      <c r="AD413" s="12"/>
      <c r="AE413" s="12"/>
      <c r="AF413" s="12"/>
    </row>
    <row r="414" spans="1:39" x14ac:dyDescent="0.15">
      <c r="A414" s="11">
        <v>40106</v>
      </c>
      <c r="B414" s="12">
        <v>19</v>
      </c>
      <c r="C414" s="37">
        <v>0.17</v>
      </c>
      <c r="D414" s="27">
        <v>7.1</v>
      </c>
      <c r="E414" s="52">
        <v>33.1</v>
      </c>
      <c r="F414" s="27">
        <v>3.77</v>
      </c>
      <c r="G414" s="45">
        <v>0.42099999999999999</v>
      </c>
      <c r="H414" s="45"/>
      <c r="I414">
        <v>264</v>
      </c>
      <c r="J414" s="34">
        <f t="shared" si="41"/>
        <v>3.697848</v>
      </c>
      <c r="K414" s="34">
        <v>4.09</v>
      </c>
      <c r="L414" s="34">
        <f t="shared" si="42"/>
        <v>0.12666730000000001</v>
      </c>
      <c r="M414" s="34"/>
      <c r="N414" s="23">
        <v>4</v>
      </c>
      <c r="O414" s="87">
        <v>1</v>
      </c>
      <c r="P414" s="87">
        <v>2</v>
      </c>
      <c r="Q414" s="12">
        <v>2</v>
      </c>
      <c r="R414" s="87">
        <v>6</v>
      </c>
      <c r="S414" s="87">
        <v>4</v>
      </c>
      <c r="T414" s="83">
        <f t="shared" si="38"/>
        <v>19</v>
      </c>
      <c r="U414" s="83">
        <f t="shared" si="39"/>
        <v>12</v>
      </c>
      <c r="V414" s="83">
        <f t="shared" si="40"/>
        <v>0.4572</v>
      </c>
      <c r="W414" s="87">
        <v>18</v>
      </c>
      <c r="X414" s="87">
        <v>1</v>
      </c>
      <c r="Y414" s="27"/>
      <c r="Z414" s="87">
        <v>19</v>
      </c>
      <c r="AA414" s="87" t="s">
        <v>206</v>
      </c>
      <c r="AB414" s="87">
        <v>12</v>
      </c>
      <c r="AC414" s="87" t="s">
        <v>206</v>
      </c>
      <c r="AD414" s="12"/>
      <c r="AE414" s="12"/>
      <c r="AF414" s="12"/>
    </row>
    <row r="415" spans="1:39" x14ac:dyDescent="0.15">
      <c r="A415" s="13">
        <v>40120</v>
      </c>
      <c r="B415" s="12">
        <v>19</v>
      </c>
      <c r="C415" s="37"/>
      <c r="D415" s="27"/>
      <c r="E415" s="52"/>
      <c r="F415" s="27"/>
      <c r="G415" s="45"/>
      <c r="H415" s="45"/>
      <c r="J415" s="34"/>
      <c r="L415" s="34"/>
      <c r="M415" s="34"/>
      <c r="N415" s="23">
        <v>1</v>
      </c>
      <c r="O415" s="12"/>
      <c r="P415" s="12"/>
      <c r="Q415" s="12" t="s">
        <v>74</v>
      </c>
      <c r="R415" s="12"/>
      <c r="S415" s="12"/>
      <c r="T415" s="83" t="str">
        <f t="shared" si="38"/>
        <v xml:space="preserve"> </v>
      </c>
      <c r="U415" s="83" t="str">
        <f t="shared" si="39"/>
        <v xml:space="preserve"> </v>
      </c>
      <c r="V415" s="83">
        <f t="shared" si="40"/>
        <v>0</v>
      </c>
      <c r="W415" s="12"/>
      <c r="X415" s="12"/>
      <c r="Y415" s="27" t="s">
        <v>74</v>
      </c>
      <c r="Z415" s="12"/>
      <c r="AA415" s="12"/>
      <c r="AB415" s="12"/>
      <c r="AC415" s="12"/>
      <c r="AD415" s="12"/>
      <c r="AE415" s="12"/>
      <c r="AF415" s="12"/>
    </row>
    <row r="416" spans="1:39" x14ac:dyDescent="0.15">
      <c r="A416" s="13">
        <v>40134</v>
      </c>
      <c r="B416" s="12">
        <v>19</v>
      </c>
      <c r="C416" s="37">
        <v>0.05</v>
      </c>
      <c r="D416" s="27">
        <v>6.01</v>
      </c>
      <c r="E416" s="52">
        <v>14.2</v>
      </c>
      <c r="F416" s="27">
        <v>1.35</v>
      </c>
      <c r="G416" s="45">
        <v>0.48199999999999998</v>
      </c>
      <c r="H416" s="45"/>
      <c r="I416">
        <v>132.5</v>
      </c>
      <c r="J416" s="34">
        <f t="shared" si="41"/>
        <v>1.8559275</v>
      </c>
      <c r="K416" s="34">
        <v>6.23</v>
      </c>
      <c r="L416" s="34">
        <f t="shared" si="42"/>
        <v>0.19294310000000001</v>
      </c>
      <c r="M416" s="34"/>
      <c r="N416" s="23">
        <v>4</v>
      </c>
      <c r="O416" s="12">
        <v>1</v>
      </c>
      <c r="P416" s="12">
        <v>2</v>
      </c>
      <c r="Q416" s="12">
        <v>2</v>
      </c>
      <c r="R416" s="12">
        <v>1</v>
      </c>
      <c r="S416" s="12">
        <v>1</v>
      </c>
      <c r="T416" s="83">
        <f t="shared" si="38"/>
        <v>11</v>
      </c>
      <c r="U416" s="83">
        <f t="shared" si="39"/>
        <v>11</v>
      </c>
      <c r="V416" s="83">
        <f t="shared" si="40"/>
        <v>0.30479999999999996</v>
      </c>
      <c r="W416" s="12">
        <v>12</v>
      </c>
      <c r="X416" s="12">
        <v>1</v>
      </c>
      <c r="Y416" s="27"/>
      <c r="Z416" s="12">
        <v>11</v>
      </c>
      <c r="AA416" s="12" t="s">
        <v>206</v>
      </c>
      <c r="AB416" s="12">
        <v>11</v>
      </c>
      <c r="AC416" s="12" t="s">
        <v>206</v>
      </c>
      <c r="AD416" s="12"/>
      <c r="AE416" s="12"/>
      <c r="AF416" s="12"/>
    </row>
    <row r="417" spans="1:39" x14ac:dyDescent="0.15">
      <c r="A417" s="13"/>
      <c r="B417" s="12"/>
      <c r="C417" s="37"/>
      <c r="D417" s="27"/>
      <c r="E417" s="52"/>
      <c r="F417" s="27"/>
      <c r="G417" s="45"/>
      <c r="H417" s="45"/>
      <c r="J417" s="34"/>
      <c r="L417" s="34"/>
      <c r="M417" s="34"/>
      <c r="N417" s="12"/>
      <c r="O417" s="12"/>
      <c r="P417" s="12"/>
      <c r="Q417" s="12"/>
      <c r="R417" s="12"/>
      <c r="S417" s="12"/>
      <c r="T417" s="83" t="str">
        <f t="shared" si="38"/>
        <v xml:space="preserve"> </v>
      </c>
      <c r="U417" s="83" t="str">
        <f t="shared" si="39"/>
        <v xml:space="preserve"> </v>
      </c>
      <c r="V417" s="83">
        <f t="shared" si="40"/>
        <v>0</v>
      </c>
      <c r="W417" s="12"/>
      <c r="X417" s="12"/>
      <c r="Y417" s="27"/>
      <c r="Z417" s="12"/>
      <c r="AA417" s="12"/>
      <c r="AB417" s="12"/>
      <c r="AC417" s="12"/>
      <c r="AD417" s="12"/>
      <c r="AE417" s="12"/>
      <c r="AF417" s="12"/>
    </row>
    <row r="418" spans="1:39" x14ac:dyDescent="0.15">
      <c r="A418" s="13"/>
      <c r="B418" s="12"/>
      <c r="C418" s="37"/>
      <c r="D418" s="27"/>
      <c r="E418" s="52"/>
      <c r="F418" s="27"/>
      <c r="G418" s="45"/>
      <c r="H418" s="45"/>
      <c r="J418" s="34"/>
      <c r="L418" s="34"/>
      <c r="M418" s="34"/>
      <c r="N418" s="12"/>
      <c r="O418" s="12"/>
      <c r="P418" s="12"/>
      <c r="Q418" s="12"/>
      <c r="R418" s="12"/>
      <c r="S418" s="12"/>
      <c r="T418" s="83" t="str">
        <f t="shared" si="38"/>
        <v xml:space="preserve"> </v>
      </c>
      <c r="U418" s="83" t="str">
        <f t="shared" si="39"/>
        <v xml:space="preserve"> </v>
      </c>
      <c r="V418" s="83">
        <f t="shared" si="40"/>
        <v>0</v>
      </c>
      <c r="W418" s="12"/>
      <c r="X418" s="12"/>
      <c r="Y418" s="27"/>
      <c r="Z418" s="12"/>
      <c r="AA418" s="12"/>
      <c r="AB418" s="12"/>
      <c r="AC418" s="12"/>
      <c r="AD418" s="12"/>
      <c r="AE418" s="12"/>
      <c r="AF418" s="12"/>
    </row>
    <row r="419" spans="1:39" x14ac:dyDescent="0.15">
      <c r="A419" s="13"/>
      <c r="B419" s="12"/>
      <c r="C419" s="37"/>
      <c r="D419" s="27"/>
      <c r="E419" s="52"/>
      <c r="F419" s="27"/>
      <c r="G419" s="45"/>
      <c r="H419" s="45"/>
      <c r="J419" s="34"/>
      <c r="L419" s="34"/>
      <c r="M419" s="34"/>
      <c r="N419" s="12"/>
      <c r="O419" s="12"/>
      <c r="P419" s="12"/>
      <c r="Q419" s="12"/>
      <c r="R419" s="12"/>
      <c r="S419" s="12"/>
      <c r="T419" s="83" t="str">
        <f t="shared" si="38"/>
        <v xml:space="preserve"> </v>
      </c>
      <c r="U419" s="83" t="str">
        <f t="shared" si="39"/>
        <v xml:space="preserve"> </v>
      </c>
      <c r="V419" s="83">
        <f t="shared" si="40"/>
        <v>0</v>
      </c>
      <c r="W419" s="12"/>
      <c r="X419" s="12"/>
      <c r="Y419" s="27"/>
      <c r="Z419" s="12"/>
      <c r="AA419" s="12"/>
      <c r="AB419" s="12"/>
      <c r="AC419" s="12"/>
      <c r="AD419" s="12"/>
      <c r="AE419" s="12"/>
      <c r="AF419" s="12"/>
    </row>
    <row r="420" spans="1:39" x14ac:dyDescent="0.15">
      <c r="A420" s="13"/>
      <c r="B420" s="12"/>
      <c r="C420" s="37"/>
      <c r="D420" s="27"/>
      <c r="E420" s="52"/>
      <c r="F420" s="27"/>
      <c r="G420" s="45"/>
      <c r="H420" s="45"/>
      <c r="J420" s="34"/>
      <c r="L420" s="34"/>
      <c r="M420" s="34"/>
      <c r="N420" s="12"/>
      <c r="O420" s="12"/>
      <c r="P420" s="12"/>
      <c r="Q420" s="12"/>
      <c r="R420" s="12"/>
      <c r="S420" s="12"/>
      <c r="T420" s="83" t="str">
        <f t="shared" si="38"/>
        <v xml:space="preserve"> </v>
      </c>
      <c r="U420" s="83" t="str">
        <f t="shared" si="39"/>
        <v xml:space="preserve"> </v>
      </c>
      <c r="V420" s="83">
        <f t="shared" si="40"/>
        <v>0</v>
      </c>
      <c r="W420" s="12"/>
      <c r="X420" s="12"/>
      <c r="Y420" s="27"/>
      <c r="Z420" s="12"/>
      <c r="AA420" s="12"/>
      <c r="AB420" s="12"/>
      <c r="AC420" s="12"/>
      <c r="AD420" s="12"/>
      <c r="AE420" s="12"/>
      <c r="AF420" s="12"/>
    </row>
    <row r="421" spans="1:39" x14ac:dyDescent="0.15">
      <c r="A421" s="11">
        <v>39896</v>
      </c>
      <c r="B421" s="12">
        <v>20</v>
      </c>
      <c r="C421" s="37">
        <v>0.11</v>
      </c>
      <c r="D421" s="27">
        <v>7.22</v>
      </c>
      <c r="E421" s="52">
        <v>39.5</v>
      </c>
      <c r="F421" s="27"/>
      <c r="G421" s="45">
        <v>0.16700000000000001</v>
      </c>
      <c r="H421" s="45"/>
      <c r="I421">
        <v>316</v>
      </c>
      <c r="J421" s="34">
        <f t="shared" ref="J421:J438" si="43">(I421*14.007)*(0.001)</f>
        <v>4.4262119999999996</v>
      </c>
      <c r="K421" s="34">
        <v>3.47</v>
      </c>
      <c r="L421" s="34">
        <f t="shared" ref="L421:L438" si="44">(K421*30.97)*(0.001)</f>
        <v>0.1074659</v>
      </c>
      <c r="M421" s="34"/>
      <c r="N421" s="12">
        <v>2</v>
      </c>
      <c r="O421" s="12">
        <v>1</v>
      </c>
      <c r="P421" s="87">
        <v>3</v>
      </c>
      <c r="Q421" s="12">
        <v>2</v>
      </c>
      <c r="R421" s="87">
        <v>1</v>
      </c>
      <c r="S421" s="87">
        <v>1</v>
      </c>
      <c r="T421" s="83">
        <f t="shared" si="38"/>
        <v>6</v>
      </c>
      <c r="U421" s="83">
        <f t="shared" si="39"/>
        <v>10</v>
      </c>
      <c r="V421" s="83">
        <f t="shared" si="40"/>
        <v>0.38100000000000001</v>
      </c>
      <c r="W421">
        <v>15</v>
      </c>
      <c r="X421" s="12">
        <v>1</v>
      </c>
      <c r="Y421" s="27"/>
      <c r="Z421">
        <v>6</v>
      </c>
      <c r="AA421" t="s">
        <v>206</v>
      </c>
      <c r="AB421">
        <v>10</v>
      </c>
      <c r="AC421" t="s">
        <v>206</v>
      </c>
      <c r="AD421" s="12" t="s">
        <v>52</v>
      </c>
      <c r="AE421" s="12" t="s">
        <v>98</v>
      </c>
      <c r="AF421" s="12"/>
    </row>
    <row r="422" spans="1:39" x14ac:dyDescent="0.15">
      <c r="A422" s="11">
        <v>39910</v>
      </c>
      <c r="B422" s="12">
        <v>20</v>
      </c>
      <c r="C422" s="37">
        <v>0.26</v>
      </c>
      <c r="D422" s="27">
        <v>7.2</v>
      </c>
      <c r="E422" s="52">
        <v>25</v>
      </c>
      <c r="F422" s="27">
        <v>3.36</v>
      </c>
      <c r="G422" s="45">
        <v>0.32500000000000001</v>
      </c>
      <c r="H422" s="45"/>
      <c r="I422">
        <v>243.5</v>
      </c>
      <c r="J422" s="34">
        <f t="shared" si="43"/>
        <v>3.4107045</v>
      </c>
      <c r="K422" s="34">
        <v>3.69</v>
      </c>
      <c r="L422" s="34">
        <f t="shared" si="44"/>
        <v>0.1142793</v>
      </c>
      <c r="M422" s="34"/>
      <c r="N422" s="12"/>
      <c r="O422" s="12">
        <v>2</v>
      </c>
      <c r="P422" s="87">
        <v>3</v>
      </c>
      <c r="Q422" s="12">
        <v>2</v>
      </c>
      <c r="R422" s="87">
        <v>7</v>
      </c>
      <c r="S422" s="12">
        <v>4</v>
      </c>
      <c r="T422" s="83">
        <f t="shared" si="38"/>
        <v>10</v>
      </c>
      <c r="U422" s="83">
        <f t="shared" si="39"/>
        <v>9</v>
      </c>
      <c r="V422" s="83">
        <f t="shared" si="40"/>
        <v>0.38100000000000001</v>
      </c>
      <c r="W422">
        <v>15</v>
      </c>
      <c r="X422" s="12">
        <v>1</v>
      </c>
      <c r="Y422" s="27"/>
      <c r="Z422">
        <v>10</v>
      </c>
      <c r="AA422" t="s">
        <v>206</v>
      </c>
      <c r="AB422">
        <v>9</v>
      </c>
      <c r="AC422" t="s">
        <v>206</v>
      </c>
      <c r="AD422" s="12"/>
      <c r="AE422" s="12"/>
      <c r="AF422" s="12"/>
      <c r="AH422" t="s">
        <v>101</v>
      </c>
      <c r="AI422" s="34">
        <f>C421</f>
        <v>0.11</v>
      </c>
      <c r="AJ422" s="34">
        <f>D421</f>
        <v>7.22</v>
      </c>
      <c r="AK422" s="34"/>
      <c r="AL422" s="43">
        <f>G421</f>
        <v>0.16700000000000001</v>
      </c>
      <c r="AM422" s="50">
        <f>E421</f>
        <v>39.5</v>
      </c>
    </row>
    <row r="423" spans="1:39" x14ac:dyDescent="0.15">
      <c r="A423" s="11">
        <v>39924</v>
      </c>
      <c r="B423" s="12">
        <v>20</v>
      </c>
      <c r="C423" s="37">
        <v>0.06</v>
      </c>
      <c r="D423" s="27">
        <v>6.6</v>
      </c>
      <c r="E423" s="52">
        <v>24.1</v>
      </c>
      <c r="F423" s="27">
        <v>1.75</v>
      </c>
      <c r="G423" s="45">
        <v>0.249</v>
      </c>
      <c r="H423" s="45"/>
      <c r="I423">
        <v>137.5</v>
      </c>
      <c r="J423" s="34">
        <f t="shared" si="43"/>
        <v>1.9259624999999998</v>
      </c>
      <c r="K423" s="34">
        <v>2.2599999999999998</v>
      </c>
      <c r="L423" s="34">
        <f t="shared" si="44"/>
        <v>6.9992200000000004E-2</v>
      </c>
      <c r="M423" s="34"/>
      <c r="N423" s="12">
        <v>4</v>
      </c>
      <c r="O423" s="12">
        <v>2</v>
      </c>
      <c r="P423" s="23">
        <v>2</v>
      </c>
      <c r="Q423" s="12">
        <v>2</v>
      </c>
      <c r="R423" s="23">
        <v>7</v>
      </c>
      <c r="S423" s="23">
        <v>4</v>
      </c>
      <c r="T423" s="83">
        <f t="shared" si="38"/>
        <v>17</v>
      </c>
      <c r="U423" s="83">
        <f t="shared" si="39"/>
        <v>13</v>
      </c>
      <c r="V423" s="83">
        <f t="shared" si="40"/>
        <v>0.4572</v>
      </c>
      <c r="W423" s="23">
        <v>18</v>
      </c>
      <c r="X423" s="12">
        <v>1</v>
      </c>
      <c r="Y423" s="27"/>
      <c r="Z423" s="23">
        <v>17</v>
      </c>
      <c r="AA423" s="23" t="s">
        <v>206</v>
      </c>
      <c r="AB423" s="23">
        <v>13</v>
      </c>
      <c r="AC423" s="23" t="s">
        <v>206</v>
      </c>
      <c r="AD423" s="12"/>
      <c r="AE423" s="12"/>
      <c r="AF423" s="12"/>
      <c r="AH423" t="s">
        <v>102</v>
      </c>
      <c r="AI423" s="34">
        <f>AVERAGE(C422:C423)</f>
        <v>0.16</v>
      </c>
      <c r="AJ423" s="34">
        <f>AVERAGE(D422:D423)</f>
        <v>6.9</v>
      </c>
      <c r="AK423" s="34">
        <f>AVERAGE(F422:F423)</f>
        <v>2.5549999999999997</v>
      </c>
      <c r="AL423" s="43">
        <f>AVERAGE(G422:G423)</f>
        <v>0.28700000000000003</v>
      </c>
      <c r="AM423" s="50">
        <f>AVERAGE(E422:E423)</f>
        <v>24.55</v>
      </c>
    </row>
    <row r="424" spans="1:39" x14ac:dyDescent="0.15">
      <c r="A424" s="11">
        <v>39938</v>
      </c>
      <c r="B424" s="12">
        <v>20</v>
      </c>
      <c r="C424" s="37">
        <v>0.05</v>
      </c>
      <c r="D424" s="27">
        <v>6.91</v>
      </c>
      <c r="E424" s="52">
        <v>17.8</v>
      </c>
      <c r="F424" s="27">
        <v>1.64</v>
      </c>
      <c r="G424" s="45">
        <v>0.27800000000000002</v>
      </c>
      <c r="H424" s="45"/>
      <c r="I424">
        <v>224</v>
      </c>
      <c r="J424" s="34">
        <f t="shared" si="43"/>
        <v>3.1375679999999999</v>
      </c>
      <c r="K424" s="34">
        <v>3.96</v>
      </c>
      <c r="L424" s="34">
        <f t="shared" si="44"/>
        <v>0.12264120000000001</v>
      </c>
      <c r="M424" s="34"/>
      <c r="N424" s="12">
        <v>2</v>
      </c>
      <c r="O424" s="23">
        <v>3</v>
      </c>
      <c r="P424" s="23">
        <v>2</v>
      </c>
      <c r="Q424" s="23">
        <v>2</v>
      </c>
      <c r="R424" s="23">
        <v>2</v>
      </c>
      <c r="S424" s="23">
        <v>4</v>
      </c>
      <c r="T424" s="83">
        <f t="shared" si="38"/>
        <v>17</v>
      </c>
      <c r="U424" s="83">
        <f t="shared" si="39"/>
        <v>19</v>
      </c>
      <c r="V424" s="83">
        <f t="shared" si="40"/>
        <v>0.4572</v>
      </c>
      <c r="W424" s="23">
        <v>18</v>
      </c>
      <c r="X424" s="23">
        <v>1</v>
      </c>
      <c r="Y424" s="27"/>
      <c r="Z424" s="23">
        <v>17</v>
      </c>
      <c r="AA424" s="23" t="s">
        <v>206</v>
      </c>
      <c r="AB424" s="23">
        <v>19</v>
      </c>
      <c r="AC424" s="23" t="s">
        <v>206</v>
      </c>
      <c r="AD424" s="12"/>
      <c r="AE424" s="12"/>
      <c r="AF424" s="12"/>
      <c r="AH424" t="s">
        <v>103</v>
      </c>
      <c r="AI424" s="34">
        <f>AVERAGE(C424:C425)</f>
        <v>6.5000000000000002E-2</v>
      </c>
      <c r="AJ424" s="34">
        <f>AVERAGE(D424:D425)</f>
        <v>6.9749999999999996</v>
      </c>
      <c r="AK424" s="34">
        <f>AVERAGE(F424:F425)</f>
        <v>1.69</v>
      </c>
      <c r="AL424" s="43">
        <f>AVERAGE(G424:G425)</f>
        <v>0.47900000000000004</v>
      </c>
      <c r="AM424" s="50">
        <f>AVERAGE(E424:E425)</f>
        <v>35.950000000000003</v>
      </c>
    </row>
    <row r="425" spans="1:39" x14ac:dyDescent="0.15">
      <c r="A425" s="11">
        <v>39952</v>
      </c>
      <c r="B425" s="12">
        <v>20</v>
      </c>
      <c r="C425" s="37">
        <v>0.08</v>
      </c>
      <c r="D425" s="27">
        <v>7.04</v>
      </c>
      <c r="E425" s="52">
        <v>54.1</v>
      </c>
      <c r="F425" s="27">
        <v>1.74</v>
      </c>
      <c r="G425" s="45">
        <v>0.68</v>
      </c>
      <c r="H425" s="45"/>
      <c r="I425">
        <v>214.5</v>
      </c>
      <c r="J425" s="34">
        <f t="shared" si="43"/>
        <v>3.0045014999999999</v>
      </c>
      <c r="K425" s="34">
        <v>3.66</v>
      </c>
      <c r="L425" s="34">
        <f t="shared" si="44"/>
        <v>0.1133502</v>
      </c>
      <c r="M425" s="34"/>
      <c r="N425" s="87">
        <v>4</v>
      </c>
      <c r="O425" s="23">
        <v>1</v>
      </c>
      <c r="P425" s="23">
        <v>2</v>
      </c>
      <c r="Q425" s="23">
        <v>2</v>
      </c>
      <c r="R425" s="23">
        <v>2</v>
      </c>
      <c r="S425" s="23">
        <v>4</v>
      </c>
      <c r="T425" s="83">
        <f t="shared" si="38"/>
        <v>17</v>
      </c>
      <c r="U425" s="83">
        <f t="shared" si="39"/>
        <v>21</v>
      </c>
      <c r="V425" s="83">
        <f t="shared" si="40"/>
        <v>0.4572</v>
      </c>
      <c r="W425" s="23">
        <v>18</v>
      </c>
      <c r="X425" s="23">
        <v>1</v>
      </c>
      <c r="Y425" s="27"/>
      <c r="Z425" s="23">
        <v>17</v>
      </c>
      <c r="AA425" s="23" t="s">
        <v>206</v>
      </c>
      <c r="AB425" s="23">
        <v>21</v>
      </c>
      <c r="AC425" s="23" t="s">
        <v>206</v>
      </c>
      <c r="AD425" s="12"/>
      <c r="AE425" s="12"/>
      <c r="AF425" s="12"/>
      <c r="AH425" t="s">
        <v>104</v>
      </c>
      <c r="AI425" s="34">
        <f>AVERAGE(C426:C428)</f>
        <v>5.3333333333333344E-2</v>
      </c>
      <c r="AJ425" s="34">
        <f>AVERAGE(D426:D428)</f>
        <v>6.7233333333333336</v>
      </c>
      <c r="AK425" s="34">
        <f>AVERAGE(F426:F428)</f>
        <v>1.383</v>
      </c>
      <c r="AL425" s="43">
        <f>AVERAGE(G426:G428)</f>
        <v>0.23933333333333331</v>
      </c>
      <c r="AM425" s="50">
        <f>AVERAGE(E426:E428)</f>
        <v>36.6</v>
      </c>
    </row>
    <row r="426" spans="1:39" x14ac:dyDescent="0.15">
      <c r="A426" s="11">
        <v>39966</v>
      </c>
      <c r="B426" s="12">
        <v>20</v>
      </c>
      <c r="C426" s="37">
        <v>7.0000000000000007E-2</v>
      </c>
      <c r="D426" s="27">
        <v>6.66</v>
      </c>
      <c r="E426" s="52">
        <v>36</v>
      </c>
      <c r="F426" s="27">
        <v>1.81</v>
      </c>
      <c r="G426" s="45">
        <v>0.27600000000000002</v>
      </c>
      <c r="H426" s="45"/>
      <c r="I426">
        <v>163</v>
      </c>
      <c r="J426" s="34">
        <f t="shared" si="43"/>
        <v>2.2831410000000001</v>
      </c>
      <c r="K426" s="34">
        <v>3.55</v>
      </c>
      <c r="L426" s="34">
        <f t="shared" si="44"/>
        <v>0.10994349999999999</v>
      </c>
      <c r="M426" s="34"/>
      <c r="N426" s="87">
        <v>2</v>
      </c>
      <c r="O426" s="23">
        <v>1</v>
      </c>
      <c r="P426" s="23">
        <v>2</v>
      </c>
      <c r="Q426" s="23">
        <v>2</v>
      </c>
      <c r="R426" s="23">
        <v>6</v>
      </c>
      <c r="S426" s="23">
        <v>1</v>
      </c>
      <c r="T426" s="83">
        <f t="shared" si="38"/>
        <v>38</v>
      </c>
      <c r="U426" s="83">
        <f t="shared" si="39"/>
        <v>23</v>
      </c>
      <c r="V426" s="83">
        <f t="shared" si="40"/>
        <v>0.40639999999999998</v>
      </c>
      <c r="W426" s="23">
        <v>16</v>
      </c>
      <c r="X426" s="23">
        <v>2</v>
      </c>
      <c r="Y426" s="27"/>
      <c r="Z426" s="23">
        <v>38</v>
      </c>
      <c r="AA426" s="23" t="s">
        <v>206</v>
      </c>
      <c r="AB426" s="23">
        <v>23</v>
      </c>
      <c r="AC426" s="23" t="s">
        <v>206</v>
      </c>
      <c r="AD426" s="12"/>
      <c r="AE426" s="12"/>
      <c r="AF426" s="12"/>
      <c r="AH426" t="s">
        <v>105</v>
      </c>
      <c r="AI426" s="34">
        <f>AVERAGE(C429:C430)</f>
        <v>0.125</v>
      </c>
      <c r="AJ426" s="34">
        <f>AVERAGE(D429:D430)</f>
        <v>7.2850000000000001</v>
      </c>
      <c r="AK426" s="34">
        <f>AVERAGE(F429:F430)</f>
        <v>1.345</v>
      </c>
      <c r="AL426" s="43">
        <f>AVERAGE(G429:G430)</f>
        <v>4.4499999999999998E-2</v>
      </c>
      <c r="AM426" s="50">
        <f>AVERAGE(E429:E430)</f>
        <v>36.1</v>
      </c>
    </row>
    <row r="427" spans="1:39" x14ac:dyDescent="0.15">
      <c r="A427" s="11">
        <v>39980</v>
      </c>
      <c r="B427" s="12">
        <v>20</v>
      </c>
      <c r="C427" s="37">
        <v>0.04</v>
      </c>
      <c r="D427" s="27">
        <v>6.37</v>
      </c>
      <c r="E427" s="52">
        <v>21.1</v>
      </c>
      <c r="F427" s="27">
        <v>1.47</v>
      </c>
      <c r="G427" s="45">
        <v>0.35299999999999998</v>
      </c>
      <c r="H427" s="45"/>
      <c r="I427">
        <v>108.5</v>
      </c>
      <c r="J427" s="34">
        <f t="shared" si="43"/>
        <v>1.5197594999999999</v>
      </c>
      <c r="K427" s="34">
        <v>3.08</v>
      </c>
      <c r="L427" s="34">
        <f t="shared" si="44"/>
        <v>9.5387599999999989E-2</v>
      </c>
      <c r="M427" s="34"/>
      <c r="N427" s="12"/>
      <c r="O427" s="12"/>
      <c r="P427" s="23">
        <v>2</v>
      </c>
      <c r="Q427" s="23">
        <v>2</v>
      </c>
      <c r="R427" s="23">
        <v>2</v>
      </c>
      <c r="S427" s="23">
        <v>4</v>
      </c>
      <c r="T427" s="83">
        <f t="shared" si="38"/>
        <v>23</v>
      </c>
      <c r="U427" s="83">
        <f t="shared" si="39"/>
        <v>21</v>
      </c>
      <c r="V427" s="83">
        <f t="shared" si="40"/>
        <v>0.38100000000000001</v>
      </c>
      <c r="W427" s="23">
        <v>15</v>
      </c>
      <c r="X427" s="23">
        <v>2</v>
      </c>
      <c r="Y427" s="27"/>
      <c r="Z427" s="23">
        <v>23</v>
      </c>
      <c r="AA427" s="23" t="s">
        <v>206</v>
      </c>
      <c r="AB427" s="23">
        <v>21</v>
      </c>
      <c r="AC427" s="23" t="s">
        <v>206</v>
      </c>
      <c r="AD427" s="12"/>
      <c r="AE427" s="12"/>
      <c r="AF427" s="12"/>
      <c r="AH427" t="s">
        <v>106</v>
      </c>
      <c r="AI427" s="34">
        <f>AVERAGE(C431:C432)</f>
        <v>6.5000000000000002E-2</v>
      </c>
      <c r="AJ427" s="34">
        <f>AVERAGE(D431:D432)</f>
        <v>7.42</v>
      </c>
      <c r="AK427" s="34">
        <f>AVERAGE(F431:F432)</f>
        <v>0.81499999999999995</v>
      </c>
      <c r="AL427" s="43">
        <f>AVERAGE(G431:G432)</f>
        <v>0.221</v>
      </c>
      <c r="AM427" s="50">
        <v>22.7</v>
      </c>
    </row>
    <row r="428" spans="1:39" x14ac:dyDescent="0.15">
      <c r="A428" s="11">
        <v>39994</v>
      </c>
      <c r="B428" s="12">
        <v>20</v>
      </c>
      <c r="C428" s="37">
        <v>0.05</v>
      </c>
      <c r="D428" s="27">
        <v>7.14</v>
      </c>
      <c r="E428" s="52">
        <v>52.7</v>
      </c>
      <c r="F428" s="27">
        <v>0.86899999999999999</v>
      </c>
      <c r="G428" s="45">
        <v>8.8999999999999996E-2</v>
      </c>
      <c r="H428" s="45"/>
      <c r="I428">
        <v>149.5</v>
      </c>
      <c r="J428" s="34">
        <f t="shared" si="43"/>
        <v>2.0940465000000001</v>
      </c>
      <c r="K428" s="34">
        <v>2.69</v>
      </c>
      <c r="L428" s="34">
        <f t="shared" si="44"/>
        <v>8.3309299999999989E-2</v>
      </c>
      <c r="M428" s="34"/>
      <c r="N428" s="87">
        <v>4</v>
      </c>
      <c r="O428" s="87">
        <v>1</v>
      </c>
      <c r="P428" s="87">
        <v>3</v>
      </c>
      <c r="Q428" s="23">
        <v>2</v>
      </c>
      <c r="R428" s="87">
        <v>5</v>
      </c>
      <c r="S428" s="87">
        <v>1</v>
      </c>
      <c r="T428" s="83">
        <f t="shared" si="38"/>
        <v>34</v>
      </c>
      <c r="U428" s="83">
        <f t="shared" si="39"/>
        <v>27</v>
      </c>
      <c r="V428" s="83">
        <f t="shared" si="40"/>
        <v>0.4572</v>
      </c>
      <c r="W428" s="23">
        <v>18</v>
      </c>
      <c r="X428" s="23">
        <v>1</v>
      </c>
      <c r="Y428" s="27"/>
      <c r="Z428" s="23">
        <v>34</v>
      </c>
      <c r="AA428" s="23" t="s">
        <v>206</v>
      </c>
      <c r="AB428" s="23">
        <v>27</v>
      </c>
      <c r="AC428" s="23" t="s">
        <v>206</v>
      </c>
      <c r="AD428" s="12"/>
      <c r="AE428" s="12"/>
      <c r="AF428" s="12"/>
      <c r="AH428" t="s">
        <v>107</v>
      </c>
      <c r="AI428" s="34">
        <f>AVERAGE(C433:C434)</f>
        <v>0.11000000000000001</v>
      </c>
      <c r="AJ428" s="34">
        <f>AVERAGE(D433:D434)</f>
        <v>7.0150000000000006</v>
      </c>
      <c r="AK428" s="34">
        <f>AVERAGE(F433:F434)</f>
        <v>4.84</v>
      </c>
      <c r="AL428" s="43">
        <f>AVERAGE(G433:G434)</f>
        <v>0.17749999999999999</v>
      </c>
      <c r="AM428" s="50">
        <f>AVERAGE(E433:E434)</f>
        <v>53.349999999999994</v>
      </c>
    </row>
    <row r="429" spans="1:39" x14ac:dyDescent="0.15">
      <c r="A429" s="11">
        <v>40008</v>
      </c>
      <c r="B429" s="12">
        <v>20</v>
      </c>
      <c r="C429" s="37">
        <v>0.08</v>
      </c>
      <c r="D429" s="27">
        <v>7.28</v>
      </c>
      <c r="E429" s="52">
        <v>27.7</v>
      </c>
      <c r="F429" s="27">
        <v>1.1499999999999999</v>
      </c>
      <c r="G429" s="45">
        <v>4.3999999999999997E-2</v>
      </c>
      <c r="H429" s="45"/>
      <c r="I429">
        <v>211</v>
      </c>
      <c r="J429" s="34">
        <f t="shared" si="43"/>
        <v>2.9554770000000001</v>
      </c>
      <c r="K429" s="34">
        <v>8.1</v>
      </c>
      <c r="L429" s="34">
        <f t="shared" si="44"/>
        <v>0.250857</v>
      </c>
      <c r="M429" s="34"/>
      <c r="N429" s="87">
        <v>3</v>
      </c>
      <c r="O429" s="87">
        <v>1</v>
      </c>
      <c r="P429" s="87">
        <v>2</v>
      </c>
      <c r="Q429" s="23">
        <v>2</v>
      </c>
      <c r="R429" s="87">
        <v>1</v>
      </c>
      <c r="S429" s="87">
        <v>1</v>
      </c>
      <c r="T429" s="83">
        <f t="shared" si="38"/>
        <v>27</v>
      </c>
      <c r="U429" s="83">
        <f t="shared" si="39"/>
        <v>29</v>
      </c>
      <c r="V429" s="83">
        <f t="shared" si="40"/>
        <v>0.4572</v>
      </c>
      <c r="W429" s="23">
        <v>18</v>
      </c>
      <c r="X429" s="23">
        <v>1</v>
      </c>
      <c r="Y429" s="27"/>
      <c r="Z429" s="23">
        <v>27</v>
      </c>
      <c r="AA429" s="23" t="s">
        <v>206</v>
      </c>
      <c r="AB429" s="23">
        <v>29</v>
      </c>
      <c r="AC429" s="23" t="s">
        <v>206</v>
      </c>
      <c r="AD429" s="12"/>
      <c r="AE429" s="12"/>
      <c r="AG429" t="s">
        <v>128</v>
      </c>
      <c r="AH429" t="s">
        <v>108</v>
      </c>
      <c r="AI429" s="34">
        <f>AVERAGE(C435:C436)</f>
        <v>0.10500000000000001</v>
      </c>
      <c r="AJ429" s="34">
        <f>AVERAGE(D435:D436)</f>
        <v>7.0050000000000008</v>
      </c>
      <c r="AK429" s="34">
        <f>AVERAGE(F435:F436)</f>
        <v>3.585</v>
      </c>
      <c r="AL429" s="43">
        <f>AVERAGE(G435:G436)</f>
        <v>0.45150000000000001</v>
      </c>
      <c r="AM429" s="50">
        <f>AVERAGE(E435:E436)</f>
        <v>39.950000000000003</v>
      </c>
    </row>
    <row r="430" spans="1:39" x14ac:dyDescent="0.15">
      <c r="A430" s="11">
        <v>40022</v>
      </c>
      <c r="B430" s="12">
        <v>20</v>
      </c>
      <c r="C430" s="37">
        <v>0.17</v>
      </c>
      <c r="D430" s="27">
        <v>7.29</v>
      </c>
      <c r="E430" s="52">
        <v>44.5</v>
      </c>
      <c r="F430" s="27">
        <v>1.54</v>
      </c>
      <c r="G430" s="45">
        <v>4.4999999999999998E-2</v>
      </c>
      <c r="H430" s="45"/>
      <c r="I430">
        <v>119</v>
      </c>
      <c r="J430" s="34">
        <f t="shared" si="43"/>
        <v>1.6668329999999998</v>
      </c>
      <c r="K430" s="34">
        <v>2.8</v>
      </c>
      <c r="L430" s="34">
        <f t="shared" si="44"/>
        <v>8.6716000000000001E-2</v>
      </c>
      <c r="M430" s="34"/>
      <c r="N430" s="87">
        <v>1</v>
      </c>
      <c r="O430" s="87">
        <v>2</v>
      </c>
      <c r="P430" s="87">
        <v>2</v>
      </c>
      <c r="Q430" s="23">
        <v>2</v>
      </c>
      <c r="R430" s="87">
        <v>3</v>
      </c>
      <c r="S430" s="87">
        <v>5</v>
      </c>
      <c r="T430" s="83">
        <f t="shared" si="38"/>
        <v>27</v>
      </c>
      <c r="U430" s="83">
        <f t="shared" si="39"/>
        <v>29</v>
      </c>
      <c r="V430" s="83">
        <f t="shared" si="40"/>
        <v>0.4572</v>
      </c>
      <c r="W430" s="23">
        <v>18</v>
      </c>
      <c r="X430" s="23">
        <v>1</v>
      </c>
      <c r="Y430" s="27"/>
      <c r="Z430" s="23">
        <v>27</v>
      </c>
      <c r="AA430" s="23" t="s">
        <v>206</v>
      </c>
      <c r="AB430" s="23">
        <v>29</v>
      </c>
      <c r="AC430" s="23" t="s">
        <v>206</v>
      </c>
      <c r="AD430" s="12"/>
      <c r="AE430" s="12"/>
      <c r="AF430" s="12"/>
      <c r="AH430" t="s">
        <v>130</v>
      </c>
      <c r="AI430" s="34">
        <f>AVERAGE(C437:C438)</f>
        <v>7.4999999999999997E-2</v>
      </c>
      <c r="AJ430" s="34">
        <f>AVERAGE(D437:D438)</f>
        <v>6.58</v>
      </c>
      <c r="AK430" s="34">
        <f>AVERAGE(F437:F438)</f>
        <v>1.8450000000000002</v>
      </c>
      <c r="AL430" s="43">
        <f>AVERAGE(G437:G438)</f>
        <v>0.30599999999999999</v>
      </c>
      <c r="AM430" s="50">
        <f>AVERAGE(E437:E438)</f>
        <v>19.149999999999999</v>
      </c>
    </row>
    <row r="431" spans="1:39" x14ac:dyDescent="0.15">
      <c r="A431" s="11">
        <v>40036</v>
      </c>
      <c r="B431" s="12">
        <v>20</v>
      </c>
      <c r="C431" s="37">
        <v>7.0000000000000007E-2</v>
      </c>
      <c r="D431" s="27">
        <v>7.56</v>
      </c>
      <c r="E431" s="52">
        <v>559</v>
      </c>
      <c r="F431" s="27">
        <v>0.48</v>
      </c>
      <c r="G431" s="45">
        <v>0.106</v>
      </c>
      <c r="H431" s="45"/>
      <c r="I431">
        <v>75.900000000000006</v>
      </c>
      <c r="J431" s="34">
        <f t="shared" si="43"/>
        <v>1.0631313</v>
      </c>
      <c r="K431" s="34">
        <v>2.75</v>
      </c>
      <c r="L431" s="34">
        <f t="shared" si="44"/>
        <v>8.5167499999999993E-2</v>
      </c>
      <c r="M431" s="34"/>
      <c r="N431" s="87">
        <v>3</v>
      </c>
      <c r="O431" s="87">
        <v>2</v>
      </c>
      <c r="P431" s="87">
        <v>2</v>
      </c>
      <c r="Q431" s="23">
        <v>2</v>
      </c>
      <c r="R431" s="87">
        <v>2</v>
      </c>
      <c r="S431" s="87">
        <v>1</v>
      </c>
      <c r="T431" s="83">
        <f t="shared" si="38"/>
        <v>28</v>
      </c>
      <c r="U431" s="83">
        <f t="shared" si="39"/>
        <v>30</v>
      </c>
      <c r="V431" s="83">
        <f t="shared" si="40"/>
        <v>0.38100000000000001</v>
      </c>
      <c r="W431" s="23">
        <v>15</v>
      </c>
      <c r="X431" s="23">
        <v>1</v>
      </c>
      <c r="Y431" s="27"/>
      <c r="Z431" s="23">
        <v>28</v>
      </c>
      <c r="AA431" s="23" t="s">
        <v>206</v>
      </c>
      <c r="AB431" s="23">
        <v>30</v>
      </c>
      <c r="AC431" s="23" t="s">
        <v>206</v>
      </c>
      <c r="AD431" s="12"/>
      <c r="AE431" s="12"/>
      <c r="AF431" s="12"/>
    </row>
    <row r="432" spans="1:39" x14ac:dyDescent="0.15">
      <c r="A432" s="11">
        <v>40050</v>
      </c>
      <c r="B432" s="12">
        <v>20</v>
      </c>
      <c r="C432" s="37">
        <v>0.06</v>
      </c>
      <c r="D432" s="27">
        <v>7.28</v>
      </c>
      <c r="E432" s="52">
        <v>22.7</v>
      </c>
      <c r="F432" s="27">
        <v>1.1499999999999999</v>
      </c>
      <c r="G432" s="45">
        <v>0.33600000000000002</v>
      </c>
      <c r="H432" s="45"/>
      <c r="I432">
        <v>84.1</v>
      </c>
      <c r="J432" s="34">
        <f t="shared" si="43"/>
        <v>1.1779887</v>
      </c>
      <c r="K432" s="34">
        <v>3.08</v>
      </c>
      <c r="L432" s="34">
        <f t="shared" si="44"/>
        <v>9.5387599999999989E-2</v>
      </c>
      <c r="M432" s="34"/>
      <c r="N432" s="12"/>
      <c r="O432" s="87">
        <v>2</v>
      </c>
      <c r="P432" s="87">
        <v>1</v>
      </c>
      <c r="Q432" s="23">
        <v>1</v>
      </c>
      <c r="R432" s="12"/>
      <c r="S432" s="87">
        <v>4</v>
      </c>
      <c r="T432" s="83">
        <f t="shared" si="38"/>
        <v>27</v>
      </c>
      <c r="U432" s="83">
        <f t="shared" si="39"/>
        <v>27</v>
      </c>
      <c r="V432" s="83">
        <f t="shared" si="40"/>
        <v>0.4572</v>
      </c>
      <c r="W432" s="23">
        <v>18</v>
      </c>
      <c r="X432" s="23">
        <v>1</v>
      </c>
      <c r="Y432" s="27"/>
      <c r="Z432" s="23">
        <v>27</v>
      </c>
      <c r="AA432" s="23" t="s">
        <v>206</v>
      </c>
      <c r="AB432" s="23">
        <v>27</v>
      </c>
      <c r="AC432" s="23" t="s">
        <v>206</v>
      </c>
      <c r="AD432" s="12"/>
      <c r="AE432" s="12"/>
      <c r="AF432" s="12"/>
      <c r="AG432" t="s">
        <v>149</v>
      </c>
    </row>
    <row r="433" spans="1:39" x14ac:dyDescent="0.15">
      <c r="A433" s="11">
        <v>40064</v>
      </c>
      <c r="B433" s="12">
        <v>20</v>
      </c>
      <c r="C433" s="37">
        <v>0.08</v>
      </c>
      <c r="D433" s="27">
        <v>7</v>
      </c>
      <c r="E433" s="52">
        <v>31.6</v>
      </c>
      <c r="F433" s="27">
        <v>3.46</v>
      </c>
      <c r="G433" s="45">
        <v>0.123</v>
      </c>
      <c r="H433" s="45"/>
      <c r="I433">
        <v>95.2</v>
      </c>
      <c r="J433" s="34">
        <f t="shared" si="43"/>
        <v>1.3334664000000001</v>
      </c>
      <c r="K433" s="34">
        <v>2.21</v>
      </c>
      <c r="L433" s="34">
        <f t="shared" si="44"/>
        <v>6.8443699999999996E-2</v>
      </c>
      <c r="M433" s="34"/>
      <c r="N433" s="87">
        <v>4</v>
      </c>
      <c r="O433" s="87">
        <v>4</v>
      </c>
      <c r="P433" s="87">
        <v>2</v>
      </c>
      <c r="Q433" s="23">
        <v>2</v>
      </c>
      <c r="R433" s="87">
        <v>1</v>
      </c>
      <c r="S433" s="87">
        <v>5</v>
      </c>
      <c r="T433" s="83">
        <f t="shared" si="38"/>
        <v>24</v>
      </c>
      <c r="U433" s="83">
        <f t="shared" si="39"/>
        <v>26</v>
      </c>
      <c r="V433" s="83">
        <f t="shared" si="40"/>
        <v>0.60959999999999992</v>
      </c>
      <c r="W433" s="23">
        <v>24</v>
      </c>
      <c r="X433" s="23">
        <v>1</v>
      </c>
      <c r="Y433" s="27"/>
      <c r="Z433" s="23">
        <v>24</v>
      </c>
      <c r="AA433" s="23" t="s">
        <v>206</v>
      </c>
      <c r="AB433" s="23">
        <v>26</v>
      </c>
      <c r="AC433" s="23" t="s">
        <v>206</v>
      </c>
      <c r="AD433" s="12"/>
      <c r="AE433" s="12"/>
      <c r="AF433" s="12"/>
    </row>
    <row r="434" spans="1:39" x14ac:dyDescent="0.15">
      <c r="A434" s="11">
        <v>40078</v>
      </c>
      <c r="B434" s="12">
        <v>20</v>
      </c>
      <c r="C434" s="37">
        <v>0.14000000000000001</v>
      </c>
      <c r="D434" s="27">
        <v>7.03</v>
      </c>
      <c r="E434" s="52">
        <v>75.099999999999994</v>
      </c>
      <c r="F434" s="27">
        <v>6.22</v>
      </c>
      <c r="G434" s="45">
        <v>0.23200000000000001</v>
      </c>
      <c r="H434" s="45"/>
      <c r="I434">
        <v>141</v>
      </c>
      <c r="J434" s="34">
        <f t="shared" si="43"/>
        <v>1.9749869999999998</v>
      </c>
      <c r="K434" s="34">
        <v>3.1</v>
      </c>
      <c r="L434" s="34">
        <f t="shared" si="44"/>
        <v>9.6007000000000009E-2</v>
      </c>
      <c r="M434" s="34"/>
      <c r="N434" s="87">
        <v>3</v>
      </c>
      <c r="O434" s="87">
        <v>3</v>
      </c>
      <c r="P434" s="87">
        <v>2</v>
      </c>
      <c r="Q434" s="23">
        <v>2</v>
      </c>
      <c r="R434" s="87">
        <v>8</v>
      </c>
      <c r="S434" s="87">
        <v>1</v>
      </c>
      <c r="T434" s="83">
        <f t="shared" si="38"/>
        <v>21</v>
      </c>
      <c r="U434" s="83">
        <f t="shared" si="39"/>
        <v>20</v>
      </c>
      <c r="V434" s="83">
        <f t="shared" si="40"/>
        <v>0.35559999999999997</v>
      </c>
      <c r="W434" s="23">
        <v>14</v>
      </c>
      <c r="X434" s="23">
        <v>1</v>
      </c>
      <c r="Y434" s="27"/>
      <c r="Z434" s="23">
        <v>21</v>
      </c>
      <c r="AA434" s="23" t="s">
        <v>206</v>
      </c>
      <c r="AB434" s="23">
        <v>20</v>
      </c>
      <c r="AC434" s="23" t="s">
        <v>206</v>
      </c>
      <c r="AD434" s="12"/>
      <c r="AE434" s="12"/>
      <c r="AF434" s="12"/>
    </row>
    <row r="435" spans="1:39" x14ac:dyDescent="0.15">
      <c r="A435" s="11">
        <v>40092</v>
      </c>
      <c r="B435" s="12">
        <v>20</v>
      </c>
      <c r="C435" s="37">
        <v>0.1</v>
      </c>
      <c r="D435" s="27">
        <v>7.11</v>
      </c>
      <c r="E435" s="52">
        <v>56.8</v>
      </c>
      <c r="F435" s="27">
        <v>4.1399999999999997</v>
      </c>
      <c r="G435" s="45">
        <v>0.73799999999999999</v>
      </c>
      <c r="H435" s="45"/>
      <c r="I435">
        <v>142</v>
      </c>
      <c r="J435" s="34">
        <f t="shared" si="43"/>
        <v>1.9889939999999999</v>
      </c>
      <c r="K435" s="34">
        <v>3.09</v>
      </c>
      <c r="L435" s="34">
        <f t="shared" si="44"/>
        <v>9.5697299999999999E-2</v>
      </c>
      <c r="M435" s="34"/>
      <c r="N435" s="87">
        <v>1</v>
      </c>
      <c r="O435" s="87">
        <v>2</v>
      </c>
      <c r="P435" s="87">
        <v>2</v>
      </c>
      <c r="Q435" s="23">
        <v>2</v>
      </c>
      <c r="R435" s="87">
        <v>1</v>
      </c>
      <c r="S435" s="87">
        <v>1</v>
      </c>
      <c r="T435" s="83">
        <f t="shared" si="38"/>
        <v>22</v>
      </c>
      <c r="U435" s="83">
        <f t="shared" si="39"/>
        <v>21</v>
      </c>
      <c r="V435" s="83">
        <f t="shared" si="40"/>
        <v>0.4572</v>
      </c>
      <c r="W435" s="23">
        <v>18</v>
      </c>
      <c r="X435" s="12"/>
      <c r="Y435" s="27"/>
      <c r="Z435" s="23">
        <v>22</v>
      </c>
      <c r="AA435" s="23" t="s">
        <v>206</v>
      </c>
      <c r="AB435" s="23">
        <v>21</v>
      </c>
      <c r="AC435" s="23" t="s">
        <v>206</v>
      </c>
      <c r="AD435" s="12"/>
      <c r="AE435" s="12"/>
      <c r="AF435" s="12"/>
    </row>
    <row r="436" spans="1:39" x14ac:dyDescent="0.15">
      <c r="A436" s="11">
        <v>40106</v>
      </c>
      <c r="B436" s="12">
        <v>20</v>
      </c>
      <c r="C436" s="37">
        <v>0.11</v>
      </c>
      <c r="D436" s="27">
        <v>6.9</v>
      </c>
      <c r="E436" s="52">
        <v>23.1</v>
      </c>
      <c r="F436" s="27">
        <v>3.03</v>
      </c>
      <c r="G436" s="45">
        <v>0.16500000000000001</v>
      </c>
      <c r="H436" s="45"/>
      <c r="I436">
        <v>192.5</v>
      </c>
      <c r="J436" s="34">
        <f t="shared" si="43"/>
        <v>2.6963474999999999</v>
      </c>
      <c r="K436" s="34">
        <v>2.61</v>
      </c>
      <c r="L436" s="34">
        <f t="shared" si="44"/>
        <v>8.0831700000000006E-2</v>
      </c>
      <c r="M436" s="34"/>
      <c r="N436" s="87">
        <v>1</v>
      </c>
      <c r="O436" s="87">
        <v>1</v>
      </c>
      <c r="P436" s="87">
        <v>2</v>
      </c>
      <c r="Q436" s="23">
        <v>1</v>
      </c>
      <c r="R436" s="87">
        <v>5</v>
      </c>
      <c r="S436" s="87">
        <v>4</v>
      </c>
      <c r="T436" s="83">
        <f t="shared" si="38"/>
        <v>21</v>
      </c>
      <c r="U436" s="83">
        <f t="shared" si="39"/>
        <v>14</v>
      </c>
      <c r="V436" s="83">
        <f t="shared" si="40"/>
        <v>0.60959999999999992</v>
      </c>
      <c r="W436" s="23">
        <v>24</v>
      </c>
      <c r="X436" s="12">
        <v>1</v>
      </c>
      <c r="Y436" s="27"/>
      <c r="Z436" s="23">
        <v>21</v>
      </c>
      <c r="AA436" s="23" t="s">
        <v>206</v>
      </c>
      <c r="AB436" s="23">
        <v>14</v>
      </c>
      <c r="AC436" s="23" t="s">
        <v>206</v>
      </c>
      <c r="AD436" s="12"/>
      <c r="AE436" s="12"/>
      <c r="AF436" s="12"/>
    </row>
    <row r="437" spans="1:39" x14ac:dyDescent="0.15">
      <c r="A437" s="13">
        <v>40120</v>
      </c>
      <c r="B437" s="12">
        <v>20</v>
      </c>
      <c r="C437" s="37">
        <v>0.13</v>
      </c>
      <c r="D437" s="27">
        <v>7.11</v>
      </c>
      <c r="E437" s="52">
        <v>24</v>
      </c>
      <c r="F437" s="27">
        <v>2.68</v>
      </c>
      <c r="G437" s="45">
        <v>0.17</v>
      </c>
      <c r="H437" s="45"/>
      <c r="I437">
        <v>181</v>
      </c>
      <c r="J437" s="34">
        <f t="shared" si="43"/>
        <v>2.5352669999999997</v>
      </c>
      <c r="K437" s="34">
        <v>3.39</v>
      </c>
      <c r="L437" s="34">
        <f t="shared" si="44"/>
        <v>0.10498829999999999</v>
      </c>
      <c r="M437" s="34"/>
      <c r="N437" s="12"/>
      <c r="O437" s="87">
        <v>2</v>
      </c>
      <c r="P437" s="87">
        <v>2</v>
      </c>
      <c r="Q437" s="23">
        <v>2</v>
      </c>
      <c r="R437" s="87">
        <v>6</v>
      </c>
      <c r="S437" s="87">
        <v>3</v>
      </c>
      <c r="T437" s="83">
        <f t="shared" si="38"/>
        <v>14</v>
      </c>
      <c r="U437" s="83">
        <f t="shared" si="39"/>
        <v>11</v>
      </c>
      <c r="V437" s="83">
        <f t="shared" si="40"/>
        <v>0.60959999999999992</v>
      </c>
      <c r="W437" s="23">
        <v>24</v>
      </c>
      <c r="X437" s="12">
        <v>1</v>
      </c>
      <c r="Y437" s="27"/>
      <c r="Z437" s="23">
        <v>14</v>
      </c>
      <c r="AA437" s="23" t="s">
        <v>206</v>
      </c>
      <c r="AB437" s="23">
        <v>11</v>
      </c>
      <c r="AC437" s="23" t="s">
        <v>206</v>
      </c>
      <c r="AD437" s="12"/>
      <c r="AE437" s="12"/>
      <c r="AF437" s="12"/>
    </row>
    <row r="438" spans="1:39" x14ac:dyDescent="0.15">
      <c r="A438" s="13">
        <v>40134</v>
      </c>
      <c r="B438" s="12">
        <v>20</v>
      </c>
      <c r="C438" s="37">
        <v>0.02</v>
      </c>
      <c r="D438" s="27">
        <v>6.05</v>
      </c>
      <c r="E438" s="52">
        <v>14.3</v>
      </c>
      <c r="F438" s="27">
        <v>1.01</v>
      </c>
      <c r="G438" s="45">
        <v>0.442</v>
      </c>
      <c r="H438" s="45"/>
      <c r="I438">
        <v>93</v>
      </c>
      <c r="J438" s="34">
        <f t="shared" si="43"/>
        <v>1.302651</v>
      </c>
      <c r="K438" s="34">
        <v>4.8600000000000003</v>
      </c>
      <c r="L438" s="34">
        <f t="shared" si="44"/>
        <v>0.15051420000000001</v>
      </c>
      <c r="M438" s="34"/>
      <c r="N438" s="12">
        <v>2</v>
      </c>
      <c r="O438" s="87">
        <v>1</v>
      </c>
      <c r="P438" s="87">
        <v>2</v>
      </c>
      <c r="Q438" s="23">
        <v>1</v>
      </c>
      <c r="R438" s="87">
        <v>8</v>
      </c>
      <c r="S438" s="87">
        <v>5</v>
      </c>
      <c r="T438" s="83">
        <f t="shared" si="38"/>
        <v>9</v>
      </c>
      <c r="U438" s="83">
        <f t="shared" si="39"/>
        <v>7</v>
      </c>
      <c r="V438" s="83">
        <f t="shared" si="40"/>
        <v>0.38100000000000001</v>
      </c>
      <c r="W438" s="23">
        <v>15</v>
      </c>
      <c r="X438" s="12">
        <v>1</v>
      </c>
      <c r="Y438" s="27"/>
      <c r="Z438" s="23">
        <v>9</v>
      </c>
      <c r="AA438" s="23" t="s">
        <v>206</v>
      </c>
      <c r="AB438" s="23">
        <v>7</v>
      </c>
      <c r="AC438" s="23" t="s">
        <v>206</v>
      </c>
      <c r="AD438" s="12"/>
      <c r="AE438" s="12"/>
      <c r="AF438" s="12"/>
    </row>
    <row r="439" spans="1:39" x14ac:dyDescent="0.15">
      <c r="A439" s="13"/>
      <c r="B439" s="12"/>
      <c r="C439" s="37"/>
      <c r="D439" s="27"/>
      <c r="E439" s="52"/>
      <c r="F439" s="27"/>
      <c r="G439" s="45"/>
      <c r="H439" s="45"/>
      <c r="J439" s="34"/>
      <c r="L439" s="34"/>
      <c r="M439" s="34"/>
      <c r="N439" s="12"/>
      <c r="O439" s="12"/>
      <c r="P439" s="12"/>
      <c r="Q439" s="12"/>
      <c r="R439" s="12"/>
      <c r="S439" s="12"/>
      <c r="T439" s="83" t="str">
        <f t="shared" si="38"/>
        <v xml:space="preserve"> </v>
      </c>
      <c r="U439" s="83" t="str">
        <f t="shared" si="39"/>
        <v xml:space="preserve"> </v>
      </c>
      <c r="V439" s="83">
        <f t="shared" si="40"/>
        <v>0</v>
      </c>
      <c r="W439" s="12"/>
      <c r="X439" s="12"/>
      <c r="Y439" s="27"/>
      <c r="Z439" s="12"/>
      <c r="AA439" s="12"/>
      <c r="AB439" s="12"/>
      <c r="AC439" s="12"/>
      <c r="AD439" s="12"/>
      <c r="AE439" s="12"/>
      <c r="AF439" s="12"/>
    </row>
    <row r="440" spans="1:39" x14ac:dyDescent="0.15">
      <c r="A440" s="13"/>
      <c r="B440" s="12"/>
      <c r="C440" s="37"/>
      <c r="D440" s="27"/>
      <c r="E440" s="52"/>
      <c r="F440" s="27"/>
      <c r="G440" s="45"/>
      <c r="H440" s="45"/>
      <c r="J440" s="34"/>
      <c r="L440" s="34"/>
      <c r="M440" s="34"/>
      <c r="N440" s="12"/>
      <c r="O440" s="12"/>
      <c r="P440" s="12"/>
      <c r="Q440" s="12"/>
      <c r="R440" s="12"/>
      <c r="S440" s="12"/>
      <c r="T440" s="83" t="str">
        <f t="shared" si="38"/>
        <v xml:space="preserve"> </v>
      </c>
      <c r="U440" s="83" t="str">
        <f t="shared" si="39"/>
        <v xml:space="preserve"> </v>
      </c>
      <c r="V440" s="83">
        <f t="shared" si="40"/>
        <v>0</v>
      </c>
      <c r="W440" s="12"/>
      <c r="X440" s="12"/>
      <c r="Y440" s="27"/>
      <c r="Z440" s="12"/>
      <c r="AA440" s="12"/>
      <c r="AB440" s="12"/>
      <c r="AC440" s="12"/>
      <c r="AD440" s="12"/>
      <c r="AE440" s="12"/>
      <c r="AF440" s="12"/>
    </row>
    <row r="441" spans="1:39" x14ac:dyDescent="0.15">
      <c r="A441" s="13"/>
      <c r="B441" s="12"/>
      <c r="C441" s="37"/>
      <c r="D441" s="27"/>
      <c r="E441" s="52"/>
      <c r="F441" s="27"/>
      <c r="G441" s="45"/>
      <c r="H441" s="45"/>
      <c r="J441" s="34"/>
      <c r="L441" s="34"/>
      <c r="M441" s="34"/>
      <c r="N441" s="12"/>
      <c r="O441" s="12"/>
      <c r="P441" s="12"/>
      <c r="Q441" s="12"/>
      <c r="R441" s="12"/>
      <c r="S441" s="12"/>
      <c r="T441" s="83" t="str">
        <f t="shared" si="38"/>
        <v xml:space="preserve"> </v>
      </c>
      <c r="U441" s="83" t="str">
        <f t="shared" si="39"/>
        <v xml:space="preserve"> </v>
      </c>
      <c r="V441" s="83">
        <f t="shared" si="40"/>
        <v>0</v>
      </c>
      <c r="W441" s="12"/>
      <c r="X441" s="12"/>
      <c r="Y441" s="27"/>
      <c r="Z441" s="12"/>
      <c r="AA441" s="12"/>
      <c r="AB441" s="12"/>
      <c r="AC441" s="12"/>
      <c r="AD441" s="12"/>
      <c r="AE441" s="12"/>
      <c r="AF441" s="12"/>
    </row>
    <row r="442" spans="1:39" x14ac:dyDescent="0.15">
      <c r="A442" s="13"/>
      <c r="B442" s="12"/>
      <c r="C442" s="37"/>
      <c r="D442" s="27"/>
      <c r="E442" s="52"/>
      <c r="F442" s="27"/>
      <c r="G442" s="45"/>
      <c r="H442" s="45"/>
      <c r="J442" s="34"/>
      <c r="L442" s="34"/>
      <c r="M442" s="34"/>
      <c r="N442" s="12"/>
      <c r="O442" s="12"/>
      <c r="P442" s="12"/>
      <c r="Q442" s="12"/>
      <c r="R442" s="12"/>
      <c r="S442" s="12"/>
      <c r="T442" s="83" t="str">
        <f t="shared" si="38"/>
        <v xml:space="preserve"> </v>
      </c>
      <c r="U442" s="83" t="str">
        <f t="shared" si="39"/>
        <v xml:space="preserve"> </v>
      </c>
      <c r="V442" s="83">
        <f t="shared" si="40"/>
        <v>0</v>
      </c>
      <c r="W442" s="12"/>
      <c r="X442" s="12"/>
      <c r="Y442" s="27"/>
      <c r="Z442" s="12"/>
      <c r="AA442" s="12"/>
      <c r="AB442" s="12"/>
      <c r="AC442" s="12"/>
      <c r="AD442" s="12"/>
      <c r="AE442" s="12"/>
      <c r="AF442" s="12"/>
    </row>
    <row r="443" spans="1:39" x14ac:dyDescent="0.15">
      <c r="A443" s="11">
        <v>39896</v>
      </c>
      <c r="B443" s="12">
        <v>21</v>
      </c>
      <c r="C443" s="37"/>
      <c r="D443" s="27"/>
      <c r="E443" s="52"/>
      <c r="F443" s="27"/>
      <c r="G443" s="45"/>
      <c r="H443" s="45"/>
      <c r="J443" s="34"/>
      <c r="L443" s="34"/>
      <c r="M443" s="34"/>
      <c r="N443" s="12">
        <v>4</v>
      </c>
      <c r="O443" s="12"/>
      <c r="P443" s="12"/>
      <c r="Q443" s="87" t="s">
        <v>74</v>
      </c>
      <c r="R443" s="12"/>
      <c r="S443" s="12"/>
      <c r="T443" s="83" t="str">
        <f t="shared" si="38"/>
        <v xml:space="preserve"> </v>
      </c>
      <c r="U443" s="83" t="str">
        <f t="shared" si="39"/>
        <v xml:space="preserve"> </v>
      </c>
      <c r="V443" s="83">
        <f t="shared" si="40"/>
        <v>0</v>
      </c>
      <c r="W443" s="12"/>
      <c r="X443" s="12"/>
      <c r="Y443" s="34" t="s">
        <v>74</v>
      </c>
      <c r="Z443" s="12"/>
      <c r="AA443" s="12"/>
      <c r="AB443" s="12"/>
      <c r="AC443" s="12"/>
      <c r="AD443" s="12" t="s">
        <v>54</v>
      </c>
      <c r="AE443" s="12" t="s">
        <v>83</v>
      </c>
      <c r="AF443" s="12"/>
    </row>
    <row r="444" spans="1:39" x14ac:dyDescent="0.15">
      <c r="A444" s="11">
        <v>39910</v>
      </c>
      <c r="B444" s="12">
        <v>21</v>
      </c>
      <c r="C444" s="37"/>
      <c r="D444" s="27"/>
      <c r="E444" s="52"/>
      <c r="F444" s="27"/>
      <c r="G444" s="45"/>
      <c r="H444" s="45"/>
      <c r="J444" s="34"/>
      <c r="L444" s="34"/>
      <c r="M444" s="34"/>
      <c r="N444" s="12"/>
      <c r="O444" s="12"/>
      <c r="P444" s="12"/>
      <c r="Q444" t="s">
        <v>74</v>
      </c>
      <c r="R444" s="12"/>
      <c r="S444" s="12"/>
      <c r="T444" s="83" t="str">
        <f t="shared" si="38"/>
        <v xml:space="preserve"> </v>
      </c>
      <c r="U444" s="83" t="str">
        <f t="shared" si="39"/>
        <v xml:space="preserve"> </v>
      </c>
      <c r="V444" s="83">
        <f t="shared" si="40"/>
        <v>0</v>
      </c>
      <c r="W444" s="12"/>
      <c r="X444" s="12"/>
      <c r="Y444" s="34" t="s">
        <v>74</v>
      </c>
      <c r="Z444" s="12"/>
      <c r="AA444" s="12"/>
      <c r="AB444" s="12"/>
      <c r="AC444" s="12"/>
      <c r="AD444" s="12"/>
      <c r="AE444" s="12"/>
      <c r="AF444" s="12"/>
      <c r="AH444" t="s">
        <v>101</v>
      </c>
    </row>
    <row r="445" spans="1:39" x14ac:dyDescent="0.15">
      <c r="A445" s="11">
        <v>39924</v>
      </c>
      <c r="B445" s="12">
        <v>21</v>
      </c>
      <c r="C445" s="37">
        <v>0.21</v>
      </c>
      <c r="D445" s="27">
        <v>6.61</v>
      </c>
      <c r="E445" s="52">
        <v>39.200000000000003</v>
      </c>
      <c r="F445" s="27">
        <v>3.1</v>
      </c>
      <c r="G445" s="45">
        <v>0.97499999999999998</v>
      </c>
      <c r="H445" s="45"/>
      <c r="I445">
        <v>233</v>
      </c>
      <c r="J445" s="34">
        <f>(I445*14.007)*(0.001)</f>
        <v>3.2636309999999997</v>
      </c>
      <c r="K445" s="34">
        <v>2.74</v>
      </c>
      <c r="L445" s="34">
        <f>(K445*30.97)*(0.001)</f>
        <v>8.4857799999999997E-2</v>
      </c>
      <c r="M445" s="34"/>
      <c r="N445" s="12">
        <v>2</v>
      </c>
      <c r="O445" s="12">
        <v>2</v>
      </c>
      <c r="P445" s="23">
        <v>3</v>
      </c>
      <c r="Q445" s="12">
        <v>3</v>
      </c>
      <c r="R445" s="12"/>
      <c r="S445" s="23">
        <v>5</v>
      </c>
      <c r="T445" s="83">
        <f t="shared" si="38"/>
        <v>21</v>
      </c>
      <c r="U445" s="83">
        <f t="shared" si="39"/>
        <v>13</v>
      </c>
      <c r="V445" s="83">
        <f t="shared" si="40"/>
        <v>0.30479999999999996</v>
      </c>
      <c r="W445" s="23">
        <v>12</v>
      </c>
      <c r="X445" s="12">
        <v>1</v>
      </c>
      <c r="Y445" s="27"/>
      <c r="Z445" s="23">
        <v>21</v>
      </c>
      <c r="AA445" s="23" t="s">
        <v>206</v>
      </c>
      <c r="AB445" s="23">
        <v>13</v>
      </c>
      <c r="AC445" s="23" t="s">
        <v>206</v>
      </c>
      <c r="AD445" s="12"/>
      <c r="AE445" s="12"/>
      <c r="AF445" s="12"/>
      <c r="AH445" t="s">
        <v>102</v>
      </c>
      <c r="AI445" s="34">
        <f>C445</f>
        <v>0.21</v>
      </c>
      <c r="AJ445" s="34">
        <f>D445</f>
        <v>6.61</v>
      </c>
      <c r="AK445" s="34">
        <f>F445</f>
        <v>3.1</v>
      </c>
      <c r="AL445" s="43">
        <f>G445</f>
        <v>0.97499999999999998</v>
      </c>
      <c r="AM445" s="50">
        <f>E445</f>
        <v>39.200000000000003</v>
      </c>
    </row>
    <row r="446" spans="1:39" x14ac:dyDescent="0.15">
      <c r="A446" s="11">
        <v>39938</v>
      </c>
      <c r="B446" s="12">
        <v>21</v>
      </c>
      <c r="C446" s="37">
        <v>0.02</v>
      </c>
      <c r="D446" s="27">
        <v>7</v>
      </c>
      <c r="E446" s="52">
        <v>22.5</v>
      </c>
      <c r="F446" s="27">
        <v>2.06</v>
      </c>
      <c r="G446" s="45">
        <v>0.23799999999999999</v>
      </c>
      <c r="H446" s="45"/>
      <c r="I446">
        <v>187</v>
      </c>
      <c r="J446" s="34">
        <f>(I446*14.007)*(0.001)</f>
        <v>2.6193089999999999</v>
      </c>
      <c r="K446" s="34">
        <v>3.29</v>
      </c>
      <c r="L446" s="34">
        <f>(K446*30.97)*(0.001)</f>
        <v>0.1018913</v>
      </c>
      <c r="M446" s="34"/>
      <c r="N446" s="12">
        <v>3</v>
      </c>
      <c r="O446" s="12">
        <v>3</v>
      </c>
      <c r="P446" s="23">
        <v>2</v>
      </c>
      <c r="Q446" s="12">
        <v>2</v>
      </c>
      <c r="R446" s="23">
        <v>7</v>
      </c>
      <c r="S446" s="23">
        <v>4</v>
      </c>
      <c r="T446" s="83">
        <f t="shared" si="38"/>
        <v>15</v>
      </c>
      <c r="U446" s="83">
        <f t="shared" si="39"/>
        <v>14</v>
      </c>
      <c r="V446" s="83">
        <f t="shared" si="40"/>
        <v>0.30479999999999996</v>
      </c>
      <c r="W446" s="23">
        <v>12</v>
      </c>
      <c r="X446" s="12">
        <v>1</v>
      </c>
      <c r="Y446" s="27"/>
      <c r="Z446" s="23">
        <v>15</v>
      </c>
      <c r="AA446" s="23" t="s">
        <v>206</v>
      </c>
      <c r="AB446" s="23">
        <v>14</v>
      </c>
      <c r="AC446" s="23" t="s">
        <v>206</v>
      </c>
      <c r="AD446" s="12"/>
      <c r="AE446" s="12"/>
      <c r="AF446" s="12"/>
      <c r="AH446" t="s">
        <v>103</v>
      </c>
      <c r="AI446" s="34">
        <f>C446</f>
        <v>0.02</v>
      </c>
      <c r="AJ446" s="34">
        <f>D446</f>
        <v>7</v>
      </c>
      <c r="AK446" s="34">
        <f>F446</f>
        <v>2.06</v>
      </c>
      <c r="AL446" s="43">
        <f>G446</f>
        <v>0.23799999999999999</v>
      </c>
      <c r="AM446" s="50">
        <f>E446</f>
        <v>22.5</v>
      </c>
    </row>
    <row r="447" spans="1:39" x14ac:dyDescent="0.15">
      <c r="A447" s="11">
        <v>39952</v>
      </c>
      <c r="B447" s="12">
        <v>21</v>
      </c>
      <c r="C447" s="37"/>
      <c r="D447" s="27"/>
      <c r="E447" s="52"/>
      <c r="F447" s="27"/>
      <c r="G447" s="45"/>
      <c r="H447" s="45"/>
      <c r="J447" s="34"/>
      <c r="L447" s="34"/>
      <c r="M447" s="34"/>
      <c r="N447" s="87">
        <v>1</v>
      </c>
      <c r="O447" s="12"/>
      <c r="P447" s="12"/>
      <c r="Q447" t="s">
        <v>74</v>
      </c>
      <c r="R447" s="12"/>
      <c r="S447" s="12"/>
      <c r="T447" s="83" t="str">
        <f t="shared" si="38"/>
        <v xml:space="preserve"> </v>
      </c>
      <c r="U447" s="83" t="str">
        <f t="shared" si="39"/>
        <v xml:space="preserve"> </v>
      </c>
      <c r="V447" s="83">
        <f t="shared" si="40"/>
        <v>0</v>
      </c>
      <c r="W447" s="12"/>
      <c r="X447" s="12"/>
      <c r="Y447" s="34" t="s">
        <v>74</v>
      </c>
      <c r="Z447" s="12"/>
      <c r="AA447" s="12"/>
      <c r="AB447" s="12"/>
      <c r="AC447" s="12"/>
      <c r="AD447" s="12"/>
      <c r="AE447" s="12"/>
      <c r="AF447" s="12"/>
      <c r="AH447" t="s">
        <v>104</v>
      </c>
      <c r="AI447" s="34">
        <f>C450</f>
        <v>0.12</v>
      </c>
      <c r="AJ447" s="34">
        <f>D450</f>
        <v>7.07</v>
      </c>
      <c r="AK447" s="34">
        <f>F450</f>
        <v>0.84299999999999997</v>
      </c>
      <c r="AL447" s="43">
        <f>G450</f>
        <v>0.20799999999999999</v>
      </c>
      <c r="AM447" s="50">
        <f>E450</f>
        <v>24.3</v>
      </c>
    </row>
    <row r="448" spans="1:39" x14ac:dyDescent="0.15">
      <c r="A448" s="11">
        <v>39966</v>
      </c>
      <c r="B448" s="12">
        <v>21</v>
      </c>
      <c r="C448" s="37"/>
      <c r="D448" s="27"/>
      <c r="E448" s="52"/>
      <c r="F448" s="27"/>
      <c r="G448" s="45"/>
      <c r="H448" s="45"/>
      <c r="J448" s="34"/>
      <c r="L448" s="34"/>
      <c r="M448" s="34"/>
      <c r="N448" s="87">
        <v>2</v>
      </c>
      <c r="O448" s="12"/>
      <c r="P448" s="12"/>
      <c r="Q448" t="s">
        <v>74</v>
      </c>
      <c r="R448" s="12"/>
      <c r="S448" s="12"/>
      <c r="T448" s="83" t="str">
        <f t="shared" si="38"/>
        <v xml:space="preserve"> </v>
      </c>
      <c r="U448" s="83" t="str">
        <f t="shared" si="39"/>
        <v xml:space="preserve"> </v>
      </c>
      <c r="V448" s="83">
        <f t="shared" si="40"/>
        <v>0</v>
      </c>
      <c r="W448" s="12"/>
      <c r="X448" s="12"/>
      <c r="Y448" s="34" t="s">
        <v>74</v>
      </c>
      <c r="Z448" s="12"/>
      <c r="AA448" s="12"/>
      <c r="AB448" s="12"/>
      <c r="AC448" s="12"/>
      <c r="AD448" s="12"/>
      <c r="AE448" s="12"/>
      <c r="AF448" s="12"/>
      <c r="AH448" t="s">
        <v>105</v>
      </c>
      <c r="AI448" s="34">
        <f>AVERAGE(C451:C452)</f>
        <v>0.17</v>
      </c>
      <c r="AJ448" s="34">
        <f>AVERAGE(D451:D452)</f>
        <v>7.31</v>
      </c>
      <c r="AK448" s="34">
        <f>AVERAGE(F451:F452)</f>
        <v>1.57</v>
      </c>
      <c r="AL448" s="43">
        <f>AVERAGE(G451:G452)</f>
        <v>8.3000000000000004E-2</v>
      </c>
      <c r="AM448" s="50">
        <f>AVERAGE(E451:E452)</f>
        <v>43</v>
      </c>
    </row>
    <row r="449" spans="1:39" x14ac:dyDescent="0.15">
      <c r="A449" s="11">
        <v>39980</v>
      </c>
      <c r="B449" s="12">
        <v>21</v>
      </c>
      <c r="C449" s="37"/>
      <c r="D449" s="27"/>
      <c r="E449" s="52"/>
      <c r="F449" s="27"/>
      <c r="G449" s="45"/>
      <c r="H449" s="45"/>
      <c r="J449" s="34"/>
      <c r="L449" s="34"/>
      <c r="M449" s="34"/>
      <c r="N449" s="87">
        <v>2</v>
      </c>
      <c r="O449" s="12"/>
      <c r="P449" s="12"/>
      <c r="Q449" t="s">
        <v>74</v>
      </c>
      <c r="R449" s="12"/>
      <c r="S449" s="12"/>
      <c r="T449" s="83" t="str">
        <f t="shared" si="38"/>
        <v xml:space="preserve"> </v>
      </c>
      <c r="U449" s="83" t="str">
        <f t="shared" si="39"/>
        <v xml:space="preserve"> </v>
      </c>
      <c r="V449" s="83">
        <f t="shared" si="40"/>
        <v>0</v>
      </c>
      <c r="W449" s="12"/>
      <c r="X449" s="12"/>
      <c r="Y449" s="34" t="s">
        <v>74</v>
      </c>
      <c r="Z449" s="12"/>
      <c r="AA449" s="12"/>
      <c r="AB449" s="12"/>
      <c r="AC449" s="12"/>
      <c r="AD449" s="12"/>
      <c r="AE449" s="12"/>
      <c r="AF449" s="12"/>
      <c r="AH449" t="s">
        <v>106</v>
      </c>
      <c r="AI449" s="34">
        <f>C453</f>
        <v>0.12</v>
      </c>
      <c r="AJ449" s="34">
        <f>D453</f>
        <v>7.43</v>
      </c>
      <c r="AK449" s="34">
        <f>F453</f>
        <v>1.64</v>
      </c>
      <c r="AL449" s="43">
        <f>G453</f>
        <v>0.11899999999999999</v>
      </c>
      <c r="AM449" s="50"/>
    </row>
    <row r="450" spans="1:39" x14ac:dyDescent="0.15">
      <c r="A450" s="11">
        <v>39994</v>
      </c>
      <c r="B450" s="12">
        <v>21</v>
      </c>
      <c r="C450" s="37">
        <v>0.12</v>
      </c>
      <c r="D450" s="27">
        <v>7.07</v>
      </c>
      <c r="E450" s="52">
        <v>24.3</v>
      </c>
      <c r="F450" s="27">
        <v>0.84299999999999997</v>
      </c>
      <c r="G450" s="45">
        <v>0.20799999999999999</v>
      </c>
      <c r="H450" s="45"/>
      <c r="I450">
        <v>158</v>
      </c>
      <c r="J450" s="34">
        <f>(I450*14.007)*(0.001)</f>
        <v>2.2131059999999998</v>
      </c>
      <c r="K450" s="34">
        <v>3.73</v>
      </c>
      <c r="L450" s="34">
        <f>(K450*30.97)*(0.001)</f>
        <v>0.1155181</v>
      </c>
      <c r="M450" s="34"/>
      <c r="N450" s="87">
        <v>3</v>
      </c>
      <c r="O450" s="12">
        <v>2</v>
      </c>
      <c r="P450" s="87">
        <v>3</v>
      </c>
      <c r="Q450" s="12">
        <v>3</v>
      </c>
      <c r="R450" s="87">
        <v>8</v>
      </c>
      <c r="S450" s="87">
        <v>1</v>
      </c>
      <c r="T450" s="83">
        <f t="shared" si="38"/>
        <v>29</v>
      </c>
      <c r="U450" s="83">
        <f t="shared" si="39"/>
        <v>24</v>
      </c>
      <c r="V450" s="83">
        <f t="shared" si="40"/>
        <v>0.30479999999999996</v>
      </c>
      <c r="W450">
        <v>12</v>
      </c>
      <c r="X450" s="12">
        <v>1</v>
      </c>
      <c r="Y450" s="27"/>
      <c r="Z450">
        <v>29</v>
      </c>
      <c r="AA450" t="s">
        <v>206</v>
      </c>
      <c r="AB450">
        <v>24</v>
      </c>
      <c r="AC450" t="s">
        <v>206</v>
      </c>
      <c r="AD450" s="12"/>
      <c r="AE450" s="12"/>
      <c r="AF450" s="12"/>
      <c r="AH450" t="s">
        <v>107</v>
      </c>
      <c r="AI450" s="34">
        <f>AVERAGE(C455:C456)</f>
        <v>0.29000000000000004</v>
      </c>
      <c r="AJ450" s="34">
        <f>AVERAGE(D455:D456)</f>
        <v>6.9700000000000006</v>
      </c>
      <c r="AK450" s="34">
        <f>AVERAGE(F455:F456)</f>
        <v>5.3949999999999996</v>
      </c>
      <c r="AL450" s="43">
        <f>AVERAGE(G455:G456)</f>
        <v>0.14199999999999999</v>
      </c>
      <c r="AM450" s="50">
        <f>AVERAGE(E455:E456)</f>
        <v>33.6</v>
      </c>
    </row>
    <row r="451" spans="1:39" x14ac:dyDescent="0.15">
      <c r="A451" s="11">
        <v>40008</v>
      </c>
      <c r="B451" s="12">
        <v>21</v>
      </c>
      <c r="C451" s="37">
        <v>0.17</v>
      </c>
      <c r="D451" s="27">
        <v>7.31</v>
      </c>
      <c r="E451" s="52">
        <v>43</v>
      </c>
      <c r="F451" s="27">
        <v>1.57</v>
      </c>
      <c r="G451" s="45">
        <v>8.3000000000000004E-2</v>
      </c>
      <c r="H451" s="45"/>
      <c r="I451">
        <v>122</v>
      </c>
      <c r="J451" s="34">
        <f>(I451*14.007)*(0.001)</f>
        <v>1.7088540000000001</v>
      </c>
      <c r="K451">
        <v>3.54</v>
      </c>
      <c r="L451" s="34">
        <f>(K451*30.97)*(0.001)</f>
        <v>0.10963379999999999</v>
      </c>
      <c r="M451" s="34"/>
      <c r="N451" s="87">
        <v>3</v>
      </c>
      <c r="O451" s="12">
        <v>2</v>
      </c>
      <c r="P451" s="87">
        <v>2</v>
      </c>
      <c r="Q451" s="12">
        <v>2</v>
      </c>
      <c r="R451" s="87">
        <v>2</v>
      </c>
      <c r="S451" s="87">
        <v>1</v>
      </c>
      <c r="T451" s="83">
        <f t="shared" ref="T451:T514" si="45">IF(Z451&gt;0,IF(AA451="F",((Z451-32)*5/9),Z451),IF(Z451&lt;0,IF(AA451="F",((Z451-32)*5/9),Z451)," "))</f>
        <v>28</v>
      </c>
      <c r="U451" s="83">
        <f t="shared" ref="U451:U514" si="46">IF(AB451&gt;0,IF(AC451="F",((AB451-32)*5/9),AB451),IF(AB451&lt;0,IF(AC451="F",((AB451-32)*5/9),AB451)," "))</f>
        <v>23</v>
      </c>
      <c r="V451" s="83">
        <f t="shared" si="40"/>
        <v>0.30479999999999996</v>
      </c>
      <c r="W451">
        <v>12</v>
      </c>
      <c r="X451" s="12">
        <v>1</v>
      </c>
      <c r="Y451" s="27"/>
      <c r="Z451">
        <v>28</v>
      </c>
      <c r="AA451" t="s">
        <v>206</v>
      </c>
      <c r="AB451">
        <v>23</v>
      </c>
      <c r="AC451" t="s">
        <v>206</v>
      </c>
      <c r="AD451" s="12"/>
      <c r="AE451" s="12"/>
      <c r="AF451" s="12"/>
      <c r="AH451" t="s">
        <v>108</v>
      </c>
      <c r="AJ451" s="34"/>
      <c r="AK451" s="34"/>
      <c r="AM451" s="50"/>
    </row>
    <row r="452" spans="1:39" x14ac:dyDescent="0.15">
      <c r="A452" s="11">
        <v>40022</v>
      </c>
      <c r="B452" s="12">
        <v>21</v>
      </c>
      <c r="C452" s="37"/>
      <c r="D452" s="27"/>
      <c r="E452" s="52"/>
      <c r="F452" s="27"/>
      <c r="G452" s="45"/>
      <c r="H452" s="45"/>
      <c r="J452" s="34"/>
      <c r="L452" s="34"/>
      <c r="M452" s="34"/>
      <c r="N452" s="87">
        <v>2</v>
      </c>
      <c r="O452" s="12"/>
      <c r="P452" s="12"/>
      <c r="Q452" s="87" t="s">
        <v>74</v>
      </c>
      <c r="R452" s="12"/>
      <c r="S452" s="12"/>
      <c r="T452" s="83" t="str">
        <f t="shared" si="45"/>
        <v xml:space="preserve"> </v>
      </c>
      <c r="U452" s="83" t="str">
        <f t="shared" si="46"/>
        <v xml:space="preserve"> </v>
      </c>
      <c r="V452" s="83">
        <f t="shared" si="40"/>
        <v>0</v>
      </c>
      <c r="W452" s="12"/>
      <c r="X452" s="12"/>
      <c r="Y452" s="34" t="s">
        <v>74</v>
      </c>
      <c r="Z452" s="12"/>
      <c r="AA452" s="12"/>
      <c r="AB452" s="12"/>
      <c r="AC452" s="12"/>
      <c r="AD452" s="12"/>
      <c r="AE452" s="12"/>
      <c r="AF452" s="12"/>
      <c r="AH452" t="s">
        <v>130</v>
      </c>
      <c r="AI452" s="34">
        <v>0.4</v>
      </c>
      <c r="AJ452" s="27">
        <v>6.67</v>
      </c>
      <c r="AK452" s="27">
        <v>11.8</v>
      </c>
      <c r="AL452" s="46">
        <v>0.121</v>
      </c>
      <c r="AM452" s="53">
        <v>14.4</v>
      </c>
    </row>
    <row r="453" spans="1:39" s="21" customFormat="1" ht="15" x14ac:dyDescent="0.2">
      <c r="A453" s="11">
        <v>40036</v>
      </c>
      <c r="B453" s="12">
        <v>21</v>
      </c>
      <c r="C453" s="37">
        <v>0.12</v>
      </c>
      <c r="D453" s="27">
        <v>7.43</v>
      </c>
      <c r="E453" s="93">
        <v>553.6</v>
      </c>
      <c r="F453" s="41">
        <v>1.64</v>
      </c>
      <c r="G453" s="46">
        <v>0.11899999999999999</v>
      </c>
      <c r="H453" s="46"/>
      <c r="I453">
        <v>115</v>
      </c>
      <c r="J453" s="34">
        <f t="shared" ref="J453:J459" si="47">(I453*14.007)*(0.001)</f>
        <v>1.610805</v>
      </c>
      <c r="K453">
        <v>4.09</v>
      </c>
      <c r="L453" s="34">
        <f t="shared" ref="L453:L459" si="48">(K453*30.97)*(0.001)</f>
        <v>0.12666730000000001</v>
      </c>
      <c r="M453" s="34"/>
      <c r="N453" s="87">
        <v>3</v>
      </c>
      <c r="O453" s="12">
        <v>2</v>
      </c>
      <c r="P453" s="87">
        <v>2</v>
      </c>
      <c r="Q453" s="12">
        <v>2</v>
      </c>
      <c r="R453" s="87">
        <v>7</v>
      </c>
      <c r="S453" s="87">
        <v>1</v>
      </c>
      <c r="T453" s="83">
        <f t="shared" si="45"/>
        <v>32</v>
      </c>
      <c r="U453" s="83" t="str">
        <f t="shared" si="46"/>
        <v xml:space="preserve"> </v>
      </c>
      <c r="V453" s="83">
        <f t="shared" si="40"/>
        <v>0.30479999999999996</v>
      </c>
      <c r="W453">
        <v>12</v>
      </c>
      <c r="X453" s="12">
        <v>1</v>
      </c>
      <c r="Y453" s="27"/>
      <c r="Z453">
        <v>32</v>
      </c>
      <c r="AA453" t="s">
        <v>206</v>
      </c>
      <c r="AB453" s="12"/>
      <c r="AC453" s="12"/>
      <c r="AD453" s="12"/>
      <c r="AE453" s="12"/>
      <c r="AF453" s="23" t="s">
        <v>152</v>
      </c>
      <c r="AI453" s="35"/>
      <c r="AL453" s="48"/>
    </row>
    <row r="454" spans="1:39" s="21" customFormat="1" x14ac:dyDescent="0.15">
      <c r="A454" s="11">
        <v>40050</v>
      </c>
      <c r="B454" s="12">
        <v>21</v>
      </c>
      <c r="C454" s="39"/>
      <c r="D454" s="35"/>
      <c r="E454" s="54"/>
      <c r="F454" s="35"/>
      <c r="G454" s="48"/>
      <c r="H454" s="48"/>
      <c r="I454"/>
      <c r="J454" s="34"/>
      <c r="K454"/>
      <c r="L454" s="34"/>
      <c r="M454" s="34"/>
      <c r="N454" s="87">
        <v>4</v>
      </c>
      <c r="P454" s="23"/>
      <c r="Q454" s="23" t="s">
        <v>74</v>
      </c>
      <c r="T454" s="83" t="str">
        <f t="shared" si="45"/>
        <v xml:space="preserve"> </v>
      </c>
      <c r="U454" s="83" t="str">
        <f t="shared" si="46"/>
        <v xml:space="preserve"> </v>
      </c>
      <c r="V454" s="83">
        <f t="shared" ref="V454:V517" si="49">W454*0.0254</f>
        <v>0</v>
      </c>
      <c r="Y454" s="41" t="s">
        <v>74</v>
      </c>
      <c r="AI454" s="35"/>
      <c r="AL454" s="48"/>
    </row>
    <row r="455" spans="1:39" s="23" customFormat="1" x14ac:dyDescent="0.15">
      <c r="A455" s="11">
        <v>40064</v>
      </c>
      <c r="B455" s="12">
        <v>21</v>
      </c>
      <c r="C455" s="37">
        <v>0.31</v>
      </c>
      <c r="D455" s="41">
        <v>6.94</v>
      </c>
      <c r="E455" s="53">
        <v>17.3</v>
      </c>
      <c r="F455" s="41">
        <v>4.45</v>
      </c>
      <c r="G455" s="46">
        <v>0.11</v>
      </c>
      <c r="H455" s="46"/>
      <c r="I455">
        <v>123</v>
      </c>
      <c r="J455" s="34">
        <f t="shared" si="47"/>
        <v>1.722861</v>
      </c>
      <c r="K455">
        <v>2.56</v>
      </c>
      <c r="L455" s="34">
        <f t="shared" si="48"/>
        <v>7.9283199999999998E-2</v>
      </c>
      <c r="M455" s="34"/>
      <c r="N455" s="87">
        <v>4</v>
      </c>
      <c r="O455" s="87">
        <v>4</v>
      </c>
      <c r="P455" s="87">
        <v>2</v>
      </c>
      <c r="Q455" s="23">
        <v>2</v>
      </c>
      <c r="R455" s="87">
        <v>3</v>
      </c>
      <c r="S455" s="87">
        <v>5</v>
      </c>
      <c r="T455" s="83">
        <f t="shared" si="45"/>
        <v>19</v>
      </c>
      <c r="U455" s="83">
        <f t="shared" si="46"/>
        <v>21</v>
      </c>
      <c r="V455" s="83">
        <f t="shared" si="49"/>
        <v>0.20319999999999999</v>
      </c>
      <c r="W455">
        <v>8</v>
      </c>
      <c r="X455" s="87">
        <v>1</v>
      </c>
      <c r="Y455" s="41"/>
      <c r="Z455" s="23">
        <v>19</v>
      </c>
      <c r="AA455" s="23" t="s">
        <v>206</v>
      </c>
      <c r="AB455" s="23">
        <v>21</v>
      </c>
      <c r="AC455" s="23" t="s">
        <v>206</v>
      </c>
      <c r="AI455" s="41"/>
      <c r="AL455" s="46"/>
    </row>
    <row r="456" spans="1:39" s="21" customFormat="1" x14ac:dyDescent="0.15">
      <c r="A456" s="11">
        <v>40078</v>
      </c>
      <c r="B456" s="12">
        <v>21</v>
      </c>
      <c r="C456" s="37">
        <v>0.27</v>
      </c>
      <c r="D456" s="41">
        <v>7</v>
      </c>
      <c r="E456" s="53">
        <v>49.9</v>
      </c>
      <c r="F456" s="41">
        <v>6.34</v>
      </c>
      <c r="G456" s="46">
        <v>0.17399999999999999</v>
      </c>
      <c r="H456" s="46"/>
      <c r="I456">
        <v>118</v>
      </c>
      <c r="J456" s="34">
        <f t="shared" si="47"/>
        <v>1.6528260000000001</v>
      </c>
      <c r="K456">
        <v>2.57</v>
      </c>
      <c r="L456" s="34">
        <f t="shared" si="48"/>
        <v>7.9592899999999994E-2</v>
      </c>
      <c r="M456" s="34"/>
      <c r="N456" s="87">
        <v>4</v>
      </c>
      <c r="O456" s="87">
        <v>3</v>
      </c>
      <c r="P456" s="87">
        <v>2</v>
      </c>
      <c r="Q456" s="23">
        <v>3</v>
      </c>
      <c r="R456" s="87">
        <v>4</v>
      </c>
      <c r="S456" s="87">
        <v>1</v>
      </c>
      <c r="T456" s="83">
        <f t="shared" si="45"/>
        <v>24</v>
      </c>
      <c r="U456" s="83">
        <f t="shared" si="46"/>
        <v>22</v>
      </c>
      <c r="V456" s="83">
        <f t="shared" si="49"/>
        <v>0.30479999999999996</v>
      </c>
      <c r="W456" s="23">
        <v>12</v>
      </c>
      <c r="X456" s="87">
        <v>1</v>
      </c>
      <c r="Y456" s="27"/>
      <c r="Z456" s="23">
        <v>24</v>
      </c>
      <c r="AA456" s="23" t="s">
        <v>206</v>
      </c>
      <c r="AB456" s="23">
        <v>22</v>
      </c>
      <c r="AC456" s="23" t="s">
        <v>206</v>
      </c>
      <c r="AE456" s="23"/>
      <c r="AI456" s="35"/>
      <c r="AL456" s="48"/>
    </row>
    <row r="457" spans="1:39" s="21" customFormat="1" x14ac:dyDescent="0.15">
      <c r="A457" s="11">
        <v>40092</v>
      </c>
      <c r="B457" s="12">
        <v>21</v>
      </c>
      <c r="C457" s="37"/>
      <c r="D457" s="27"/>
      <c r="E457" s="53"/>
      <c r="F457" s="27"/>
      <c r="G457" s="45"/>
      <c r="H457" s="45"/>
      <c r="I457"/>
      <c r="J457" s="34"/>
      <c r="K457"/>
      <c r="L457" s="34"/>
      <c r="M457" s="34"/>
      <c r="N457" s="87">
        <v>3</v>
      </c>
      <c r="O457" s="23"/>
      <c r="P457" s="23"/>
      <c r="Q457" s="23" t="s">
        <v>74</v>
      </c>
      <c r="R457" s="23"/>
      <c r="S457" s="23"/>
      <c r="T457" s="83" t="str">
        <f t="shared" si="45"/>
        <v xml:space="preserve"> </v>
      </c>
      <c r="U457" s="83" t="str">
        <f t="shared" si="46"/>
        <v xml:space="preserve"> </v>
      </c>
      <c r="V457" s="83">
        <f t="shared" si="49"/>
        <v>0</v>
      </c>
      <c r="W457" s="23"/>
      <c r="X457" s="23"/>
      <c r="Y457" s="27" t="s">
        <v>74</v>
      </c>
      <c r="Z457" s="23"/>
      <c r="AA457" s="23"/>
      <c r="AB457" s="23"/>
      <c r="AC457" s="23"/>
      <c r="AE457" s="23"/>
      <c r="AI457" s="35"/>
      <c r="AL457" s="48"/>
    </row>
    <row r="458" spans="1:39" s="21" customFormat="1" x14ac:dyDescent="0.15">
      <c r="A458" s="11">
        <v>40106</v>
      </c>
      <c r="B458" s="12">
        <v>21</v>
      </c>
      <c r="C458" s="37"/>
      <c r="D458" s="27"/>
      <c r="E458" s="53"/>
      <c r="F458" s="27"/>
      <c r="G458" s="45"/>
      <c r="H458" s="45"/>
      <c r="I458"/>
      <c r="J458" s="34"/>
      <c r="K458"/>
      <c r="L458" s="34"/>
      <c r="M458" s="34"/>
      <c r="N458" s="87">
        <v>3</v>
      </c>
      <c r="O458" s="23"/>
      <c r="P458" s="23"/>
      <c r="Q458" s="23" t="s">
        <v>74</v>
      </c>
      <c r="R458" s="23"/>
      <c r="S458" s="23"/>
      <c r="T458" s="83" t="str">
        <f t="shared" si="45"/>
        <v xml:space="preserve"> </v>
      </c>
      <c r="U458" s="83" t="str">
        <f t="shared" si="46"/>
        <v xml:space="preserve"> </v>
      </c>
      <c r="V458" s="83">
        <f t="shared" si="49"/>
        <v>0</v>
      </c>
      <c r="W458" s="23"/>
      <c r="X458" s="23"/>
      <c r="Y458" s="27" t="s">
        <v>74</v>
      </c>
      <c r="Z458" s="23"/>
      <c r="AA458" s="23"/>
      <c r="AB458" s="23"/>
      <c r="AC458" s="23"/>
      <c r="AE458" s="23"/>
      <c r="AI458" s="35"/>
      <c r="AL458" s="48"/>
    </row>
    <row r="459" spans="1:39" s="21" customFormat="1" x14ac:dyDescent="0.15">
      <c r="A459" s="13">
        <v>40120</v>
      </c>
      <c r="B459" s="12">
        <v>21</v>
      </c>
      <c r="C459" s="37">
        <v>0.4</v>
      </c>
      <c r="D459" s="27">
        <v>6.67</v>
      </c>
      <c r="E459" s="53">
        <v>14.4</v>
      </c>
      <c r="F459" s="27">
        <v>11.8</v>
      </c>
      <c r="G459" s="46">
        <v>0.121</v>
      </c>
      <c r="H459" s="46"/>
      <c r="I459">
        <v>146</v>
      </c>
      <c r="J459" s="34">
        <f t="shared" si="47"/>
        <v>2.0450219999999999</v>
      </c>
      <c r="K459">
        <v>2.09</v>
      </c>
      <c r="L459" s="34">
        <f t="shared" si="48"/>
        <v>6.4727300000000002E-2</v>
      </c>
      <c r="M459" s="34"/>
      <c r="N459" s="87">
        <v>4</v>
      </c>
      <c r="O459" s="23">
        <v>1</v>
      </c>
      <c r="P459" s="23">
        <v>2</v>
      </c>
      <c r="Q459" s="23"/>
      <c r="R459" s="23">
        <v>8</v>
      </c>
      <c r="S459" s="23">
        <v>2</v>
      </c>
      <c r="T459" s="83">
        <f t="shared" si="45"/>
        <v>16</v>
      </c>
      <c r="U459" s="83">
        <f t="shared" si="46"/>
        <v>13</v>
      </c>
      <c r="V459" s="83">
        <f t="shared" si="49"/>
        <v>0.4572</v>
      </c>
      <c r="W459" s="23">
        <v>18</v>
      </c>
      <c r="X459" s="23">
        <v>1</v>
      </c>
      <c r="Y459" s="27"/>
      <c r="Z459" s="23">
        <v>16</v>
      </c>
      <c r="AA459" s="23" t="s">
        <v>206</v>
      </c>
      <c r="AB459" s="23">
        <v>13</v>
      </c>
      <c r="AC459" s="23" t="s">
        <v>206</v>
      </c>
      <c r="AE459" s="23"/>
      <c r="AI459" s="35"/>
      <c r="AL459" s="48"/>
    </row>
    <row r="460" spans="1:39" s="21" customFormat="1" x14ac:dyDescent="0.15">
      <c r="A460" s="13">
        <v>40134</v>
      </c>
      <c r="B460" s="12">
        <v>21</v>
      </c>
      <c r="C460" s="37"/>
      <c r="D460" s="41"/>
      <c r="E460" s="53"/>
      <c r="F460" s="41"/>
      <c r="G460" s="46"/>
      <c r="H460" s="46"/>
      <c r="I460"/>
      <c r="J460" s="34"/>
      <c r="K460"/>
      <c r="L460" s="34"/>
      <c r="M460" s="34"/>
      <c r="N460" s="87">
        <v>3</v>
      </c>
      <c r="O460" s="23"/>
      <c r="P460" s="23"/>
      <c r="Q460" s="23" t="s">
        <v>74</v>
      </c>
      <c r="R460" s="23"/>
      <c r="S460" s="23"/>
      <c r="T460" s="83" t="str">
        <f t="shared" si="45"/>
        <v xml:space="preserve"> </v>
      </c>
      <c r="U460" s="83" t="str">
        <f t="shared" si="46"/>
        <v xml:space="preserve"> </v>
      </c>
      <c r="V460" s="83">
        <f t="shared" si="49"/>
        <v>0</v>
      </c>
      <c r="W460" s="23"/>
      <c r="X460" s="23"/>
      <c r="Y460" s="27" t="s">
        <v>74</v>
      </c>
      <c r="Z460" s="23"/>
      <c r="AA460" s="23"/>
      <c r="AB460" s="23"/>
      <c r="AC460" s="23"/>
      <c r="AE460" s="23"/>
      <c r="AI460" s="35"/>
      <c r="AL460" s="48"/>
    </row>
    <row r="461" spans="1:39" s="21" customFormat="1" x14ac:dyDescent="0.15">
      <c r="A461" s="22"/>
      <c r="C461" s="37"/>
      <c r="D461" s="41"/>
      <c r="E461" s="53"/>
      <c r="F461" s="41"/>
      <c r="G461" s="46"/>
      <c r="H461" s="46"/>
      <c r="I461"/>
      <c r="J461" s="34"/>
      <c r="K461"/>
      <c r="L461" s="34"/>
      <c r="M461" s="34"/>
      <c r="N461" s="12"/>
      <c r="Q461" s="23"/>
      <c r="T461" s="83" t="str">
        <f t="shared" si="45"/>
        <v xml:space="preserve"> </v>
      </c>
      <c r="U461" s="83" t="str">
        <f t="shared" si="46"/>
        <v xml:space="preserve"> </v>
      </c>
      <c r="V461" s="83">
        <f t="shared" si="49"/>
        <v>0</v>
      </c>
      <c r="Y461" s="27"/>
      <c r="AE461" s="23"/>
      <c r="AI461" s="35"/>
      <c r="AL461" s="48"/>
    </row>
    <row r="462" spans="1:39" s="21" customFormat="1" x14ac:dyDescent="0.15">
      <c r="A462" s="22"/>
      <c r="C462" s="37"/>
      <c r="D462" s="41"/>
      <c r="E462" s="53"/>
      <c r="F462" s="41"/>
      <c r="G462" s="46"/>
      <c r="H462" s="46"/>
      <c r="I462"/>
      <c r="J462" s="34"/>
      <c r="K462"/>
      <c r="L462" s="34"/>
      <c r="M462" s="34"/>
      <c r="N462" s="12"/>
      <c r="O462" s="23"/>
      <c r="P462" s="23"/>
      <c r="Q462" s="23"/>
      <c r="R462" s="23"/>
      <c r="S462" s="23"/>
      <c r="T462" s="83" t="str">
        <f t="shared" si="45"/>
        <v xml:space="preserve"> </v>
      </c>
      <c r="U462" s="83" t="str">
        <f t="shared" si="46"/>
        <v xml:space="preserve"> </v>
      </c>
      <c r="V462" s="83">
        <f t="shared" si="49"/>
        <v>0</v>
      </c>
      <c r="W462" s="23"/>
      <c r="X462" s="23"/>
      <c r="Y462" s="27"/>
      <c r="Z462" s="23"/>
      <c r="AA462" s="23"/>
      <c r="AB462" s="23"/>
      <c r="AC462" s="23"/>
      <c r="AE462" s="23"/>
      <c r="AI462" s="35"/>
      <c r="AL462" s="48"/>
    </row>
    <row r="463" spans="1:39" s="21" customFormat="1" x14ac:dyDescent="0.15">
      <c r="A463" s="20"/>
      <c r="C463" s="39"/>
      <c r="D463" s="35"/>
      <c r="E463" s="54"/>
      <c r="F463" s="35"/>
      <c r="G463" s="48"/>
      <c r="H463" s="48"/>
      <c r="I463"/>
      <c r="J463" s="34"/>
      <c r="K463"/>
      <c r="L463" s="34"/>
      <c r="M463" s="34"/>
      <c r="N463" s="12"/>
      <c r="O463" s="23"/>
      <c r="P463" s="23"/>
      <c r="Q463" s="23"/>
      <c r="R463" s="23"/>
      <c r="S463" s="23"/>
      <c r="T463" s="83" t="str">
        <f t="shared" si="45"/>
        <v xml:space="preserve"> </v>
      </c>
      <c r="U463" s="83" t="str">
        <f t="shared" si="46"/>
        <v xml:space="preserve"> </v>
      </c>
      <c r="V463" s="83">
        <f t="shared" si="49"/>
        <v>0</v>
      </c>
      <c r="W463" s="23"/>
      <c r="X463" s="23"/>
      <c r="Y463" s="35"/>
      <c r="Z463" s="23"/>
      <c r="AA463" s="23"/>
      <c r="AB463" s="23"/>
      <c r="AC463" s="23"/>
      <c r="AE463" s="23"/>
      <c r="AI463" s="35"/>
      <c r="AL463" s="48"/>
    </row>
    <row r="464" spans="1:39" x14ac:dyDescent="0.15">
      <c r="A464" s="13"/>
      <c r="B464" s="12"/>
      <c r="C464" s="37"/>
      <c r="D464" s="27"/>
      <c r="E464" s="52"/>
      <c r="F464" s="27"/>
      <c r="G464" s="45"/>
      <c r="H464" s="45"/>
      <c r="J464" s="34"/>
      <c r="L464" s="34"/>
      <c r="M464" s="34"/>
      <c r="N464" s="12"/>
      <c r="O464" s="12"/>
      <c r="P464" s="12"/>
      <c r="Q464" s="12"/>
      <c r="R464" s="12"/>
      <c r="S464" s="12"/>
      <c r="T464" s="83" t="str">
        <f t="shared" si="45"/>
        <v xml:space="preserve"> </v>
      </c>
      <c r="U464" s="83" t="str">
        <f t="shared" si="46"/>
        <v xml:space="preserve"> </v>
      </c>
      <c r="V464" s="83">
        <f t="shared" si="49"/>
        <v>0</v>
      </c>
      <c r="W464" s="12"/>
      <c r="X464" s="12"/>
      <c r="Y464" s="27"/>
      <c r="Z464" s="12"/>
      <c r="AA464" s="12"/>
      <c r="AB464" s="12"/>
      <c r="AC464" s="12"/>
      <c r="AD464" s="12"/>
      <c r="AE464" s="12"/>
      <c r="AF464" s="12"/>
    </row>
    <row r="465" spans="1:32" x14ac:dyDescent="0.15">
      <c r="A465" s="11">
        <v>39896</v>
      </c>
      <c r="B465" s="12">
        <v>22</v>
      </c>
      <c r="C465" s="37"/>
      <c r="D465" s="27"/>
      <c r="E465" s="52"/>
      <c r="F465" s="27"/>
      <c r="G465" s="45"/>
      <c r="H465" s="45"/>
      <c r="J465" s="34"/>
      <c r="L465" s="34"/>
      <c r="M465" s="34"/>
      <c r="N465" s="12"/>
      <c r="O465" s="12"/>
      <c r="P465" s="12"/>
      <c r="Q465" s="87" t="s">
        <v>74</v>
      </c>
      <c r="R465" s="12"/>
      <c r="S465" s="12"/>
      <c r="T465" s="83" t="str">
        <f t="shared" si="45"/>
        <v xml:space="preserve"> </v>
      </c>
      <c r="U465" s="83" t="str">
        <f t="shared" si="46"/>
        <v xml:space="preserve"> </v>
      </c>
      <c r="V465" s="83">
        <f t="shared" si="49"/>
        <v>0</v>
      </c>
      <c r="W465" s="12"/>
      <c r="X465" s="12"/>
      <c r="Y465" s="34" t="s">
        <v>74</v>
      </c>
      <c r="Z465" s="12"/>
      <c r="AA465" s="12"/>
      <c r="AB465" s="12"/>
      <c r="AC465" s="12"/>
      <c r="AD465" s="12" t="s">
        <v>56</v>
      </c>
      <c r="AE465" s="12" t="s">
        <v>92</v>
      </c>
      <c r="AF465" s="12"/>
    </row>
    <row r="466" spans="1:32" x14ac:dyDescent="0.15">
      <c r="A466" s="11">
        <v>39910</v>
      </c>
      <c r="B466" s="12">
        <v>22</v>
      </c>
      <c r="C466" s="37"/>
      <c r="D466" s="27"/>
      <c r="E466" s="52"/>
      <c r="F466" s="27"/>
      <c r="G466" s="45"/>
      <c r="H466" s="45"/>
      <c r="J466" s="34"/>
      <c r="L466" s="34"/>
      <c r="M466" s="34"/>
      <c r="N466" s="12"/>
      <c r="O466" s="12"/>
      <c r="P466" s="12"/>
      <c r="Q466" t="s">
        <v>74</v>
      </c>
      <c r="R466" s="12"/>
      <c r="S466" s="12"/>
      <c r="T466" s="83" t="str">
        <f t="shared" si="45"/>
        <v xml:space="preserve"> </v>
      </c>
      <c r="U466" s="83" t="str">
        <f t="shared" si="46"/>
        <v xml:space="preserve"> </v>
      </c>
      <c r="V466" s="83">
        <f t="shared" si="49"/>
        <v>0</v>
      </c>
      <c r="W466" s="12"/>
      <c r="X466" s="12"/>
      <c r="Y466" s="34" t="s">
        <v>74</v>
      </c>
      <c r="Z466" s="12"/>
      <c r="AA466" s="12"/>
      <c r="AB466" s="12"/>
      <c r="AC466" s="12"/>
      <c r="AD466" s="12"/>
      <c r="AE466" s="12"/>
      <c r="AF466" s="12"/>
    </row>
    <row r="467" spans="1:32" x14ac:dyDescent="0.15">
      <c r="A467" s="11">
        <v>39924</v>
      </c>
      <c r="B467" s="12">
        <v>22</v>
      </c>
      <c r="C467" s="37"/>
      <c r="D467" s="27"/>
      <c r="E467" s="52"/>
      <c r="F467" s="27"/>
      <c r="G467" s="45"/>
      <c r="H467" s="45"/>
      <c r="J467" s="34"/>
      <c r="L467" s="34"/>
      <c r="M467" s="34"/>
      <c r="N467" s="12">
        <v>4</v>
      </c>
      <c r="O467" s="12"/>
      <c r="P467" s="12"/>
      <c r="Q467" s="23" t="s">
        <v>74</v>
      </c>
      <c r="R467" s="12"/>
      <c r="S467" s="12"/>
      <c r="T467" s="83" t="str">
        <f t="shared" si="45"/>
        <v xml:space="preserve"> </v>
      </c>
      <c r="U467" s="83" t="str">
        <f t="shared" si="46"/>
        <v xml:space="preserve"> </v>
      </c>
      <c r="V467" s="83">
        <f t="shared" si="49"/>
        <v>0</v>
      </c>
      <c r="W467" s="12"/>
      <c r="X467" s="12"/>
      <c r="Y467" s="41" t="s">
        <v>74</v>
      </c>
      <c r="Z467" s="12"/>
      <c r="AA467" s="12"/>
      <c r="AB467" s="12"/>
      <c r="AC467" s="12"/>
      <c r="AD467" s="12"/>
      <c r="AE467" s="12"/>
      <c r="AF467" s="12"/>
    </row>
    <row r="468" spans="1:32" x14ac:dyDescent="0.15">
      <c r="A468" s="11">
        <v>39938</v>
      </c>
      <c r="B468" s="12">
        <v>22</v>
      </c>
      <c r="C468" s="37"/>
      <c r="D468" s="27"/>
      <c r="E468" s="52"/>
      <c r="F468" s="27"/>
      <c r="G468" s="45"/>
      <c r="H468" s="45"/>
      <c r="J468" s="34"/>
      <c r="L468" s="34"/>
      <c r="M468" s="34"/>
      <c r="N468" s="12">
        <v>2</v>
      </c>
      <c r="O468" s="17"/>
      <c r="P468" s="17"/>
      <c r="Q468" s="26" t="s">
        <v>74</v>
      </c>
      <c r="R468" s="17"/>
      <c r="S468" s="17"/>
      <c r="T468" s="83" t="str">
        <f t="shared" si="45"/>
        <v xml:space="preserve"> </v>
      </c>
      <c r="U468" s="83" t="str">
        <f t="shared" si="46"/>
        <v xml:space="preserve"> </v>
      </c>
      <c r="V468" s="83">
        <f t="shared" si="49"/>
        <v>0</v>
      </c>
      <c r="W468" s="17"/>
      <c r="X468" s="17"/>
      <c r="Y468" s="41" t="s">
        <v>74</v>
      </c>
      <c r="Z468" s="17"/>
      <c r="AA468" s="17"/>
      <c r="AB468" s="17"/>
      <c r="AC468" s="17"/>
      <c r="AD468" s="12"/>
      <c r="AE468" s="12"/>
      <c r="AF468" s="12"/>
    </row>
    <row r="469" spans="1:32" x14ac:dyDescent="0.15">
      <c r="A469" s="11">
        <v>39952</v>
      </c>
      <c r="B469" s="12">
        <v>22</v>
      </c>
      <c r="C469" s="37"/>
      <c r="D469" s="27"/>
      <c r="E469" s="52"/>
      <c r="F469" s="27"/>
      <c r="G469" s="45"/>
      <c r="H469" s="45"/>
      <c r="J469" s="34"/>
      <c r="L469" s="34"/>
      <c r="M469" s="34"/>
      <c r="N469" s="12"/>
      <c r="O469" s="12"/>
      <c r="P469" s="12"/>
      <c r="Q469" s="26" t="s">
        <v>74</v>
      </c>
      <c r="R469" s="12"/>
      <c r="S469" s="12"/>
      <c r="T469" s="83" t="str">
        <f t="shared" si="45"/>
        <v xml:space="preserve"> </v>
      </c>
      <c r="U469" s="83" t="str">
        <f t="shared" si="46"/>
        <v xml:space="preserve"> </v>
      </c>
      <c r="V469" s="83">
        <f t="shared" si="49"/>
        <v>0</v>
      </c>
      <c r="W469" s="12"/>
      <c r="X469" s="12"/>
      <c r="Y469" s="34" t="s">
        <v>74</v>
      </c>
      <c r="Z469" s="12"/>
      <c r="AA469" s="12"/>
      <c r="AB469" s="12"/>
      <c r="AC469" s="12"/>
      <c r="AD469" s="12"/>
      <c r="AE469" s="12"/>
      <c r="AF469" s="12"/>
    </row>
    <row r="470" spans="1:32" x14ac:dyDescent="0.15">
      <c r="A470" s="11">
        <v>39966</v>
      </c>
      <c r="B470" s="12">
        <v>22</v>
      </c>
      <c r="C470" s="37"/>
      <c r="D470" s="27"/>
      <c r="E470" s="52"/>
      <c r="F470" s="27"/>
      <c r="G470" s="45"/>
      <c r="H470" s="45"/>
      <c r="J470" s="34"/>
      <c r="L470" s="34"/>
      <c r="M470" s="34"/>
      <c r="N470" s="12"/>
      <c r="O470" s="12"/>
      <c r="P470" s="12"/>
      <c r="Q470" s="26" t="s">
        <v>74</v>
      </c>
      <c r="R470" s="12"/>
      <c r="S470" s="12"/>
      <c r="T470" s="83" t="str">
        <f t="shared" si="45"/>
        <v xml:space="preserve"> </v>
      </c>
      <c r="U470" s="83" t="str">
        <f t="shared" si="46"/>
        <v xml:space="preserve"> </v>
      </c>
      <c r="V470" s="83">
        <f t="shared" si="49"/>
        <v>0</v>
      </c>
      <c r="W470" s="12"/>
      <c r="X470" s="12"/>
      <c r="Y470" s="34" t="s">
        <v>74</v>
      </c>
      <c r="Z470" s="12"/>
      <c r="AA470" s="12"/>
      <c r="AB470" s="12"/>
      <c r="AC470" s="12"/>
      <c r="AD470" s="12"/>
      <c r="AE470" s="12"/>
      <c r="AF470" s="12"/>
    </row>
    <row r="471" spans="1:32" x14ac:dyDescent="0.15">
      <c r="A471" s="11">
        <v>39980</v>
      </c>
      <c r="B471" s="12">
        <v>22</v>
      </c>
      <c r="C471" s="37"/>
      <c r="D471" s="27"/>
      <c r="E471" s="52"/>
      <c r="F471" s="27"/>
      <c r="G471" s="45"/>
      <c r="H471" s="45"/>
      <c r="J471" s="34"/>
      <c r="L471" s="34"/>
      <c r="M471" s="34"/>
      <c r="N471" s="12"/>
      <c r="O471" s="12"/>
      <c r="P471" s="12"/>
      <c r="Q471" s="26" t="s">
        <v>74</v>
      </c>
      <c r="R471" s="12"/>
      <c r="S471" s="12"/>
      <c r="T471" s="83" t="str">
        <f t="shared" si="45"/>
        <v xml:space="preserve"> </v>
      </c>
      <c r="U471" s="83" t="str">
        <f t="shared" si="46"/>
        <v xml:space="preserve"> </v>
      </c>
      <c r="V471" s="83">
        <f t="shared" si="49"/>
        <v>0</v>
      </c>
      <c r="W471" s="12"/>
      <c r="X471" s="12"/>
      <c r="Y471" s="34" t="s">
        <v>74</v>
      </c>
      <c r="Z471" s="12"/>
      <c r="AA471" s="12"/>
      <c r="AB471" s="12"/>
      <c r="AC471" s="12"/>
      <c r="AD471" s="12"/>
      <c r="AE471" s="12"/>
      <c r="AF471" s="12"/>
    </row>
    <row r="472" spans="1:32" x14ac:dyDescent="0.15">
      <c r="A472" s="11">
        <v>39994</v>
      </c>
      <c r="B472" s="12">
        <v>22</v>
      </c>
      <c r="C472" s="37"/>
      <c r="D472" s="27"/>
      <c r="E472" s="52"/>
      <c r="F472" s="27"/>
      <c r="G472" s="45"/>
      <c r="H472" s="45"/>
      <c r="J472" s="34"/>
      <c r="L472" s="34"/>
      <c r="M472" s="34"/>
      <c r="N472" s="12">
        <v>2</v>
      </c>
      <c r="O472" s="12"/>
      <c r="P472" s="12"/>
      <c r="Q472" s="26" t="s">
        <v>74</v>
      </c>
      <c r="R472" s="12"/>
      <c r="S472" s="12"/>
      <c r="T472" s="83" t="str">
        <f t="shared" si="45"/>
        <v xml:space="preserve"> </v>
      </c>
      <c r="U472" s="83" t="str">
        <f t="shared" si="46"/>
        <v xml:space="preserve"> </v>
      </c>
      <c r="V472" s="83">
        <f t="shared" si="49"/>
        <v>0</v>
      </c>
      <c r="W472" s="12"/>
      <c r="X472" s="12"/>
      <c r="Y472" s="34" t="s">
        <v>74</v>
      </c>
      <c r="Z472" s="12"/>
      <c r="AA472" s="12"/>
      <c r="AB472" s="12"/>
      <c r="AC472" s="12"/>
      <c r="AD472" s="12"/>
      <c r="AE472" s="12"/>
      <c r="AF472" s="12"/>
    </row>
    <row r="473" spans="1:32" x14ac:dyDescent="0.15">
      <c r="A473" s="11">
        <v>40008</v>
      </c>
      <c r="B473" s="12">
        <v>22</v>
      </c>
      <c r="C473" s="37"/>
      <c r="D473" s="27"/>
      <c r="E473" s="52"/>
      <c r="F473" s="27"/>
      <c r="G473" s="45"/>
      <c r="H473" s="45"/>
      <c r="J473" s="34"/>
      <c r="L473" s="34"/>
      <c r="M473" s="34"/>
      <c r="N473" s="12">
        <v>4</v>
      </c>
      <c r="O473" s="12"/>
      <c r="P473" s="12"/>
      <c r="Q473" s="26" t="s">
        <v>74</v>
      </c>
      <c r="R473" s="12"/>
      <c r="S473" s="12"/>
      <c r="T473" s="83" t="str">
        <f t="shared" si="45"/>
        <v xml:space="preserve"> </v>
      </c>
      <c r="U473" s="83" t="str">
        <f t="shared" si="46"/>
        <v xml:space="preserve"> </v>
      </c>
      <c r="V473" s="83">
        <f t="shared" si="49"/>
        <v>0</v>
      </c>
      <c r="W473" s="12"/>
      <c r="X473" s="12"/>
      <c r="Y473" s="34" t="s">
        <v>74</v>
      </c>
      <c r="Z473" s="12"/>
      <c r="AA473" s="12"/>
      <c r="AB473" s="12"/>
      <c r="AC473" s="12"/>
      <c r="AD473" s="12"/>
      <c r="AE473" s="12"/>
      <c r="AF473" s="12"/>
    </row>
    <row r="474" spans="1:32" x14ac:dyDescent="0.15">
      <c r="A474" s="11">
        <v>40022</v>
      </c>
      <c r="B474" s="12">
        <v>22</v>
      </c>
      <c r="C474" s="37"/>
      <c r="D474" s="27"/>
      <c r="E474" s="52"/>
      <c r="F474" s="27"/>
      <c r="G474" s="45"/>
      <c r="H474" s="45"/>
      <c r="J474" s="34"/>
      <c r="L474" s="34"/>
      <c r="M474" s="34"/>
      <c r="N474" s="12"/>
      <c r="O474" s="12"/>
      <c r="P474" s="12"/>
      <c r="Q474" s="26" t="s">
        <v>74</v>
      </c>
      <c r="R474" s="12"/>
      <c r="S474" s="12"/>
      <c r="T474" s="83" t="str">
        <f t="shared" si="45"/>
        <v xml:space="preserve"> </v>
      </c>
      <c r="U474" s="83" t="str">
        <f t="shared" si="46"/>
        <v xml:space="preserve"> </v>
      </c>
      <c r="V474" s="83">
        <f t="shared" si="49"/>
        <v>0</v>
      </c>
      <c r="W474" s="12"/>
      <c r="X474" s="12"/>
      <c r="Y474" s="34" t="s">
        <v>74</v>
      </c>
      <c r="Z474" s="12"/>
      <c r="AA474" s="12"/>
      <c r="AB474" s="12"/>
      <c r="AC474" s="12"/>
      <c r="AD474" s="12"/>
      <c r="AE474" s="12"/>
      <c r="AF474" s="12"/>
    </row>
    <row r="475" spans="1:32" x14ac:dyDescent="0.15">
      <c r="A475" s="11">
        <v>40036</v>
      </c>
      <c r="B475" s="12">
        <v>22</v>
      </c>
      <c r="C475" s="37"/>
      <c r="D475" s="27"/>
      <c r="E475" s="52"/>
      <c r="F475" s="27"/>
      <c r="G475" s="45"/>
      <c r="H475" s="45"/>
      <c r="J475" s="34"/>
      <c r="L475" s="34"/>
      <c r="M475" s="34"/>
      <c r="N475" s="12">
        <v>4</v>
      </c>
      <c r="O475" s="12"/>
      <c r="P475" s="12"/>
      <c r="Q475" s="26" t="s">
        <v>74</v>
      </c>
      <c r="R475" s="12"/>
      <c r="S475" s="12"/>
      <c r="T475" s="83" t="str">
        <f t="shared" si="45"/>
        <v xml:space="preserve"> </v>
      </c>
      <c r="U475" s="83" t="str">
        <f t="shared" si="46"/>
        <v xml:space="preserve"> </v>
      </c>
      <c r="V475" s="83">
        <f t="shared" si="49"/>
        <v>0</v>
      </c>
      <c r="W475" s="12"/>
      <c r="X475" s="12"/>
      <c r="Y475" s="34" t="s">
        <v>74</v>
      </c>
      <c r="Z475" s="12"/>
      <c r="AA475" s="12"/>
      <c r="AB475" s="12"/>
      <c r="AC475" s="12"/>
      <c r="AD475" s="12"/>
      <c r="AE475" s="12"/>
      <c r="AF475" s="12"/>
    </row>
    <row r="476" spans="1:32" x14ac:dyDescent="0.15">
      <c r="A476" s="11">
        <v>40050</v>
      </c>
      <c r="B476" s="12">
        <v>22</v>
      </c>
      <c r="C476" s="37"/>
      <c r="D476" s="27"/>
      <c r="E476" s="52"/>
      <c r="F476" s="27"/>
      <c r="G476" s="45"/>
      <c r="H476" s="45"/>
      <c r="J476" s="34"/>
      <c r="L476" s="34"/>
      <c r="M476" s="34"/>
      <c r="N476" s="21"/>
      <c r="O476" s="12"/>
      <c r="P476" s="12"/>
      <c r="Q476" s="26" t="s">
        <v>74</v>
      </c>
      <c r="R476" s="12"/>
      <c r="S476" s="12"/>
      <c r="T476" s="83" t="str">
        <f t="shared" si="45"/>
        <v xml:space="preserve"> </v>
      </c>
      <c r="U476" s="83" t="str">
        <f t="shared" si="46"/>
        <v xml:space="preserve"> </v>
      </c>
      <c r="V476" s="83">
        <f t="shared" si="49"/>
        <v>0</v>
      </c>
      <c r="W476" s="12"/>
      <c r="X476" s="12"/>
      <c r="Y476" s="34" t="s">
        <v>74</v>
      </c>
      <c r="Z476" s="12"/>
      <c r="AA476" s="12"/>
      <c r="AB476" s="12"/>
      <c r="AC476" s="12"/>
      <c r="AD476" s="12"/>
      <c r="AE476" s="12"/>
      <c r="AF476" s="12"/>
    </row>
    <row r="477" spans="1:32" x14ac:dyDescent="0.15">
      <c r="A477" s="11">
        <v>40064</v>
      </c>
      <c r="B477" s="12">
        <v>22</v>
      </c>
      <c r="C477" s="37"/>
      <c r="D477" s="27"/>
      <c r="E477" s="52"/>
      <c r="F477" s="27"/>
      <c r="G477" s="45"/>
      <c r="H477" s="45"/>
      <c r="J477" s="34"/>
      <c r="L477" s="34"/>
      <c r="M477" s="34"/>
      <c r="N477" s="87">
        <v>4</v>
      </c>
      <c r="O477" s="12"/>
      <c r="P477" s="12"/>
      <c r="Q477" s="26" t="s">
        <v>74</v>
      </c>
      <c r="R477" s="12"/>
      <c r="S477" s="12"/>
      <c r="T477" s="83" t="str">
        <f t="shared" si="45"/>
        <v xml:space="preserve"> </v>
      </c>
      <c r="U477" s="83" t="str">
        <f t="shared" si="46"/>
        <v xml:space="preserve"> </v>
      </c>
      <c r="V477" s="83">
        <f t="shared" si="49"/>
        <v>0</v>
      </c>
      <c r="W477" s="12"/>
      <c r="X477" s="12"/>
      <c r="Y477" s="34" t="s">
        <v>74</v>
      </c>
      <c r="Z477" s="12"/>
      <c r="AA477" s="12"/>
      <c r="AB477" s="12"/>
      <c r="AC477" s="12"/>
      <c r="AD477" s="12"/>
      <c r="AE477" s="12"/>
      <c r="AF477" s="12"/>
    </row>
    <row r="478" spans="1:32" x14ac:dyDescent="0.15">
      <c r="A478" s="11">
        <v>40078</v>
      </c>
      <c r="B478" s="12">
        <v>22</v>
      </c>
      <c r="C478" s="37"/>
      <c r="D478" s="27"/>
      <c r="E478" s="52"/>
      <c r="F478" s="27"/>
      <c r="G478" s="45"/>
      <c r="H478" s="45"/>
      <c r="J478" s="34"/>
      <c r="L478" s="34"/>
      <c r="M478" s="34"/>
      <c r="N478" s="87">
        <v>1</v>
      </c>
      <c r="O478" s="12"/>
      <c r="P478" s="12"/>
      <c r="Q478" s="26" t="s">
        <v>74</v>
      </c>
      <c r="R478" s="12"/>
      <c r="S478" s="12"/>
      <c r="T478" s="83" t="str">
        <f t="shared" si="45"/>
        <v xml:space="preserve"> </v>
      </c>
      <c r="U478" s="83" t="str">
        <f t="shared" si="46"/>
        <v xml:space="preserve"> </v>
      </c>
      <c r="V478" s="83">
        <f t="shared" si="49"/>
        <v>0</v>
      </c>
      <c r="W478" s="12"/>
      <c r="X478" s="12"/>
      <c r="Y478" s="34" t="s">
        <v>74</v>
      </c>
      <c r="Z478" s="12"/>
      <c r="AA478" s="12"/>
      <c r="AB478" s="12"/>
      <c r="AC478" s="12"/>
      <c r="AD478" s="12"/>
      <c r="AE478" s="12"/>
      <c r="AF478" s="12"/>
    </row>
    <row r="479" spans="1:32" x14ac:dyDescent="0.15">
      <c r="A479" s="11">
        <v>40092</v>
      </c>
      <c r="B479" s="12">
        <v>22</v>
      </c>
      <c r="C479" s="37"/>
      <c r="D479" s="27"/>
      <c r="E479" s="52"/>
      <c r="F479" s="27"/>
      <c r="G479" s="45"/>
      <c r="H479" s="45"/>
      <c r="J479" s="34"/>
      <c r="L479" s="34"/>
      <c r="M479" s="34"/>
      <c r="N479" s="23"/>
      <c r="O479" s="12"/>
      <c r="P479" s="12"/>
      <c r="Q479" s="26" t="s">
        <v>74</v>
      </c>
      <c r="R479" s="12"/>
      <c r="S479" s="12"/>
      <c r="T479" s="83" t="str">
        <f t="shared" si="45"/>
        <v xml:space="preserve"> </v>
      </c>
      <c r="U479" s="83" t="str">
        <f t="shared" si="46"/>
        <v xml:space="preserve"> </v>
      </c>
      <c r="V479" s="83">
        <f t="shared" si="49"/>
        <v>0</v>
      </c>
      <c r="W479" s="12"/>
      <c r="X479" s="12"/>
      <c r="Y479" s="27" t="s">
        <v>74</v>
      </c>
      <c r="Z479" s="12"/>
      <c r="AA479" s="12"/>
      <c r="AB479" s="12"/>
      <c r="AC479" s="12"/>
      <c r="AD479" s="12"/>
      <c r="AE479" s="12"/>
      <c r="AF479" s="12"/>
    </row>
    <row r="480" spans="1:32" x14ac:dyDescent="0.15">
      <c r="A480" s="11">
        <v>40106</v>
      </c>
      <c r="B480" s="12">
        <v>22</v>
      </c>
      <c r="C480" s="37"/>
      <c r="D480" s="27"/>
      <c r="E480" s="52"/>
      <c r="F480" s="27"/>
      <c r="G480" s="45"/>
      <c r="H480" s="45"/>
      <c r="J480" s="34"/>
      <c r="L480" s="34"/>
      <c r="M480" s="34"/>
      <c r="N480" s="23"/>
      <c r="O480" s="12"/>
      <c r="P480" s="12"/>
      <c r="Q480" s="26" t="s">
        <v>74</v>
      </c>
      <c r="R480" s="12"/>
      <c r="S480" s="12"/>
      <c r="T480" s="83" t="str">
        <f t="shared" si="45"/>
        <v xml:space="preserve"> </v>
      </c>
      <c r="U480" s="83" t="str">
        <f t="shared" si="46"/>
        <v xml:space="preserve"> </v>
      </c>
      <c r="V480" s="83">
        <f t="shared" si="49"/>
        <v>0</v>
      </c>
      <c r="W480" s="12"/>
      <c r="X480" s="12"/>
      <c r="Y480" s="27" t="s">
        <v>74</v>
      </c>
      <c r="Z480" s="12"/>
      <c r="AA480" s="12"/>
      <c r="AB480" s="12"/>
      <c r="AC480" s="12"/>
      <c r="AD480" s="12"/>
      <c r="AE480" s="12"/>
      <c r="AF480" s="12"/>
    </row>
    <row r="481" spans="1:39" x14ac:dyDescent="0.15">
      <c r="A481" s="13">
        <v>40120</v>
      </c>
      <c r="B481" s="12">
        <v>22</v>
      </c>
      <c r="C481" s="37"/>
      <c r="D481" s="27"/>
      <c r="E481" s="52"/>
      <c r="F481" s="27"/>
      <c r="G481" s="45"/>
      <c r="H481" s="45"/>
      <c r="J481" s="34"/>
      <c r="L481" s="34"/>
      <c r="M481" s="34"/>
      <c r="N481" s="23">
        <v>1</v>
      </c>
      <c r="O481" s="12"/>
      <c r="P481" s="12"/>
      <c r="Q481" s="26" t="s">
        <v>74</v>
      </c>
      <c r="R481" s="12"/>
      <c r="S481" s="12"/>
      <c r="T481" s="83" t="str">
        <f t="shared" si="45"/>
        <v xml:space="preserve"> </v>
      </c>
      <c r="U481" s="83" t="str">
        <f t="shared" si="46"/>
        <v xml:space="preserve"> </v>
      </c>
      <c r="V481" s="83">
        <f t="shared" si="49"/>
        <v>0</v>
      </c>
      <c r="W481" s="12"/>
      <c r="X481" s="12"/>
      <c r="Y481" s="27" t="s">
        <v>74</v>
      </c>
      <c r="Z481" s="12"/>
      <c r="AA481" s="12"/>
      <c r="AB481" s="12"/>
      <c r="AC481" s="12"/>
      <c r="AD481" s="12"/>
      <c r="AE481" s="12"/>
      <c r="AF481" s="12"/>
    </row>
    <row r="482" spans="1:39" x14ac:dyDescent="0.15">
      <c r="A482" s="13">
        <v>40134</v>
      </c>
      <c r="B482" s="12">
        <v>22</v>
      </c>
      <c r="C482" s="37"/>
      <c r="D482" s="27"/>
      <c r="E482" s="52"/>
      <c r="F482" s="27"/>
      <c r="G482" s="45"/>
      <c r="H482" s="45"/>
      <c r="J482" s="34"/>
      <c r="L482" s="34"/>
      <c r="M482" s="34"/>
      <c r="N482" s="23"/>
      <c r="O482" s="12"/>
      <c r="P482" s="12"/>
      <c r="Q482" s="26" t="s">
        <v>74</v>
      </c>
      <c r="R482" s="12"/>
      <c r="S482" s="12"/>
      <c r="T482" s="83" t="str">
        <f t="shared" si="45"/>
        <v xml:space="preserve"> </v>
      </c>
      <c r="U482" s="83" t="str">
        <f t="shared" si="46"/>
        <v xml:space="preserve"> </v>
      </c>
      <c r="V482" s="83">
        <f t="shared" si="49"/>
        <v>0</v>
      </c>
      <c r="W482" s="12"/>
      <c r="X482" s="12"/>
      <c r="Y482" s="27" t="s">
        <v>74</v>
      </c>
      <c r="Z482" s="12"/>
      <c r="AA482" s="12"/>
      <c r="AB482" s="12"/>
      <c r="AC482" s="12"/>
      <c r="AD482" s="12"/>
      <c r="AE482" s="12"/>
      <c r="AF482" s="12"/>
    </row>
    <row r="483" spans="1:39" x14ac:dyDescent="0.15">
      <c r="A483" s="13"/>
      <c r="B483" s="12"/>
      <c r="C483" s="37"/>
      <c r="D483" s="27"/>
      <c r="E483" s="52"/>
      <c r="F483" s="27"/>
      <c r="G483" s="45"/>
      <c r="H483" s="45"/>
      <c r="J483" s="34"/>
      <c r="L483" s="34"/>
      <c r="M483" s="34"/>
      <c r="N483" s="21"/>
      <c r="O483" s="12"/>
      <c r="P483" s="12"/>
      <c r="Q483" s="12"/>
      <c r="R483" s="12"/>
      <c r="S483" s="12"/>
      <c r="T483" s="83" t="str">
        <f t="shared" si="45"/>
        <v xml:space="preserve"> </v>
      </c>
      <c r="U483" s="83" t="str">
        <f t="shared" si="46"/>
        <v xml:space="preserve"> </v>
      </c>
      <c r="V483" s="83">
        <f t="shared" si="49"/>
        <v>0</v>
      </c>
      <c r="W483" s="12"/>
      <c r="X483" s="12"/>
      <c r="Y483" s="27"/>
      <c r="Z483" s="12"/>
      <c r="AA483" s="12"/>
      <c r="AB483" s="12"/>
      <c r="AC483" s="12"/>
      <c r="AD483" s="12"/>
      <c r="AE483" s="12"/>
      <c r="AF483" s="12"/>
    </row>
    <row r="484" spans="1:39" x14ac:dyDescent="0.15">
      <c r="A484" s="13"/>
      <c r="B484" s="12"/>
      <c r="C484" s="37"/>
      <c r="D484" s="27"/>
      <c r="E484" s="52"/>
      <c r="F484" s="27"/>
      <c r="G484" s="45"/>
      <c r="H484" s="45"/>
      <c r="J484" s="34"/>
      <c r="L484" s="34"/>
      <c r="M484" s="34"/>
      <c r="N484" s="23"/>
      <c r="O484" s="12"/>
      <c r="P484" s="12"/>
      <c r="Q484" s="12"/>
      <c r="R484" s="12"/>
      <c r="S484" s="12"/>
      <c r="T484" s="83" t="str">
        <f t="shared" si="45"/>
        <v xml:space="preserve"> </v>
      </c>
      <c r="U484" s="83" t="str">
        <f t="shared" si="46"/>
        <v xml:space="preserve"> </v>
      </c>
      <c r="V484" s="83">
        <f t="shared" si="49"/>
        <v>0</v>
      </c>
      <c r="W484" s="12"/>
      <c r="X484" s="12"/>
      <c r="Y484" s="27"/>
      <c r="Z484" s="12"/>
      <c r="AA484" s="12"/>
      <c r="AB484" s="12"/>
      <c r="AC484" s="12"/>
      <c r="AD484" s="12"/>
      <c r="AE484" s="12"/>
      <c r="AF484" s="12"/>
    </row>
    <row r="485" spans="1:39" x14ac:dyDescent="0.15">
      <c r="A485" s="13"/>
      <c r="B485" s="12"/>
      <c r="C485" s="37"/>
      <c r="D485" s="27"/>
      <c r="E485" s="52"/>
      <c r="F485" s="27"/>
      <c r="G485" s="45"/>
      <c r="H485" s="45"/>
      <c r="J485" s="34"/>
      <c r="L485" s="34"/>
      <c r="M485" s="34"/>
      <c r="N485" s="23"/>
      <c r="O485" s="12"/>
      <c r="P485" s="12"/>
      <c r="Q485" s="12"/>
      <c r="R485" s="12"/>
      <c r="S485" s="12"/>
      <c r="T485" s="83" t="str">
        <f t="shared" si="45"/>
        <v xml:space="preserve"> </v>
      </c>
      <c r="U485" s="83" t="str">
        <f t="shared" si="46"/>
        <v xml:space="preserve"> </v>
      </c>
      <c r="V485" s="83">
        <f t="shared" si="49"/>
        <v>0</v>
      </c>
      <c r="W485" s="12"/>
      <c r="X485" s="12"/>
      <c r="Y485" s="27"/>
      <c r="Z485" s="12"/>
      <c r="AA485" s="12"/>
      <c r="AB485" s="12"/>
      <c r="AC485" s="12"/>
      <c r="AD485" s="12"/>
      <c r="AE485" s="12"/>
      <c r="AF485" s="12"/>
    </row>
    <row r="486" spans="1:39" x14ac:dyDescent="0.15">
      <c r="A486" s="13"/>
      <c r="B486" s="12"/>
      <c r="C486" s="37"/>
      <c r="D486" s="27"/>
      <c r="E486" s="52"/>
      <c r="F486" s="27"/>
      <c r="G486" s="45"/>
      <c r="H486" s="45"/>
      <c r="J486" s="34"/>
      <c r="L486" s="34"/>
      <c r="M486" s="34"/>
      <c r="N486" s="12"/>
      <c r="O486" s="12"/>
      <c r="P486" s="12"/>
      <c r="Q486" s="12"/>
      <c r="R486" s="12"/>
      <c r="S486" s="12"/>
      <c r="T486" s="83" t="str">
        <f t="shared" si="45"/>
        <v xml:space="preserve"> </v>
      </c>
      <c r="U486" s="83" t="str">
        <f t="shared" si="46"/>
        <v xml:space="preserve"> </v>
      </c>
      <c r="V486" s="83">
        <f t="shared" si="49"/>
        <v>0</v>
      </c>
      <c r="W486" s="12"/>
      <c r="X486" s="12"/>
      <c r="Y486" s="27"/>
      <c r="Z486" s="12"/>
      <c r="AA486" s="12"/>
      <c r="AB486" s="12"/>
      <c r="AC486" s="12"/>
      <c r="AD486" s="12"/>
      <c r="AE486" s="12"/>
      <c r="AF486" s="12"/>
    </row>
    <row r="487" spans="1:39" x14ac:dyDescent="0.15">
      <c r="A487" s="11">
        <v>39896</v>
      </c>
      <c r="B487" s="12">
        <v>23</v>
      </c>
      <c r="C487" s="37">
        <v>5.17</v>
      </c>
      <c r="D487" s="27">
        <v>6.08</v>
      </c>
      <c r="E487" s="52">
        <v>10.1</v>
      </c>
      <c r="F487" s="27"/>
      <c r="G487" s="45">
        <v>0.11799999999999999</v>
      </c>
      <c r="H487" s="45"/>
      <c r="I487">
        <v>145</v>
      </c>
      <c r="J487" s="34">
        <f t="shared" ref="J487:J495" si="50">(I487*14.007)*(0.001)</f>
        <v>2.031015</v>
      </c>
      <c r="K487" s="34">
        <v>1.21</v>
      </c>
      <c r="L487" s="34">
        <f t="shared" ref="L487:L495" si="51">(K487*30.97)*(0.001)</f>
        <v>3.7473699999999999E-2</v>
      </c>
      <c r="M487" s="34"/>
      <c r="N487" s="12"/>
      <c r="O487" s="12">
        <v>1</v>
      </c>
      <c r="P487" s="87">
        <v>2</v>
      </c>
      <c r="Q487" s="12">
        <v>1</v>
      </c>
      <c r="R487" s="87">
        <v>8</v>
      </c>
      <c r="S487" s="87">
        <v>1</v>
      </c>
      <c r="T487" s="83">
        <f t="shared" si="45"/>
        <v>13</v>
      </c>
      <c r="U487" s="83">
        <f t="shared" si="46"/>
        <v>8</v>
      </c>
      <c r="V487" s="83">
        <f t="shared" si="49"/>
        <v>0.38100000000000001</v>
      </c>
      <c r="W487">
        <v>15</v>
      </c>
      <c r="X487" s="12">
        <v>1</v>
      </c>
      <c r="Y487" s="27"/>
      <c r="Z487">
        <v>13</v>
      </c>
      <c r="AA487" t="s">
        <v>206</v>
      </c>
      <c r="AB487">
        <v>8</v>
      </c>
      <c r="AC487" t="s">
        <v>206</v>
      </c>
      <c r="AD487" s="12" t="s">
        <v>58</v>
      </c>
      <c r="AE487" s="12" t="s">
        <v>69</v>
      </c>
      <c r="AF487" s="12"/>
    </row>
    <row r="488" spans="1:39" x14ac:dyDescent="0.15">
      <c r="A488" s="11">
        <v>39910</v>
      </c>
      <c r="B488" s="12">
        <v>23</v>
      </c>
      <c r="C488" s="37">
        <v>4.2300000000000004</v>
      </c>
      <c r="D488" s="27">
        <v>6.26</v>
      </c>
      <c r="E488" s="52">
        <v>8.6999999999999993</v>
      </c>
      <c r="F488" s="27">
        <v>6.09</v>
      </c>
      <c r="G488" s="45">
        <v>8.5999999999999993E-2</v>
      </c>
      <c r="H488" s="45"/>
      <c r="I488">
        <v>164</v>
      </c>
      <c r="J488" s="34">
        <f t="shared" si="50"/>
        <v>2.297148</v>
      </c>
      <c r="K488" s="34">
        <v>1.65</v>
      </c>
      <c r="L488" s="34">
        <f t="shared" si="51"/>
        <v>5.11005E-2</v>
      </c>
      <c r="M488" s="34"/>
      <c r="N488" s="12"/>
      <c r="O488" s="12">
        <v>2</v>
      </c>
      <c r="P488" s="87">
        <v>4</v>
      </c>
      <c r="Q488" s="12">
        <v>3</v>
      </c>
      <c r="R488" s="87">
        <v>8</v>
      </c>
      <c r="S488" s="87">
        <v>5</v>
      </c>
      <c r="T488" s="83">
        <f t="shared" si="45"/>
        <v>10</v>
      </c>
      <c r="U488" s="83">
        <f t="shared" si="46"/>
        <v>13</v>
      </c>
      <c r="V488" s="83">
        <f t="shared" si="49"/>
        <v>0.30479999999999996</v>
      </c>
      <c r="W488">
        <v>12</v>
      </c>
      <c r="X488" s="12">
        <v>1</v>
      </c>
      <c r="Y488" s="27"/>
      <c r="Z488">
        <v>10</v>
      </c>
      <c r="AA488" t="s">
        <v>206</v>
      </c>
      <c r="AB488">
        <v>13</v>
      </c>
      <c r="AC488" t="s">
        <v>206</v>
      </c>
      <c r="AD488" s="12"/>
      <c r="AE488" s="12"/>
      <c r="AF488" s="12"/>
      <c r="AH488" t="s">
        <v>101</v>
      </c>
      <c r="AI488" s="34">
        <f>C487</f>
        <v>5.17</v>
      </c>
      <c r="AJ488" s="34">
        <f>D487</f>
        <v>6.08</v>
      </c>
      <c r="AK488" s="34"/>
      <c r="AL488" s="43">
        <f>G487</f>
        <v>0.11799999999999999</v>
      </c>
      <c r="AM488" s="50">
        <f>E487</f>
        <v>10.1</v>
      </c>
    </row>
    <row r="489" spans="1:39" x14ac:dyDescent="0.15">
      <c r="A489" s="11">
        <v>39924</v>
      </c>
      <c r="B489" s="12">
        <v>23</v>
      </c>
      <c r="C489" s="37">
        <v>4.79</v>
      </c>
      <c r="D489" s="27">
        <v>5.96</v>
      </c>
      <c r="E489" s="52">
        <v>10.5</v>
      </c>
      <c r="F489" s="27">
        <v>5.74</v>
      </c>
      <c r="G489" s="45">
        <v>0.11600000000000001</v>
      </c>
      <c r="H489" s="45"/>
      <c r="I489">
        <v>102</v>
      </c>
      <c r="J489" s="34">
        <f t="shared" si="50"/>
        <v>1.428714</v>
      </c>
      <c r="K489" s="34">
        <v>1.21</v>
      </c>
      <c r="L489" s="34">
        <f t="shared" si="51"/>
        <v>3.7473699999999999E-2</v>
      </c>
      <c r="M489" s="34"/>
      <c r="N489" s="12"/>
      <c r="O489" s="12">
        <v>1</v>
      </c>
      <c r="P489" s="23">
        <v>1</v>
      </c>
      <c r="Q489" s="12">
        <v>1</v>
      </c>
      <c r="R489" s="12"/>
      <c r="S489" s="23">
        <v>5</v>
      </c>
      <c r="T489" s="83">
        <f t="shared" si="45"/>
        <v>26</v>
      </c>
      <c r="U489" s="83">
        <f t="shared" si="46"/>
        <v>18</v>
      </c>
      <c r="V489" s="83">
        <f t="shared" si="49"/>
        <v>0.60959999999999992</v>
      </c>
      <c r="W489" s="23">
        <v>24</v>
      </c>
      <c r="X489" s="12">
        <v>1</v>
      </c>
      <c r="Y489" s="27"/>
      <c r="Z489" s="23">
        <v>26</v>
      </c>
      <c r="AA489" s="23" t="s">
        <v>206</v>
      </c>
      <c r="AB489" s="23">
        <v>18</v>
      </c>
      <c r="AC489" s="23" t="s">
        <v>206</v>
      </c>
      <c r="AD489" s="12"/>
      <c r="AE489" s="12"/>
      <c r="AF489" s="12"/>
      <c r="AH489" t="s">
        <v>102</v>
      </c>
      <c r="AI489" s="34">
        <f>AVERAGE(C488:C489)</f>
        <v>4.51</v>
      </c>
      <c r="AJ489" s="34">
        <f>AVERAGE(D488:D489)</f>
        <v>6.1099999999999994</v>
      </c>
      <c r="AK489" s="34">
        <f>AVERAGE(F488:F489)</f>
        <v>5.915</v>
      </c>
      <c r="AL489" s="43">
        <f>AVERAGE(G488:G489)</f>
        <v>0.10100000000000001</v>
      </c>
      <c r="AM489" s="50">
        <f>AVERAGE(E488:E489)</f>
        <v>9.6</v>
      </c>
    </row>
    <row r="490" spans="1:39" x14ac:dyDescent="0.15">
      <c r="A490" s="11">
        <v>39938</v>
      </c>
      <c r="B490" s="12">
        <v>23</v>
      </c>
      <c r="C490" s="37">
        <v>1.35</v>
      </c>
      <c r="D490" s="27">
        <v>6.22</v>
      </c>
      <c r="E490" s="52">
        <v>7.5</v>
      </c>
      <c r="F490" s="27">
        <v>4.1900000000000004</v>
      </c>
      <c r="G490" s="45">
        <v>8.4000000000000005E-2</v>
      </c>
      <c r="H490" s="45"/>
      <c r="I490">
        <v>112</v>
      </c>
      <c r="J490" s="34">
        <f t="shared" si="50"/>
        <v>1.568784</v>
      </c>
      <c r="K490" s="34">
        <v>1.71</v>
      </c>
      <c r="L490" s="34">
        <f t="shared" si="51"/>
        <v>5.2958700000000004E-2</v>
      </c>
      <c r="M490" s="34"/>
      <c r="N490" s="12"/>
      <c r="O490" s="23">
        <v>3</v>
      </c>
      <c r="P490" s="23">
        <v>2</v>
      </c>
      <c r="Q490" s="23">
        <v>2</v>
      </c>
      <c r="R490" s="23">
        <v>1</v>
      </c>
      <c r="S490" s="23">
        <v>3</v>
      </c>
      <c r="T490" s="83">
        <f t="shared" si="45"/>
        <v>16</v>
      </c>
      <c r="U490" s="83" t="str">
        <f t="shared" si="46"/>
        <v xml:space="preserve"> </v>
      </c>
      <c r="V490" s="83">
        <f t="shared" si="49"/>
        <v>0.60959999999999992</v>
      </c>
      <c r="W490" s="23">
        <v>24</v>
      </c>
      <c r="X490" s="12"/>
      <c r="Y490" s="27"/>
      <c r="Z490" s="23">
        <v>16</v>
      </c>
      <c r="AA490" s="23" t="s">
        <v>206</v>
      </c>
      <c r="AB490" s="12"/>
      <c r="AC490" s="12"/>
      <c r="AD490" s="12"/>
      <c r="AE490" s="23" t="s">
        <v>97</v>
      </c>
      <c r="AF490" s="12"/>
      <c r="AH490" t="s">
        <v>103</v>
      </c>
      <c r="AI490" s="34">
        <f>AVERAGE(C490:C491)</f>
        <v>2.665</v>
      </c>
      <c r="AJ490" s="34">
        <f>AVERAGE(D490:D491)</f>
        <v>6.33</v>
      </c>
      <c r="AK490" s="34">
        <f>AVERAGE(F490:F491)</f>
        <v>4.1400000000000006</v>
      </c>
      <c r="AL490" s="43">
        <f>AVERAGE(G490:G491)</f>
        <v>0.32899999999999996</v>
      </c>
      <c r="AM490" s="50">
        <f>AVERAGE(E490:E491)</f>
        <v>6.75</v>
      </c>
    </row>
    <row r="491" spans="1:39" x14ac:dyDescent="0.15">
      <c r="A491" s="11">
        <v>39952</v>
      </c>
      <c r="B491" s="12">
        <v>23</v>
      </c>
      <c r="C491" s="37">
        <v>3.98</v>
      </c>
      <c r="D491" s="27">
        <v>6.44</v>
      </c>
      <c r="E491" s="52">
        <v>6</v>
      </c>
      <c r="F491" s="27">
        <v>4.09</v>
      </c>
      <c r="G491" s="45">
        <v>0.57399999999999995</v>
      </c>
      <c r="H491" s="45"/>
      <c r="I491">
        <v>116</v>
      </c>
      <c r="J491" s="34">
        <f t="shared" si="50"/>
        <v>1.6248119999999999</v>
      </c>
      <c r="K491" s="34">
        <v>3.68</v>
      </c>
      <c r="L491" s="34">
        <f t="shared" si="51"/>
        <v>0.1139696</v>
      </c>
      <c r="M491" s="34"/>
      <c r="N491" s="12"/>
      <c r="O491" s="23">
        <v>1</v>
      </c>
      <c r="P491" s="23">
        <v>2</v>
      </c>
      <c r="Q491" s="23">
        <v>1</v>
      </c>
      <c r="R491" s="23">
        <v>2</v>
      </c>
      <c r="S491" s="23">
        <v>3</v>
      </c>
      <c r="T491" s="83">
        <f t="shared" si="45"/>
        <v>28</v>
      </c>
      <c r="U491" s="83">
        <f t="shared" si="46"/>
        <v>20</v>
      </c>
      <c r="V491" s="83">
        <f t="shared" si="49"/>
        <v>0.4572</v>
      </c>
      <c r="W491" s="23">
        <v>18</v>
      </c>
      <c r="X491" s="87">
        <v>1</v>
      </c>
      <c r="Y491" s="27"/>
      <c r="Z491" s="23">
        <v>28</v>
      </c>
      <c r="AA491" s="23" t="s">
        <v>206</v>
      </c>
      <c r="AB491" s="87">
        <v>20</v>
      </c>
      <c r="AC491" s="87" t="s">
        <v>206</v>
      </c>
      <c r="AD491" s="12"/>
      <c r="AE491" t="s">
        <v>69</v>
      </c>
      <c r="AF491" s="12"/>
      <c r="AH491" t="s">
        <v>104</v>
      </c>
      <c r="AI491" s="34">
        <f>AVERAGE(C492:C494)</f>
        <v>3.3433333333333337</v>
      </c>
      <c r="AJ491" s="34">
        <f>AVERAGE(D492:D494)</f>
        <v>6.376666666666666</v>
      </c>
      <c r="AK491" s="34">
        <f>AVERAGE(F492:F494)</f>
        <v>5.0666666666666664</v>
      </c>
      <c r="AL491" s="43">
        <f>AVERAGE(G492:G494)</f>
        <v>0.14333333333333334</v>
      </c>
      <c r="AM491" s="50">
        <f>AVERAGE(E492:E494)</f>
        <v>12.833333333333334</v>
      </c>
    </row>
    <row r="492" spans="1:39" x14ac:dyDescent="0.15">
      <c r="A492" s="11">
        <v>39966</v>
      </c>
      <c r="B492" s="12">
        <v>23</v>
      </c>
      <c r="C492" s="37">
        <v>5.07</v>
      </c>
      <c r="D492" s="27">
        <v>6.24</v>
      </c>
      <c r="E492" s="52">
        <v>16.399999999999999</v>
      </c>
      <c r="F492" s="27">
        <v>6.12</v>
      </c>
      <c r="G492" s="45">
        <v>5.0999999999999997E-2</v>
      </c>
      <c r="H492" s="45"/>
      <c r="I492">
        <v>99.2</v>
      </c>
      <c r="J492" s="34">
        <f t="shared" si="50"/>
        <v>1.3894944</v>
      </c>
      <c r="K492" s="34">
        <v>1.7</v>
      </c>
      <c r="L492" s="34">
        <f t="shared" si="51"/>
        <v>5.2648999999999994E-2</v>
      </c>
      <c r="M492" s="34"/>
      <c r="N492" s="12"/>
      <c r="O492" s="23">
        <v>1</v>
      </c>
      <c r="P492" s="23">
        <v>2</v>
      </c>
      <c r="Q492" s="23">
        <v>1</v>
      </c>
      <c r="R492" s="23">
        <v>6</v>
      </c>
      <c r="S492" s="23">
        <v>1</v>
      </c>
      <c r="T492" s="83" t="str">
        <f t="shared" si="45"/>
        <v>36C</v>
      </c>
      <c r="U492" s="83">
        <f t="shared" si="46"/>
        <v>25</v>
      </c>
      <c r="V492" s="83">
        <f t="shared" si="49"/>
        <v>0.50800000000000001</v>
      </c>
      <c r="W492" s="23">
        <v>20</v>
      </c>
      <c r="X492" s="87">
        <v>1</v>
      </c>
      <c r="Y492" s="27"/>
      <c r="Z492" s="23" t="s">
        <v>120</v>
      </c>
      <c r="AA492" s="23"/>
      <c r="AB492" s="87">
        <v>25</v>
      </c>
      <c r="AC492" s="87" t="s">
        <v>206</v>
      </c>
      <c r="AD492" s="12"/>
      <c r="AE492" s="12"/>
      <c r="AF492" s="12"/>
      <c r="AH492" t="s">
        <v>105</v>
      </c>
      <c r="AI492" s="34">
        <f>AVERAGE(C495:C496)</f>
        <v>4.2850000000000001</v>
      </c>
      <c r="AJ492" s="34">
        <f>AVERAGE(D495:D496)</f>
        <v>6.4849999999999994</v>
      </c>
      <c r="AK492" s="34">
        <f>AVERAGE(F495:F496)</f>
        <v>4.32</v>
      </c>
      <c r="AL492" s="43">
        <f>AVERAGE(G495:G496)</f>
        <v>0.41849999999999998</v>
      </c>
      <c r="AM492" s="50">
        <f>AVERAGE(E495:E496)</f>
        <v>15.700000000000001</v>
      </c>
    </row>
    <row r="493" spans="1:39" x14ac:dyDescent="0.15">
      <c r="A493" s="11">
        <v>39980</v>
      </c>
      <c r="B493" s="12">
        <v>23</v>
      </c>
      <c r="C493" s="37">
        <v>0.68</v>
      </c>
      <c r="D493" s="27">
        <v>6.37</v>
      </c>
      <c r="E493" s="52">
        <v>7.4</v>
      </c>
      <c r="F493" s="27">
        <v>2.86</v>
      </c>
      <c r="G493" s="45">
        <v>0.30599999999999999</v>
      </c>
      <c r="H493" s="45"/>
      <c r="I493">
        <v>136</v>
      </c>
      <c r="J493" s="34">
        <f t="shared" si="50"/>
        <v>1.904952</v>
      </c>
      <c r="K493" s="34">
        <v>3.27</v>
      </c>
      <c r="L493" s="34">
        <f t="shared" si="51"/>
        <v>0.1012719</v>
      </c>
      <c r="M493" s="34"/>
      <c r="N493" s="12"/>
      <c r="O493" s="23">
        <v>3</v>
      </c>
      <c r="P493" s="23">
        <v>2</v>
      </c>
      <c r="Q493" s="23">
        <v>2</v>
      </c>
      <c r="R493" s="23">
        <v>2</v>
      </c>
      <c r="S493" s="23">
        <v>5</v>
      </c>
      <c r="T493" s="83">
        <f t="shared" si="45"/>
        <v>27</v>
      </c>
      <c r="U493" s="83">
        <f t="shared" si="46"/>
        <v>25</v>
      </c>
      <c r="V493" s="83">
        <f t="shared" si="49"/>
        <v>0.38100000000000001</v>
      </c>
      <c r="W493" s="23">
        <v>15</v>
      </c>
      <c r="X493" s="87">
        <v>1</v>
      </c>
      <c r="Y493" s="27"/>
      <c r="Z493" s="23">
        <v>27</v>
      </c>
      <c r="AA493" s="23" t="s">
        <v>206</v>
      </c>
      <c r="AB493" s="87">
        <v>25</v>
      </c>
      <c r="AC493" s="87" t="s">
        <v>206</v>
      </c>
      <c r="AD493" s="12"/>
      <c r="AE493" s="12"/>
      <c r="AF493" s="12"/>
      <c r="AH493" t="s">
        <v>106</v>
      </c>
      <c r="AI493" s="34">
        <f>AVERAGE(C497:C498)</f>
        <v>3.23</v>
      </c>
      <c r="AJ493" s="34">
        <f>AVERAGE(D497:D498)</f>
        <v>6.5299999999999994</v>
      </c>
      <c r="AK493" s="34">
        <f>AVERAGE(F497:F498)</f>
        <v>7.995000000000001</v>
      </c>
      <c r="AL493" s="43">
        <f>AVERAGE(G497:G498)</f>
        <v>0.247</v>
      </c>
      <c r="AM493" s="50">
        <f>AVERAGE(E497:E498)</f>
        <v>17.05</v>
      </c>
    </row>
    <row r="494" spans="1:39" x14ac:dyDescent="0.15">
      <c r="A494" s="11">
        <v>39994</v>
      </c>
      <c r="B494" s="12">
        <v>23</v>
      </c>
      <c r="C494" s="37">
        <v>4.28</v>
      </c>
      <c r="D494" s="27">
        <v>6.52</v>
      </c>
      <c r="E494" s="52">
        <v>14.7</v>
      </c>
      <c r="F494" s="27">
        <v>6.22</v>
      </c>
      <c r="G494" s="45">
        <v>7.2999999999999995E-2</v>
      </c>
      <c r="H494" s="45"/>
      <c r="I494">
        <v>72.2</v>
      </c>
      <c r="J494" s="34">
        <f t="shared" si="50"/>
        <v>1.0113053999999999</v>
      </c>
      <c r="K494" s="34">
        <v>1.78</v>
      </c>
      <c r="L494" s="34">
        <f t="shared" si="51"/>
        <v>5.5126599999999998E-2</v>
      </c>
      <c r="M494" s="34"/>
      <c r="N494" s="12"/>
      <c r="O494" s="23">
        <v>1</v>
      </c>
      <c r="P494" s="23">
        <v>2</v>
      </c>
      <c r="Q494" s="23">
        <v>2</v>
      </c>
      <c r="R494" s="23">
        <v>4</v>
      </c>
      <c r="S494" s="23">
        <v>1</v>
      </c>
      <c r="T494" s="83">
        <f t="shared" si="45"/>
        <v>36</v>
      </c>
      <c r="U494" s="83">
        <f t="shared" si="46"/>
        <v>26</v>
      </c>
      <c r="V494" s="83">
        <f t="shared" si="49"/>
        <v>0.4572</v>
      </c>
      <c r="W494" s="23">
        <v>18</v>
      </c>
      <c r="X494" s="87">
        <v>1</v>
      </c>
      <c r="Y494" s="27"/>
      <c r="Z494" s="23">
        <v>36</v>
      </c>
      <c r="AA494" s="23" t="s">
        <v>206</v>
      </c>
      <c r="AB494" s="87">
        <v>26</v>
      </c>
      <c r="AC494" s="87" t="s">
        <v>206</v>
      </c>
      <c r="AD494" s="12"/>
      <c r="AE494" s="12"/>
      <c r="AF494" s="12"/>
      <c r="AH494" t="s">
        <v>107</v>
      </c>
      <c r="AI494" s="34">
        <f>AVERAGE(C499:C500)</f>
        <v>4.17</v>
      </c>
      <c r="AJ494" s="34">
        <f>AVERAGE(D499:D500)</f>
        <v>6.3100000000000005</v>
      </c>
      <c r="AK494" s="34">
        <f>AVERAGE(F499:F500)</f>
        <v>10.914999999999999</v>
      </c>
      <c r="AL494" s="43">
        <f>AVERAGE(G499:G500)</f>
        <v>0.126</v>
      </c>
      <c r="AM494" s="50">
        <f>AVERAGE(E499:E500)</f>
        <v>15.2</v>
      </c>
    </row>
    <row r="495" spans="1:39" x14ac:dyDescent="0.15">
      <c r="A495" s="11">
        <v>40008</v>
      </c>
      <c r="B495" s="12">
        <v>23</v>
      </c>
      <c r="C495" s="37">
        <v>2.82</v>
      </c>
      <c r="D495" s="27">
        <v>6.47</v>
      </c>
      <c r="E495" s="52">
        <v>17.100000000000001</v>
      </c>
      <c r="F495" s="27">
        <v>4</v>
      </c>
      <c r="G495" s="45">
        <v>0.71099999999999997</v>
      </c>
      <c r="H495" s="45"/>
      <c r="I495">
        <v>83.9</v>
      </c>
      <c r="J495" s="34">
        <f t="shared" si="50"/>
        <v>1.1751873000000002</v>
      </c>
      <c r="K495" s="34">
        <v>1.87</v>
      </c>
      <c r="L495" s="34">
        <f t="shared" si="51"/>
        <v>5.7913899999999997E-2</v>
      </c>
      <c r="M495" s="34"/>
      <c r="N495" s="12"/>
      <c r="O495" s="23">
        <v>1</v>
      </c>
      <c r="P495" s="23">
        <v>2</v>
      </c>
      <c r="Q495" s="23">
        <v>1</v>
      </c>
      <c r="R495" s="23">
        <v>2</v>
      </c>
      <c r="S495" s="23">
        <v>1</v>
      </c>
      <c r="T495" s="83">
        <f t="shared" si="45"/>
        <v>37</v>
      </c>
      <c r="U495" s="83">
        <f t="shared" si="46"/>
        <v>25</v>
      </c>
      <c r="V495" s="83">
        <f t="shared" si="49"/>
        <v>0.4572</v>
      </c>
      <c r="W495" s="23">
        <v>18</v>
      </c>
      <c r="X495" s="87">
        <v>1</v>
      </c>
      <c r="Y495" s="27"/>
      <c r="Z495" s="23">
        <v>37</v>
      </c>
      <c r="AA495" s="23" t="s">
        <v>206</v>
      </c>
      <c r="AB495" s="23">
        <v>25</v>
      </c>
      <c r="AC495" s="23" t="s">
        <v>206</v>
      </c>
      <c r="AD495" s="12"/>
      <c r="AE495" s="12"/>
      <c r="AF495" s="12"/>
      <c r="AH495" t="s">
        <v>108</v>
      </c>
      <c r="AI495" s="34">
        <f>AVERAGE(C501:C502)</f>
        <v>6.6850000000000005</v>
      </c>
      <c r="AJ495" s="34">
        <f>AVERAGE(D501:D502)</f>
        <v>6.27</v>
      </c>
      <c r="AK495" s="34">
        <f>AVERAGE(F501:F502)</f>
        <v>11.649999999999999</v>
      </c>
      <c r="AL495" s="43">
        <f>AVERAGE(G501:G502)</f>
        <v>0.22550000000000001</v>
      </c>
      <c r="AM495" s="50">
        <f>AVERAGE(E501:E502)</f>
        <v>12.65</v>
      </c>
    </row>
    <row r="496" spans="1:39" x14ac:dyDescent="0.15">
      <c r="A496" s="11">
        <v>40022</v>
      </c>
      <c r="B496" s="12">
        <v>23</v>
      </c>
      <c r="C496" s="37">
        <v>5.75</v>
      </c>
      <c r="D496" s="27">
        <v>6.5</v>
      </c>
      <c r="E496" s="52">
        <v>14.3</v>
      </c>
      <c r="F496" s="27">
        <v>4.6399999999999997</v>
      </c>
      <c r="G496" s="45">
        <v>0.126</v>
      </c>
      <c r="H496" s="45"/>
      <c r="J496" s="34"/>
      <c r="L496" s="34"/>
      <c r="M496" s="34"/>
      <c r="N496" s="12"/>
      <c r="O496" s="23">
        <v>2</v>
      </c>
      <c r="P496" s="23">
        <v>3</v>
      </c>
      <c r="Q496" s="23">
        <v>1</v>
      </c>
      <c r="R496" s="23">
        <v>8</v>
      </c>
      <c r="S496" s="23">
        <v>3</v>
      </c>
      <c r="T496" s="83">
        <f t="shared" si="45"/>
        <v>26</v>
      </c>
      <c r="U496" s="83">
        <f t="shared" si="46"/>
        <v>26</v>
      </c>
      <c r="V496" s="83">
        <f t="shared" si="49"/>
        <v>0.38100000000000001</v>
      </c>
      <c r="W496" s="23">
        <v>15</v>
      </c>
      <c r="X496" s="87">
        <v>1</v>
      </c>
      <c r="Y496" s="27"/>
      <c r="Z496" s="23">
        <v>26</v>
      </c>
      <c r="AA496" s="23" t="s">
        <v>206</v>
      </c>
      <c r="AB496" s="23">
        <v>26</v>
      </c>
      <c r="AC496" s="23" t="s">
        <v>206</v>
      </c>
      <c r="AD496" s="12"/>
      <c r="AE496" s="12"/>
      <c r="AF496" s="12"/>
      <c r="AH496" t="s">
        <v>130</v>
      </c>
      <c r="AI496" s="34">
        <f>AVERAGE(C503:C504)</f>
        <v>4.3499999999999996</v>
      </c>
      <c r="AJ496" s="34">
        <f>AVERAGE(D503:D504)</f>
        <v>5.99</v>
      </c>
      <c r="AK496" s="34">
        <f>AVERAGE(F503:F504)</f>
        <v>6.8049999999999997</v>
      </c>
      <c r="AL496" s="43">
        <f>AVERAGE(G503:G504)</f>
        <v>0.14000000000000001</v>
      </c>
      <c r="AM496" s="50">
        <f>AVERAGE(E503:E504)</f>
        <v>9.1999999999999993</v>
      </c>
    </row>
    <row r="497" spans="1:32" x14ac:dyDescent="0.15">
      <c r="A497" s="11">
        <v>40036</v>
      </c>
      <c r="B497" s="12">
        <v>23</v>
      </c>
      <c r="C497" s="37">
        <v>3.36</v>
      </c>
      <c r="D497" s="27">
        <v>6.72</v>
      </c>
      <c r="E497" s="52">
        <v>18.600000000000001</v>
      </c>
      <c r="F497" s="27">
        <v>11.8</v>
      </c>
      <c r="G497" s="45">
        <v>0.08</v>
      </c>
      <c r="H497" s="45"/>
      <c r="I497">
        <v>76.8</v>
      </c>
      <c r="J497" s="34">
        <f t="shared" ref="J497:J504" si="52">(I497*14.007)*(0.001)</f>
        <v>1.0757375999999998</v>
      </c>
      <c r="K497" s="34">
        <v>1.81</v>
      </c>
      <c r="L497" s="34">
        <f t="shared" ref="L497:L504" si="53">(K497*30.97)*(0.001)</f>
        <v>5.60557E-2</v>
      </c>
      <c r="M497" s="34"/>
      <c r="N497" s="12"/>
      <c r="O497" s="23">
        <v>1</v>
      </c>
      <c r="P497" s="23">
        <v>2</v>
      </c>
      <c r="Q497" s="23">
        <v>1</v>
      </c>
      <c r="R497" s="23">
        <v>1</v>
      </c>
      <c r="S497" s="23">
        <v>1</v>
      </c>
      <c r="T497" s="83">
        <f t="shared" si="45"/>
        <v>38</v>
      </c>
      <c r="U497" s="83">
        <f t="shared" si="46"/>
        <v>29</v>
      </c>
      <c r="V497" s="83">
        <f t="shared" si="49"/>
        <v>0.4572</v>
      </c>
      <c r="W497" s="23">
        <v>18</v>
      </c>
      <c r="X497" s="87">
        <v>1</v>
      </c>
      <c r="Y497" s="27"/>
      <c r="Z497" s="23">
        <v>38</v>
      </c>
      <c r="AA497" s="23" t="s">
        <v>206</v>
      </c>
      <c r="AB497" s="23">
        <v>29</v>
      </c>
      <c r="AC497" s="23" t="s">
        <v>206</v>
      </c>
      <c r="AD497" s="12"/>
      <c r="AE497" s="12"/>
      <c r="AF497" s="12"/>
    </row>
    <row r="498" spans="1:32" x14ac:dyDescent="0.15">
      <c r="A498" s="11">
        <v>40050</v>
      </c>
      <c r="B498" s="12">
        <v>23</v>
      </c>
      <c r="C498" s="37">
        <v>3.1</v>
      </c>
      <c r="D498" s="27">
        <v>6.34</v>
      </c>
      <c r="E498" s="52">
        <v>15.5</v>
      </c>
      <c r="F498" s="27">
        <v>4.1900000000000004</v>
      </c>
      <c r="G498" s="45">
        <v>0.41399999999999998</v>
      </c>
      <c r="H498" s="45"/>
      <c r="J498" s="34"/>
      <c r="L498" s="34"/>
      <c r="M498" s="34"/>
      <c r="N498" s="12"/>
      <c r="O498" s="23">
        <v>1</v>
      </c>
      <c r="P498" s="23">
        <v>2</v>
      </c>
      <c r="Q498" s="23">
        <v>1</v>
      </c>
      <c r="R498" s="23">
        <v>4</v>
      </c>
      <c r="S498" s="23">
        <v>3</v>
      </c>
      <c r="T498" s="83">
        <f t="shared" si="45"/>
        <v>34</v>
      </c>
      <c r="U498" s="83">
        <f t="shared" si="46"/>
        <v>27</v>
      </c>
      <c r="V498" s="83">
        <f t="shared" si="49"/>
        <v>0.38100000000000001</v>
      </c>
      <c r="W498" s="23">
        <v>15</v>
      </c>
      <c r="X498" s="87">
        <v>1</v>
      </c>
      <c r="Y498" s="27"/>
      <c r="Z498" s="23">
        <v>34</v>
      </c>
      <c r="AA498" s="23" t="s">
        <v>206</v>
      </c>
      <c r="AB498" s="23">
        <v>27</v>
      </c>
      <c r="AC498" s="23" t="s">
        <v>206</v>
      </c>
      <c r="AD498" s="12"/>
      <c r="AE498" s="12"/>
      <c r="AF498" s="12"/>
    </row>
    <row r="499" spans="1:32" x14ac:dyDescent="0.15">
      <c r="A499" s="11">
        <v>40064</v>
      </c>
      <c r="B499" s="12">
        <v>23</v>
      </c>
      <c r="C499" s="37">
        <v>4.33</v>
      </c>
      <c r="D499" s="27">
        <v>6.37</v>
      </c>
      <c r="E499" s="52">
        <v>12.5</v>
      </c>
      <c r="F499" s="27">
        <v>9.6300000000000008</v>
      </c>
      <c r="G499" s="45">
        <v>0.106</v>
      </c>
      <c r="H499" s="45"/>
      <c r="I499">
        <v>86.4</v>
      </c>
      <c r="J499" s="34">
        <f t="shared" si="52"/>
        <v>1.2102048000000001</v>
      </c>
      <c r="K499" s="34">
        <v>1.84</v>
      </c>
      <c r="L499" s="34">
        <f t="shared" si="53"/>
        <v>5.6984800000000002E-2</v>
      </c>
      <c r="M499" s="34"/>
      <c r="N499" s="12"/>
      <c r="O499" s="23">
        <v>3</v>
      </c>
      <c r="P499" s="23">
        <v>3</v>
      </c>
      <c r="Q499" s="23">
        <v>1</v>
      </c>
      <c r="R499" s="23">
        <v>3</v>
      </c>
      <c r="S499" s="23">
        <v>3</v>
      </c>
      <c r="T499" s="83">
        <f t="shared" si="45"/>
        <v>23</v>
      </c>
      <c r="U499" s="83">
        <f t="shared" si="46"/>
        <v>24</v>
      </c>
      <c r="V499" s="83">
        <f t="shared" si="49"/>
        <v>0.4572</v>
      </c>
      <c r="W499" s="23">
        <v>18</v>
      </c>
      <c r="X499" s="87">
        <v>1</v>
      </c>
      <c r="Y499" s="27"/>
      <c r="Z499" s="23">
        <v>23</v>
      </c>
      <c r="AA499" s="23" t="s">
        <v>206</v>
      </c>
      <c r="AB499" s="23">
        <v>24</v>
      </c>
      <c r="AC499" s="23" t="s">
        <v>206</v>
      </c>
      <c r="AD499" s="12"/>
      <c r="AE499" s="12"/>
      <c r="AF499" s="12"/>
    </row>
    <row r="500" spans="1:32" x14ac:dyDescent="0.15">
      <c r="A500" s="11">
        <v>40078</v>
      </c>
      <c r="B500" s="12">
        <v>23</v>
      </c>
      <c r="C500" s="37">
        <v>4.01</v>
      </c>
      <c r="D500" s="27">
        <v>6.25</v>
      </c>
      <c r="E500" s="52">
        <v>17.899999999999999</v>
      </c>
      <c r="F500" s="27">
        <v>12.2</v>
      </c>
      <c r="G500" s="45">
        <v>0.14599999999999999</v>
      </c>
      <c r="H500" s="45"/>
      <c r="I500">
        <v>112</v>
      </c>
      <c r="J500" s="34">
        <f t="shared" si="52"/>
        <v>1.568784</v>
      </c>
      <c r="K500">
        <v>1.87</v>
      </c>
      <c r="L500" s="34">
        <f t="shared" si="53"/>
        <v>5.7913899999999997E-2</v>
      </c>
      <c r="M500" s="34"/>
      <c r="N500" s="12"/>
      <c r="O500" s="23">
        <v>1</v>
      </c>
      <c r="P500" s="23">
        <v>2</v>
      </c>
      <c r="Q500" s="23">
        <v>1</v>
      </c>
      <c r="R500" s="23">
        <v>4</v>
      </c>
      <c r="S500" s="23">
        <v>1</v>
      </c>
      <c r="T500" s="83">
        <f t="shared" si="45"/>
        <v>30</v>
      </c>
      <c r="U500" s="83">
        <f t="shared" si="46"/>
        <v>23</v>
      </c>
      <c r="V500" s="83">
        <f t="shared" si="49"/>
        <v>0.38100000000000001</v>
      </c>
      <c r="W500" s="23">
        <v>15</v>
      </c>
      <c r="X500" s="87">
        <v>1</v>
      </c>
      <c r="Y500" s="27"/>
      <c r="Z500" s="23">
        <v>30</v>
      </c>
      <c r="AA500" s="23" t="s">
        <v>206</v>
      </c>
      <c r="AB500" s="23">
        <v>23</v>
      </c>
      <c r="AC500" s="23" t="s">
        <v>206</v>
      </c>
      <c r="AD500" s="12"/>
      <c r="AE500" s="12"/>
      <c r="AF500" s="12"/>
    </row>
    <row r="501" spans="1:32" x14ac:dyDescent="0.15">
      <c r="A501" s="11">
        <v>40092</v>
      </c>
      <c r="B501" s="12">
        <v>23</v>
      </c>
      <c r="C501" s="37">
        <v>6.45</v>
      </c>
      <c r="D501" s="27">
        <v>6.5</v>
      </c>
      <c r="E501" s="52">
        <v>17.600000000000001</v>
      </c>
      <c r="F501" s="27">
        <v>10.7</v>
      </c>
      <c r="G501" s="45">
        <v>0.316</v>
      </c>
      <c r="H501" s="45"/>
      <c r="I501">
        <v>77.7</v>
      </c>
      <c r="J501" s="34">
        <f t="shared" si="52"/>
        <v>1.0883439000000001</v>
      </c>
      <c r="K501" s="34">
        <v>1.73</v>
      </c>
      <c r="L501" s="34">
        <f t="shared" si="53"/>
        <v>5.3578100000000003E-2</v>
      </c>
      <c r="M501" s="34"/>
      <c r="N501" s="12"/>
      <c r="O501" s="23">
        <v>2</v>
      </c>
      <c r="P501" s="23">
        <v>1</v>
      </c>
      <c r="Q501" s="23">
        <v>1</v>
      </c>
      <c r="R501" s="12"/>
      <c r="S501" s="23">
        <v>1</v>
      </c>
      <c r="T501" s="83">
        <f t="shared" si="45"/>
        <v>27</v>
      </c>
      <c r="U501" s="83">
        <f t="shared" si="46"/>
        <v>20</v>
      </c>
      <c r="V501" s="83">
        <f t="shared" si="49"/>
        <v>0.4572</v>
      </c>
      <c r="W501" s="23">
        <v>18</v>
      </c>
      <c r="X501" s="87">
        <v>1</v>
      </c>
      <c r="Y501" s="27"/>
      <c r="Z501" s="23">
        <v>27</v>
      </c>
      <c r="AA501" s="23" t="s">
        <v>206</v>
      </c>
      <c r="AB501" s="23">
        <v>20</v>
      </c>
      <c r="AC501" s="23" t="s">
        <v>206</v>
      </c>
      <c r="AD501" s="12"/>
      <c r="AE501" s="12"/>
      <c r="AF501" s="12"/>
    </row>
    <row r="502" spans="1:32" x14ac:dyDescent="0.15">
      <c r="A502" s="11">
        <v>40106</v>
      </c>
      <c r="B502" s="12">
        <v>23</v>
      </c>
      <c r="C502" s="37">
        <v>6.92</v>
      </c>
      <c r="D502" s="27">
        <v>6.04</v>
      </c>
      <c r="E502" s="52">
        <v>7.7</v>
      </c>
      <c r="F502" s="27">
        <v>12.6</v>
      </c>
      <c r="G502" s="45">
        <v>0.13500000000000001</v>
      </c>
      <c r="H502" s="45"/>
      <c r="I502">
        <v>62</v>
      </c>
      <c r="J502" s="34">
        <f t="shared" si="52"/>
        <v>0.86843400000000004</v>
      </c>
      <c r="K502">
        <v>1.33</v>
      </c>
      <c r="L502" s="34">
        <f t="shared" si="53"/>
        <v>4.11901E-2</v>
      </c>
      <c r="M502" s="34"/>
      <c r="N502" s="12"/>
      <c r="O502" s="23">
        <v>1</v>
      </c>
      <c r="P502" s="23">
        <v>2</v>
      </c>
      <c r="Q502" s="23">
        <v>1</v>
      </c>
      <c r="R502" s="23">
        <v>4</v>
      </c>
      <c r="S502" s="23">
        <v>3</v>
      </c>
      <c r="T502" s="83">
        <f t="shared" si="45"/>
        <v>23</v>
      </c>
      <c r="U502" s="83">
        <f t="shared" si="46"/>
        <v>14</v>
      </c>
      <c r="V502" s="83">
        <f t="shared" si="49"/>
        <v>0.68579999999999997</v>
      </c>
      <c r="W502" s="23">
        <v>27</v>
      </c>
      <c r="X502" s="87">
        <v>1</v>
      </c>
      <c r="Y502" s="27"/>
      <c r="Z502" s="23">
        <v>23</v>
      </c>
      <c r="AA502" s="23" t="s">
        <v>206</v>
      </c>
      <c r="AB502" s="23">
        <v>14</v>
      </c>
      <c r="AC502" s="23" t="s">
        <v>206</v>
      </c>
      <c r="AD502" s="12"/>
      <c r="AE502" s="12"/>
      <c r="AF502" s="12"/>
    </row>
    <row r="503" spans="1:32" x14ac:dyDescent="0.15">
      <c r="A503" s="13">
        <v>40120</v>
      </c>
      <c r="B503" s="12">
        <v>23</v>
      </c>
      <c r="C503" s="37">
        <v>8.25</v>
      </c>
      <c r="D503" s="27">
        <v>6.01</v>
      </c>
      <c r="E503" s="52">
        <v>7.1</v>
      </c>
      <c r="F503" s="27">
        <v>11.2</v>
      </c>
      <c r="G503" s="45">
        <v>8.4000000000000005E-2</v>
      </c>
      <c r="H503" s="45"/>
      <c r="I503">
        <v>68.5</v>
      </c>
      <c r="J503" s="34">
        <f t="shared" si="52"/>
        <v>0.95947950000000004</v>
      </c>
      <c r="K503" s="34">
        <v>1.1299999999999999</v>
      </c>
      <c r="L503" s="34">
        <f t="shared" si="53"/>
        <v>3.4996100000000002E-2</v>
      </c>
      <c r="M503" s="34"/>
      <c r="N503" s="12"/>
      <c r="O503" s="23">
        <v>1</v>
      </c>
      <c r="P503" s="23">
        <v>2</v>
      </c>
      <c r="Q503" s="23">
        <v>1</v>
      </c>
      <c r="R503" s="23">
        <v>4</v>
      </c>
      <c r="S503" s="23">
        <v>2</v>
      </c>
      <c r="T503" s="83">
        <f t="shared" si="45"/>
        <v>23</v>
      </c>
      <c r="U503" s="83">
        <f t="shared" si="46"/>
        <v>16</v>
      </c>
      <c r="V503" s="83">
        <f t="shared" si="49"/>
        <v>0.68579999999999997</v>
      </c>
      <c r="W503" s="23">
        <v>27</v>
      </c>
      <c r="X503" s="87">
        <v>1</v>
      </c>
      <c r="Y503" s="27"/>
      <c r="Z503" s="23">
        <v>23</v>
      </c>
      <c r="AA503" s="23" t="s">
        <v>206</v>
      </c>
      <c r="AB503" s="23">
        <v>16</v>
      </c>
      <c r="AC503" s="23" t="s">
        <v>206</v>
      </c>
      <c r="AD503" s="12"/>
      <c r="AE503" s="12"/>
      <c r="AF503" s="12"/>
    </row>
    <row r="504" spans="1:32" x14ac:dyDescent="0.15">
      <c r="A504" s="13">
        <v>40134</v>
      </c>
      <c r="B504" s="12">
        <v>23</v>
      </c>
      <c r="C504" s="37">
        <v>0.45</v>
      </c>
      <c r="D504" s="27">
        <v>5.97</v>
      </c>
      <c r="E504" s="52">
        <v>11.3</v>
      </c>
      <c r="F504" s="27">
        <v>2.41</v>
      </c>
      <c r="G504" s="45">
        <v>0.19600000000000001</v>
      </c>
      <c r="H504" s="45"/>
      <c r="I504">
        <v>154</v>
      </c>
      <c r="J504" s="34">
        <f t="shared" si="52"/>
        <v>2.1570779999999998</v>
      </c>
      <c r="K504">
        <v>2.81</v>
      </c>
      <c r="L504" s="34">
        <f t="shared" si="53"/>
        <v>8.7025699999999998E-2</v>
      </c>
      <c r="M504" s="34"/>
      <c r="N504" s="12"/>
      <c r="O504" s="23">
        <v>2</v>
      </c>
      <c r="P504" s="23">
        <v>3</v>
      </c>
      <c r="Q504" s="23">
        <v>1</v>
      </c>
      <c r="R504" s="23">
        <v>2</v>
      </c>
      <c r="S504" s="23">
        <v>1</v>
      </c>
      <c r="T504" s="83">
        <f t="shared" si="45"/>
        <v>17</v>
      </c>
      <c r="U504" s="83">
        <f t="shared" si="46"/>
        <v>13</v>
      </c>
      <c r="V504" s="83">
        <f t="shared" si="49"/>
        <v>0.38100000000000001</v>
      </c>
      <c r="W504" s="27">
        <v>15</v>
      </c>
      <c r="X504" s="87">
        <v>1</v>
      </c>
      <c r="Y504" s="27"/>
      <c r="Z504" s="23">
        <v>17</v>
      </c>
      <c r="AA504" s="23" t="s">
        <v>206</v>
      </c>
      <c r="AB504" s="23">
        <v>13</v>
      </c>
      <c r="AC504" s="23" t="s">
        <v>206</v>
      </c>
      <c r="AD504" s="12"/>
      <c r="AE504" s="12"/>
      <c r="AF504" s="12"/>
    </row>
    <row r="505" spans="1:32" x14ac:dyDescent="0.15">
      <c r="A505" s="13"/>
      <c r="B505" s="12"/>
      <c r="C505" s="37"/>
      <c r="D505" s="27"/>
      <c r="E505" s="52"/>
      <c r="F505" s="27"/>
      <c r="G505" s="45"/>
      <c r="H505" s="45"/>
      <c r="J505" s="34"/>
      <c r="L505" s="34"/>
      <c r="M505" s="34"/>
      <c r="N505" s="12"/>
      <c r="O505" s="23"/>
      <c r="P505" s="23"/>
      <c r="Q505" s="23"/>
      <c r="R505" s="23"/>
      <c r="S505" s="23"/>
      <c r="T505" s="83" t="str">
        <f t="shared" si="45"/>
        <v xml:space="preserve"> </v>
      </c>
      <c r="U505" s="83" t="str">
        <f t="shared" si="46"/>
        <v xml:space="preserve"> </v>
      </c>
      <c r="V505" s="83">
        <f t="shared" si="49"/>
        <v>0</v>
      </c>
      <c r="W505" s="23"/>
      <c r="X505" s="23"/>
      <c r="Y505" s="27"/>
      <c r="Z505" s="23"/>
      <c r="AA505" s="23"/>
      <c r="AB505" s="23"/>
      <c r="AC505" s="23"/>
      <c r="AD505" s="12"/>
      <c r="AE505" s="12"/>
      <c r="AF505" s="12"/>
    </row>
    <row r="506" spans="1:32" x14ac:dyDescent="0.15">
      <c r="A506" s="13"/>
      <c r="B506" s="12"/>
      <c r="C506" s="37"/>
      <c r="D506" s="27"/>
      <c r="E506" s="52"/>
      <c r="F506" s="27"/>
      <c r="G506" s="45"/>
      <c r="H506" s="45"/>
      <c r="J506" s="34"/>
      <c r="L506" s="34"/>
      <c r="M506" s="34"/>
      <c r="N506" s="12"/>
      <c r="O506" s="23"/>
      <c r="P506" s="23"/>
      <c r="Q506" s="23"/>
      <c r="R506" s="23"/>
      <c r="S506" s="23"/>
      <c r="T506" s="83" t="str">
        <f t="shared" si="45"/>
        <v xml:space="preserve"> </v>
      </c>
      <c r="U506" s="83" t="str">
        <f t="shared" si="46"/>
        <v xml:space="preserve"> </v>
      </c>
      <c r="V506" s="83">
        <f t="shared" si="49"/>
        <v>0</v>
      </c>
      <c r="W506" s="23"/>
      <c r="X506" s="23"/>
      <c r="Y506" s="27"/>
      <c r="Z506" s="23"/>
      <c r="AA506" s="23"/>
      <c r="AB506" s="23"/>
      <c r="AC506" s="23"/>
      <c r="AD506" s="12"/>
      <c r="AE506" s="12"/>
      <c r="AF506" s="12"/>
    </row>
    <row r="507" spans="1:32" x14ac:dyDescent="0.15">
      <c r="A507" s="13"/>
      <c r="B507" s="12"/>
      <c r="C507" s="37"/>
      <c r="D507" s="27"/>
      <c r="E507" s="52"/>
      <c r="F507" s="27"/>
      <c r="G507" s="45"/>
      <c r="H507" s="45"/>
      <c r="J507" s="34"/>
      <c r="L507" s="34"/>
      <c r="M507" s="34"/>
      <c r="N507" s="12"/>
      <c r="O507" s="12"/>
      <c r="P507" s="12"/>
      <c r="Q507" s="12"/>
      <c r="R507" s="12"/>
      <c r="S507" s="12"/>
      <c r="T507" s="83" t="str">
        <f t="shared" si="45"/>
        <v xml:space="preserve"> </v>
      </c>
      <c r="U507" s="83" t="str">
        <f t="shared" si="46"/>
        <v xml:space="preserve"> </v>
      </c>
      <c r="V507" s="83">
        <f t="shared" si="49"/>
        <v>0</v>
      </c>
      <c r="W507" s="12"/>
      <c r="X507" s="12"/>
      <c r="Y507" s="27"/>
      <c r="Z507" s="12"/>
      <c r="AA507" s="12"/>
      <c r="AB507" s="12"/>
      <c r="AC507" s="12"/>
      <c r="AD507" s="12"/>
      <c r="AE507" s="12"/>
      <c r="AF507" s="12"/>
    </row>
    <row r="508" spans="1:32" x14ac:dyDescent="0.15">
      <c r="A508" s="13"/>
      <c r="B508" s="12"/>
      <c r="C508" s="37"/>
      <c r="D508" s="27"/>
      <c r="E508" s="52"/>
      <c r="F508" s="27"/>
      <c r="G508" s="45"/>
      <c r="H508" s="45"/>
      <c r="J508" s="34"/>
      <c r="L508" s="34"/>
      <c r="M508" s="34"/>
      <c r="N508" s="12"/>
      <c r="O508" s="12"/>
      <c r="P508" s="12"/>
      <c r="Q508" s="12"/>
      <c r="R508" s="12"/>
      <c r="S508" s="12"/>
      <c r="T508" s="83" t="str">
        <f t="shared" si="45"/>
        <v xml:space="preserve"> </v>
      </c>
      <c r="U508" s="83" t="str">
        <f t="shared" si="46"/>
        <v xml:space="preserve"> </v>
      </c>
      <c r="V508" s="83">
        <f t="shared" si="49"/>
        <v>0</v>
      </c>
      <c r="W508" s="12"/>
      <c r="X508" s="12"/>
      <c r="Y508" s="27"/>
      <c r="Z508" s="12"/>
      <c r="AA508" s="12"/>
      <c r="AB508" s="12"/>
      <c r="AC508" s="12"/>
      <c r="AD508" s="12"/>
      <c r="AE508" s="12"/>
      <c r="AF508" s="12"/>
    </row>
    <row r="509" spans="1:32" x14ac:dyDescent="0.15">
      <c r="A509" s="11">
        <v>39896</v>
      </c>
      <c r="B509" s="12">
        <v>24</v>
      </c>
      <c r="C509" s="37"/>
      <c r="D509" s="27"/>
      <c r="E509" s="52"/>
      <c r="F509" s="27"/>
      <c r="G509" s="45"/>
      <c r="H509" s="45"/>
      <c r="J509" s="34"/>
      <c r="L509" s="34"/>
      <c r="M509" s="34"/>
      <c r="N509" s="12">
        <v>1</v>
      </c>
      <c r="O509" s="12"/>
      <c r="P509" s="12"/>
      <c r="Q509" s="12" t="s">
        <v>74</v>
      </c>
      <c r="R509" s="12"/>
      <c r="S509" s="12"/>
      <c r="T509" s="83" t="str">
        <f t="shared" si="45"/>
        <v xml:space="preserve"> </v>
      </c>
      <c r="U509" s="83" t="str">
        <f t="shared" si="46"/>
        <v xml:space="preserve"> </v>
      </c>
      <c r="V509" s="83">
        <f t="shared" si="49"/>
        <v>0</v>
      </c>
      <c r="W509" s="12"/>
      <c r="X509" s="12"/>
      <c r="Y509" s="27" t="s">
        <v>74</v>
      </c>
      <c r="Z509" s="12"/>
      <c r="AA509" s="12"/>
      <c r="AB509" s="12"/>
      <c r="AC509" s="12"/>
      <c r="AD509" s="12" t="s">
        <v>60</v>
      </c>
      <c r="AE509" s="12" t="s">
        <v>84</v>
      </c>
      <c r="AF509" s="12"/>
    </row>
    <row r="510" spans="1:32" x14ac:dyDescent="0.15">
      <c r="A510" s="11">
        <v>39910</v>
      </c>
      <c r="B510" s="12">
        <v>24</v>
      </c>
      <c r="C510" s="37"/>
      <c r="D510" s="27"/>
      <c r="E510" s="52"/>
      <c r="F510" s="27"/>
      <c r="G510" s="45"/>
      <c r="H510" s="45"/>
      <c r="J510" s="34"/>
      <c r="L510" s="34"/>
      <c r="M510" s="34"/>
      <c r="N510" s="12">
        <v>4</v>
      </c>
      <c r="O510" s="12"/>
      <c r="P510" s="12"/>
      <c r="Q510" s="12" t="s">
        <v>74</v>
      </c>
      <c r="R510" s="12"/>
      <c r="S510" s="12"/>
      <c r="T510" s="83" t="str">
        <f t="shared" si="45"/>
        <v xml:space="preserve"> </v>
      </c>
      <c r="U510" s="83" t="str">
        <f t="shared" si="46"/>
        <v xml:space="preserve"> </v>
      </c>
      <c r="V510" s="83">
        <f t="shared" si="49"/>
        <v>0</v>
      </c>
      <c r="W510" s="12"/>
      <c r="X510" s="12"/>
      <c r="Y510" s="27" t="s">
        <v>74</v>
      </c>
      <c r="Z510" s="12"/>
      <c r="AA510" s="12"/>
      <c r="AB510" s="12"/>
      <c r="AC510" s="12"/>
      <c r="AD510" s="12"/>
      <c r="AE510" s="12"/>
      <c r="AF510" s="12"/>
    </row>
    <row r="511" spans="1:32" x14ac:dyDescent="0.15">
      <c r="A511" s="11">
        <v>39924</v>
      </c>
      <c r="B511" s="12">
        <v>24</v>
      </c>
      <c r="C511" s="37"/>
      <c r="D511" s="27"/>
      <c r="E511" s="52"/>
      <c r="F511" s="27"/>
      <c r="G511" s="45"/>
      <c r="H511" s="45"/>
      <c r="J511" s="34"/>
      <c r="L511" s="34"/>
      <c r="M511" s="34"/>
      <c r="N511" s="12">
        <v>1</v>
      </c>
      <c r="O511" s="12"/>
      <c r="P511" s="12"/>
      <c r="Q511" s="12" t="s">
        <v>74</v>
      </c>
      <c r="R511" s="12"/>
      <c r="S511" s="12"/>
      <c r="T511" s="83" t="str">
        <f t="shared" si="45"/>
        <v xml:space="preserve"> </v>
      </c>
      <c r="U511" s="83" t="str">
        <f t="shared" si="46"/>
        <v xml:space="preserve"> </v>
      </c>
      <c r="V511" s="83">
        <f t="shared" si="49"/>
        <v>0</v>
      </c>
      <c r="W511" s="12"/>
      <c r="X511" s="12"/>
      <c r="Y511" s="27" t="s">
        <v>74</v>
      </c>
      <c r="Z511" s="12"/>
      <c r="AA511" s="12"/>
      <c r="AB511" s="12"/>
      <c r="AC511" s="12"/>
      <c r="AD511" s="12"/>
      <c r="AE511" s="12"/>
      <c r="AF511" s="12"/>
    </row>
    <row r="512" spans="1:32" x14ac:dyDescent="0.15">
      <c r="A512" s="11">
        <v>39938</v>
      </c>
      <c r="B512" s="12">
        <v>24</v>
      </c>
      <c r="C512" s="37"/>
      <c r="D512" s="27"/>
      <c r="E512" s="52"/>
      <c r="F512" s="27"/>
      <c r="G512" s="45"/>
      <c r="H512" s="45"/>
      <c r="J512" s="34"/>
      <c r="L512" s="34"/>
      <c r="M512" s="34"/>
      <c r="N512" s="23">
        <v>4</v>
      </c>
      <c r="O512" s="12"/>
      <c r="P512" s="12"/>
      <c r="Q512" s="12" t="s">
        <v>74</v>
      </c>
      <c r="R512" s="12"/>
      <c r="S512" s="12"/>
      <c r="T512" s="83" t="str">
        <f t="shared" si="45"/>
        <v xml:space="preserve"> </v>
      </c>
      <c r="U512" s="83" t="str">
        <f t="shared" si="46"/>
        <v xml:space="preserve"> </v>
      </c>
      <c r="V512" s="83">
        <f t="shared" si="49"/>
        <v>0</v>
      </c>
      <c r="W512" s="12"/>
      <c r="X512" s="12"/>
      <c r="Y512" s="27" t="s">
        <v>74</v>
      </c>
      <c r="Z512" s="12"/>
      <c r="AA512" s="12"/>
      <c r="AB512" s="12"/>
      <c r="AC512" s="12"/>
      <c r="AD512" s="12"/>
      <c r="AE512" s="12"/>
      <c r="AF512" s="12"/>
    </row>
    <row r="513" spans="1:32" x14ac:dyDescent="0.15">
      <c r="A513" s="11">
        <v>39952</v>
      </c>
      <c r="B513" s="12">
        <v>24</v>
      </c>
      <c r="C513" s="37"/>
      <c r="D513" s="27"/>
      <c r="E513" s="52"/>
      <c r="F513" s="27"/>
      <c r="G513" s="45"/>
      <c r="H513" s="45"/>
      <c r="J513" s="34"/>
      <c r="L513" s="34"/>
      <c r="M513" s="34"/>
      <c r="N513" s="23">
        <v>1</v>
      </c>
      <c r="O513" s="12"/>
      <c r="P513" s="12"/>
      <c r="Q513" s="12" t="s">
        <v>74</v>
      </c>
      <c r="R513" s="12"/>
      <c r="S513" s="12"/>
      <c r="T513" s="83" t="str">
        <f t="shared" si="45"/>
        <v xml:space="preserve"> </v>
      </c>
      <c r="U513" s="83" t="str">
        <f t="shared" si="46"/>
        <v xml:space="preserve"> </v>
      </c>
      <c r="V513" s="83">
        <f t="shared" si="49"/>
        <v>0</v>
      </c>
      <c r="W513" s="12"/>
      <c r="X513" s="12"/>
      <c r="Y513" s="27" t="s">
        <v>74</v>
      </c>
      <c r="Z513" s="12"/>
      <c r="AA513" s="12"/>
      <c r="AB513" s="12"/>
      <c r="AC513" s="12"/>
      <c r="AD513" s="12"/>
      <c r="AE513" s="12"/>
      <c r="AF513" s="12"/>
    </row>
    <row r="514" spans="1:32" x14ac:dyDescent="0.15">
      <c r="A514" s="11">
        <v>39966</v>
      </c>
      <c r="B514" s="12">
        <v>24</v>
      </c>
      <c r="C514" s="37"/>
      <c r="D514" s="27"/>
      <c r="E514" s="52"/>
      <c r="F514" s="27"/>
      <c r="G514" s="45"/>
      <c r="H514" s="45"/>
      <c r="J514" s="34"/>
      <c r="L514" s="34"/>
      <c r="M514" s="34"/>
      <c r="N514" s="23">
        <v>1</v>
      </c>
      <c r="O514" s="12"/>
      <c r="P514" s="12"/>
      <c r="Q514" s="12" t="s">
        <v>74</v>
      </c>
      <c r="R514" s="12"/>
      <c r="S514" s="12"/>
      <c r="T514" s="83" t="str">
        <f t="shared" si="45"/>
        <v xml:space="preserve"> </v>
      </c>
      <c r="U514" s="83" t="str">
        <f t="shared" si="46"/>
        <v xml:space="preserve"> </v>
      </c>
      <c r="V514" s="83">
        <f t="shared" si="49"/>
        <v>0</v>
      </c>
      <c r="W514" s="12"/>
      <c r="X514" s="12"/>
      <c r="Y514" s="27" t="s">
        <v>74</v>
      </c>
      <c r="Z514" s="12"/>
      <c r="AA514" s="12"/>
      <c r="AB514" s="12"/>
      <c r="AC514" s="12"/>
      <c r="AD514" s="12"/>
      <c r="AE514" s="12"/>
      <c r="AF514" s="12"/>
    </row>
    <row r="515" spans="1:32" x14ac:dyDescent="0.15">
      <c r="A515" s="11">
        <v>39980</v>
      </c>
      <c r="B515" s="12">
        <v>24</v>
      </c>
      <c r="C515" s="37"/>
      <c r="D515" s="27"/>
      <c r="E515" s="52"/>
      <c r="F515" s="27"/>
      <c r="G515" s="45"/>
      <c r="H515" s="45"/>
      <c r="J515" s="34"/>
      <c r="L515" s="34"/>
      <c r="M515" s="34"/>
      <c r="N515" s="23">
        <v>2</v>
      </c>
      <c r="O515" s="12"/>
      <c r="P515" s="12"/>
      <c r="Q515" s="12" t="s">
        <v>74</v>
      </c>
      <c r="R515" s="12"/>
      <c r="S515" s="12"/>
      <c r="T515" s="83" t="str">
        <f t="shared" ref="T515:T578" si="54">IF(Z515&gt;0,IF(AA515="F",((Z515-32)*5/9),Z515),IF(Z515&lt;0,IF(AA515="F",((Z515-32)*5/9),Z515)," "))</f>
        <v xml:space="preserve"> </v>
      </c>
      <c r="U515" s="83" t="str">
        <f t="shared" ref="U515:U578" si="55">IF(AB515&gt;0,IF(AC515="F",((AB515-32)*5/9),AB515),IF(AB515&lt;0,IF(AC515="F",((AB515-32)*5/9),AB515)," "))</f>
        <v xml:space="preserve"> </v>
      </c>
      <c r="V515" s="83">
        <f t="shared" si="49"/>
        <v>0</v>
      </c>
      <c r="W515" s="12"/>
      <c r="X515" s="12"/>
      <c r="Y515" s="27" t="s">
        <v>74</v>
      </c>
      <c r="Z515" s="12"/>
      <c r="AA515" s="12"/>
      <c r="AB515" s="12"/>
      <c r="AC515" s="12"/>
      <c r="AD515" s="12"/>
      <c r="AE515" s="12"/>
      <c r="AF515" s="12"/>
    </row>
    <row r="516" spans="1:32" x14ac:dyDescent="0.15">
      <c r="A516" s="11">
        <v>39994</v>
      </c>
      <c r="B516" s="12">
        <v>24</v>
      </c>
      <c r="C516" s="37"/>
      <c r="D516" s="27"/>
      <c r="E516" s="52"/>
      <c r="F516" s="27"/>
      <c r="G516" s="45"/>
      <c r="H516" s="45"/>
      <c r="J516" s="34"/>
      <c r="L516" s="34"/>
      <c r="M516" s="34"/>
      <c r="N516" s="23">
        <v>1</v>
      </c>
      <c r="O516" s="12"/>
      <c r="P516" s="12"/>
      <c r="Q516" s="12" t="s">
        <v>74</v>
      </c>
      <c r="R516" s="12"/>
      <c r="S516" s="12"/>
      <c r="T516" s="83" t="str">
        <f t="shared" si="54"/>
        <v xml:space="preserve"> </v>
      </c>
      <c r="U516" s="83" t="str">
        <f t="shared" si="55"/>
        <v xml:space="preserve"> </v>
      </c>
      <c r="V516" s="83">
        <f t="shared" si="49"/>
        <v>0</v>
      </c>
      <c r="W516" s="12"/>
      <c r="X516" s="12"/>
      <c r="Y516" s="27" t="s">
        <v>74</v>
      </c>
      <c r="Z516" s="12"/>
      <c r="AA516" s="12"/>
      <c r="AB516" s="12"/>
      <c r="AC516" s="12"/>
      <c r="AD516" s="12"/>
      <c r="AE516" s="12"/>
      <c r="AF516" s="12"/>
    </row>
    <row r="517" spans="1:32" x14ac:dyDescent="0.15">
      <c r="A517" s="11">
        <v>40008</v>
      </c>
      <c r="B517" s="12">
        <v>24</v>
      </c>
      <c r="C517" s="37"/>
      <c r="D517" s="27"/>
      <c r="E517" s="52"/>
      <c r="F517" s="27"/>
      <c r="G517" s="45"/>
      <c r="H517" s="45"/>
      <c r="J517" s="34"/>
      <c r="L517" s="34"/>
      <c r="M517" s="34"/>
      <c r="N517" s="23">
        <v>2</v>
      </c>
      <c r="O517" s="12"/>
      <c r="P517" s="12"/>
      <c r="Q517" s="12" t="s">
        <v>74</v>
      </c>
      <c r="R517" s="12"/>
      <c r="S517" s="12"/>
      <c r="T517" s="83" t="str">
        <f t="shared" si="54"/>
        <v xml:space="preserve"> </v>
      </c>
      <c r="U517" s="83" t="str">
        <f t="shared" si="55"/>
        <v xml:space="preserve"> </v>
      </c>
      <c r="V517" s="83">
        <f t="shared" si="49"/>
        <v>0</v>
      </c>
      <c r="W517" s="12"/>
      <c r="X517" s="12"/>
      <c r="Y517" s="27" t="s">
        <v>74</v>
      </c>
      <c r="Z517" s="12"/>
      <c r="AA517" s="12"/>
      <c r="AB517" s="12"/>
      <c r="AC517" s="12"/>
      <c r="AD517" s="12"/>
      <c r="AE517" s="12"/>
      <c r="AF517" s="12"/>
    </row>
    <row r="518" spans="1:32" x14ac:dyDescent="0.15">
      <c r="A518" s="11">
        <v>40022</v>
      </c>
      <c r="B518" s="12">
        <v>24</v>
      </c>
      <c r="C518" s="37"/>
      <c r="D518" s="27"/>
      <c r="E518" s="52"/>
      <c r="F518" s="27"/>
      <c r="G518" s="45"/>
      <c r="H518" s="45"/>
      <c r="J518" s="34"/>
      <c r="L518" s="34"/>
      <c r="M518" s="34"/>
      <c r="N518" s="23">
        <v>2</v>
      </c>
      <c r="O518" s="12"/>
      <c r="P518" s="12"/>
      <c r="Q518" s="12" t="s">
        <v>74</v>
      </c>
      <c r="R518" s="12"/>
      <c r="S518" s="12"/>
      <c r="T518" s="83" t="str">
        <f t="shared" si="54"/>
        <v xml:space="preserve"> </v>
      </c>
      <c r="U518" s="83" t="str">
        <f t="shared" si="55"/>
        <v xml:space="preserve"> </v>
      </c>
      <c r="V518" s="83">
        <f t="shared" ref="V518:V581" si="56">W518*0.0254</f>
        <v>0</v>
      </c>
      <c r="W518" s="12"/>
      <c r="X518" s="12"/>
      <c r="Y518" s="27" t="s">
        <v>74</v>
      </c>
      <c r="Z518" s="12"/>
      <c r="AA518" s="12"/>
      <c r="AB518" s="12"/>
      <c r="AC518" s="12"/>
      <c r="AD518" s="12"/>
      <c r="AE518" s="12"/>
      <c r="AF518" s="12"/>
    </row>
    <row r="519" spans="1:32" x14ac:dyDescent="0.15">
      <c r="A519" s="11">
        <v>40036</v>
      </c>
      <c r="B519" s="12">
        <v>24</v>
      </c>
      <c r="C519" s="37"/>
      <c r="D519" s="27"/>
      <c r="E519" s="52"/>
      <c r="F519" s="27"/>
      <c r="G519" s="45"/>
      <c r="H519" s="45"/>
      <c r="J519" s="34"/>
      <c r="L519" s="34"/>
      <c r="M519" s="34"/>
      <c r="N519" s="23">
        <v>4</v>
      </c>
      <c r="O519" s="12"/>
      <c r="P519" s="12"/>
      <c r="Q519" s="12" t="s">
        <v>74</v>
      </c>
      <c r="R519" s="12"/>
      <c r="S519" s="12"/>
      <c r="T519" s="83" t="str">
        <f t="shared" si="54"/>
        <v xml:space="preserve"> </v>
      </c>
      <c r="U519" s="83" t="str">
        <f t="shared" si="55"/>
        <v xml:space="preserve"> </v>
      </c>
      <c r="V519" s="83">
        <f t="shared" si="56"/>
        <v>0</v>
      </c>
      <c r="W519" s="12"/>
      <c r="X519" s="12"/>
      <c r="Y519" s="27" t="s">
        <v>74</v>
      </c>
      <c r="Z519" s="12"/>
      <c r="AA519" s="12"/>
      <c r="AB519" s="12"/>
      <c r="AC519" s="12"/>
      <c r="AD519" s="12"/>
      <c r="AE519" s="12"/>
      <c r="AF519" s="12"/>
    </row>
    <row r="520" spans="1:32" ht="13.5" customHeight="1" x14ac:dyDescent="0.15">
      <c r="A520" s="11">
        <v>40050</v>
      </c>
      <c r="B520" s="12">
        <v>24</v>
      </c>
      <c r="C520" s="37"/>
      <c r="D520" s="27"/>
      <c r="E520" s="52"/>
      <c r="F520" s="27"/>
      <c r="G520" s="45"/>
      <c r="H520" s="45"/>
      <c r="J520" s="34"/>
      <c r="L520" s="34"/>
      <c r="M520" s="34"/>
      <c r="N520" s="23">
        <v>2</v>
      </c>
      <c r="O520" s="12"/>
      <c r="P520" s="12"/>
      <c r="Q520" s="12" t="s">
        <v>74</v>
      </c>
      <c r="R520" s="12"/>
      <c r="S520" s="12"/>
      <c r="T520" s="83" t="str">
        <f t="shared" si="54"/>
        <v xml:space="preserve"> </v>
      </c>
      <c r="U520" s="83" t="str">
        <f t="shared" si="55"/>
        <v xml:space="preserve"> </v>
      </c>
      <c r="V520" s="83">
        <f t="shared" si="56"/>
        <v>0</v>
      </c>
      <c r="W520" s="12"/>
      <c r="X520" s="12"/>
      <c r="Y520" s="27" t="s">
        <v>74</v>
      </c>
      <c r="Z520" s="12"/>
      <c r="AA520" s="12"/>
      <c r="AB520" s="12"/>
      <c r="AC520" s="12"/>
      <c r="AD520" s="12"/>
      <c r="AE520" s="12"/>
      <c r="AF520" s="12"/>
    </row>
    <row r="521" spans="1:32" ht="13.5" customHeight="1" x14ac:dyDescent="0.15">
      <c r="A521" s="11">
        <v>40064</v>
      </c>
      <c r="B521" s="12">
        <v>24</v>
      </c>
      <c r="C521" s="37"/>
      <c r="D521" s="27"/>
      <c r="E521" s="52"/>
      <c r="F521" s="27"/>
      <c r="G521" s="45"/>
      <c r="H521" s="45"/>
      <c r="J521" s="34"/>
      <c r="L521" s="34"/>
      <c r="M521" s="34"/>
      <c r="N521" s="23">
        <v>2</v>
      </c>
      <c r="O521" s="12"/>
      <c r="P521" s="12"/>
      <c r="Q521" s="12" t="s">
        <v>74</v>
      </c>
      <c r="R521" s="12"/>
      <c r="S521" s="12"/>
      <c r="T521" s="83" t="str">
        <f t="shared" si="54"/>
        <v xml:space="preserve"> </v>
      </c>
      <c r="U521" s="83" t="str">
        <f t="shared" si="55"/>
        <v xml:space="preserve"> </v>
      </c>
      <c r="V521" s="83">
        <f t="shared" si="56"/>
        <v>0</v>
      </c>
      <c r="W521" s="12"/>
      <c r="X521" s="12"/>
      <c r="Y521" s="27" t="s">
        <v>74</v>
      </c>
      <c r="Z521" s="12"/>
      <c r="AA521" s="12"/>
      <c r="AB521" s="12"/>
      <c r="AC521" s="12"/>
      <c r="AD521" s="12"/>
      <c r="AE521" s="12"/>
      <c r="AF521" s="12"/>
    </row>
    <row r="522" spans="1:32" ht="13.5" customHeight="1" x14ac:dyDescent="0.15">
      <c r="A522" s="11">
        <v>40078</v>
      </c>
      <c r="B522" s="12">
        <v>24</v>
      </c>
      <c r="C522" s="37"/>
      <c r="D522" s="27"/>
      <c r="E522" s="52"/>
      <c r="F522" s="27"/>
      <c r="G522" s="45"/>
      <c r="H522" s="45"/>
      <c r="J522" s="34"/>
      <c r="L522" s="34"/>
      <c r="M522" s="34"/>
      <c r="N522" s="23">
        <v>2</v>
      </c>
      <c r="O522" s="12"/>
      <c r="P522" s="12"/>
      <c r="Q522" s="12" t="s">
        <v>74</v>
      </c>
      <c r="R522" s="12"/>
      <c r="S522" s="12"/>
      <c r="T522" s="83" t="str">
        <f t="shared" si="54"/>
        <v xml:space="preserve"> </v>
      </c>
      <c r="U522" s="83" t="str">
        <f t="shared" si="55"/>
        <v xml:space="preserve"> </v>
      </c>
      <c r="V522" s="83">
        <f t="shared" si="56"/>
        <v>0</v>
      </c>
      <c r="W522" s="12"/>
      <c r="X522" s="12"/>
      <c r="Y522" s="27" t="s">
        <v>74</v>
      </c>
      <c r="Z522" s="12"/>
      <c r="AA522" s="12"/>
      <c r="AB522" s="12"/>
      <c r="AC522" s="12"/>
      <c r="AD522" s="12"/>
      <c r="AE522" s="12"/>
      <c r="AF522" s="12"/>
    </row>
    <row r="523" spans="1:32" ht="13.5" customHeight="1" x14ac:dyDescent="0.15">
      <c r="A523" s="11">
        <v>40092</v>
      </c>
      <c r="B523" s="12">
        <v>24</v>
      </c>
      <c r="C523" s="37"/>
      <c r="D523" s="27"/>
      <c r="E523" s="52"/>
      <c r="F523" s="27"/>
      <c r="G523" s="45"/>
      <c r="H523" s="45"/>
      <c r="J523" s="34"/>
      <c r="L523" s="34"/>
      <c r="M523" s="34"/>
      <c r="N523" s="23">
        <v>4</v>
      </c>
      <c r="O523" s="12"/>
      <c r="P523" s="12"/>
      <c r="Q523" s="12" t="s">
        <v>74</v>
      </c>
      <c r="R523" s="12"/>
      <c r="S523" s="12"/>
      <c r="T523" s="83" t="str">
        <f t="shared" si="54"/>
        <v xml:space="preserve"> </v>
      </c>
      <c r="U523" s="83" t="str">
        <f t="shared" si="55"/>
        <v xml:space="preserve"> </v>
      </c>
      <c r="V523" s="83">
        <f t="shared" si="56"/>
        <v>0</v>
      </c>
      <c r="W523" s="12"/>
      <c r="X523" s="12"/>
      <c r="Y523" s="27" t="s">
        <v>74</v>
      </c>
      <c r="Z523" s="12"/>
      <c r="AA523" s="12"/>
      <c r="AB523" s="12"/>
      <c r="AC523" s="12"/>
      <c r="AD523" s="12"/>
      <c r="AE523" s="12"/>
      <c r="AF523" s="12"/>
    </row>
    <row r="524" spans="1:32" ht="13.5" customHeight="1" x14ac:dyDescent="0.15">
      <c r="A524" s="11">
        <v>40106</v>
      </c>
      <c r="B524" s="12">
        <v>24</v>
      </c>
      <c r="C524" s="37"/>
      <c r="D524" s="27"/>
      <c r="E524" s="52"/>
      <c r="F524" s="27"/>
      <c r="G524" s="45"/>
      <c r="H524" s="45"/>
      <c r="J524" s="34"/>
      <c r="L524" s="34"/>
      <c r="M524" s="34"/>
      <c r="N524" s="23">
        <v>4</v>
      </c>
      <c r="O524" s="12"/>
      <c r="P524" s="12"/>
      <c r="Q524" s="12" t="s">
        <v>74</v>
      </c>
      <c r="R524" s="12"/>
      <c r="S524" s="12"/>
      <c r="T524" s="83" t="str">
        <f t="shared" si="54"/>
        <v xml:space="preserve"> </v>
      </c>
      <c r="U524" s="83" t="str">
        <f t="shared" si="55"/>
        <v xml:space="preserve"> </v>
      </c>
      <c r="V524" s="83">
        <f t="shared" si="56"/>
        <v>0</v>
      </c>
      <c r="W524" s="12"/>
      <c r="X524" s="12"/>
      <c r="Y524" s="27" t="s">
        <v>74</v>
      </c>
      <c r="Z524" s="12"/>
      <c r="AA524" s="12"/>
      <c r="AB524" s="12"/>
      <c r="AC524" s="12"/>
      <c r="AD524" s="12"/>
      <c r="AE524" s="12"/>
      <c r="AF524" s="12"/>
    </row>
    <row r="525" spans="1:32" ht="13.5" customHeight="1" x14ac:dyDescent="0.15">
      <c r="A525" s="13">
        <v>40120</v>
      </c>
      <c r="B525" s="12">
        <v>24</v>
      </c>
      <c r="C525" s="37"/>
      <c r="D525" s="27"/>
      <c r="E525" s="52"/>
      <c r="F525" s="27"/>
      <c r="G525" s="45"/>
      <c r="H525" s="45"/>
      <c r="J525" s="34"/>
      <c r="L525" s="34"/>
      <c r="M525" s="34"/>
      <c r="N525" s="23">
        <v>1</v>
      </c>
      <c r="O525" s="12"/>
      <c r="P525" s="12"/>
      <c r="Q525" s="12" t="s">
        <v>74</v>
      </c>
      <c r="R525" s="12"/>
      <c r="S525" s="12"/>
      <c r="T525" s="83" t="str">
        <f t="shared" si="54"/>
        <v xml:space="preserve"> </v>
      </c>
      <c r="U525" s="83" t="str">
        <f t="shared" si="55"/>
        <v xml:space="preserve"> </v>
      </c>
      <c r="V525" s="83">
        <f t="shared" si="56"/>
        <v>0</v>
      </c>
      <c r="W525" s="12"/>
      <c r="X525" s="12"/>
      <c r="Y525" s="27" t="s">
        <v>74</v>
      </c>
      <c r="Z525" s="12"/>
      <c r="AA525" s="12"/>
      <c r="AB525" s="12"/>
      <c r="AC525" s="12"/>
      <c r="AD525" s="12"/>
      <c r="AE525" s="12"/>
      <c r="AF525" s="12"/>
    </row>
    <row r="526" spans="1:32" ht="13.5" customHeight="1" x14ac:dyDescent="0.15">
      <c r="A526" s="13">
        <v>40134</v>
      </c>
      <c r="B526" s="12">
        <v>24</v>
      </c>
      <c r="C526" s="37"/>
      <c r="D526" s="27"/>
      <c r="E526" s="52"/>
      <c r="F526" s="27"/>
      <c r="G526" s="45"/>
      <c r="H526" s="45"/>
      <c r="J526" s="34"/>
      <c r="L526" s="34"/>
      <c r="M526" s="34"/>
      <c r="N526" s="23">
        <v>4</v>
      </c>
      <c r="O526" s="12"/>
      <c r="P526" s="12"/>
      <c r="Q526" s="12" t="s">
        <v>74</v>
      </c>
      <c r="R526" s="12"/>
      <c r="S526" s="12"/>
      <c r="T526" s="83" t="str">
        <f t="shared" si="54"/>
        <v xml:space="preserve"> </v>
      </c>
      <c r="U526" s="83" t="str">
        <f t="shared" si="55"/>
        <v xml:space="preserve"> </v>
      </c>
      <c r="V526" s="83">
        <f t="shared" si="56"/>
        <v>0</v>
      </c>
      <c r="W526" s="12"/>
      <c r="X526" s="12"/>
      <c r="Y526" s="27" t="s">
        <v>74</v>
      </c>
      <c r="Z526" s="12"/>
      <c r="AA526" s="12"/>
      <c r="AB526" s="12"/>
      <c r="AC526" s="12"/>
      <c r="AD526" s="12"/>
      <c r="AE526" s="12"/>
      <c r="AF526" s="12"/>
    </row>
    <row r="527" spans="1:32" ht="13.5" customHeight="1" x14ac:dyDescent="0.15">
      <c r="A527" s="13"/>
      <c r="B527" s="12"/>
      <c r="C527" s="37"/>
      <c r="D527" s="27"/>
      <c r="E527" s="52"/>
      <c r="F527" s="27"/>
      <c r="G527" s="45"/>
      <c r="H527" s="45"/>
      <c r="J527" s="34"/>
      <c r="L527" s="34"/>
      <c r="M527" s="34"/>
      <c r="N527" s="23"/>
      <c r="O527" s="12"/>
      <c r="P527" s="12"/>
      <c r="Q527" s="12"/>
      <c r="R527" s="12"/>
      <c r="S527" s="12"/>
      <c r="T527" s="83" t="str">
        <f t="shared" si="54"/>
        <v xml:space="preserve"> </v>
      </c>
      <c r="U527" s="83" t="str">
        <f t="shared" si="55"/>
        <v xml:space="preserve"> </v>
      </c>
      <c r="V527" s="83">
        <f t="shared" si="56"/>
        <v>0</v>
      </c>
      <c r="W527" s="12"/>
      <c r="X527" s="12"/>
      <c r="Y527" s="27"/>
      <c r="Z527" s="12"/>
      <c r="AA527" s="12"/>
      <c r="AB527" s="12"/>
      <c r="AC527" s="12"/>
      <c r="AD527" s="12"/>
      <c r="AE527" s="12"/>
      <c r="AF527" s="12"/>
    </row>
    <row r="528" spans="1:32" ht="13.5" customHeight="1" x14ac:dyDescent="0.15">
      <c r="A528" s="13"/>
      <c r="B528" s="12"/>
      <c r="C528" s="37"/>
      <c r="D528" s="27"/>
      <c r="E528" s="52"/>
      <c r="F528" s="27"/>
      <c r="G528" s="45"/>
      <c r="H528" s="45"/>
      <c r="J528" s="34"/>
      <c r="L528" s="34"/>
      <c r="M528" s="34"/>
      <c r="N528" s="23"/>
      <c r="O528" s="12"/>
      <c r="P528" s="12"/>
      <c r="Q528" s="12"/>
      <c r="R528" s="12"/>
      <c r="S528" s="12"/>
      <c r="T528" s="83" t="str">
        <f t="shared" si="54"/>
        <v xml:space="preserve"> </v>
      </c>
      <c r="U528" s="83" t="str">
        <f t="shared" si="55"/>
        <v xml:space="preserve"> </v>
      </c>
      <c r="V528" s="83">
        <f t="shared" si="56"/>
        <v>0</v>
      </c>
      <c r="W528" s="12"/>
      <c r="X528" s="12"/>
      <c r="Y528" s="27"/>
      <c r="Z528" s="12"/>
      <c r="AA528" s="12"/>
      <c r="AB528" s="12"/>
      <c r="AC528" s="12"/>
      <c r="AD528" s="12"/>
      <c r="AE528" s="12"/>
      <c r="AF528" s="12"/>
    </row>
    <row r="529" spans="1:39" ht="13.5" customHeight="1" x14ac:dyDescent="0.15">
      <c r="A529" s="13"/>
      <c r="B529" s="12"/>
      <c r="C529" s="37"/>
      <c r="D529" s="27"/>
      <c r="E529" s="52"/>
      <c r="F529" s="27"/>
      <c r="G529" s="45"/>
      <c r="H529" s="45"/>
      <c r="J529" s="34"/>
      <c r="L529" s="34"/>
      <c r="M529" s="34"/>
      <c r="N529" s="12"/>
      <c r="O529" s="12"/>
      <c r="P529" s="12"/>
      <c r="Q529" s="12"/>
      <c r="R529" s="12"/>
      <c r="S529" s="12"/>
      <c r="T529" s="83" t="str">
        <f t="shared" si="54"/>
        <v xml:space="preserve"> </v>
      </c>
      <c r="U529" s="83" t="str">
        <f t="shared" si="55"/>
        <v xml:space="preserve"> </v>
      </c>
      <c r="V529" s="83">
        <f t="shared" si="56"/>
        <v>0</v>
      </c>
      <c r="W529" s="12"/>
      <c r="X529" s="12"/>
      <c r="Y529" s="27"/>
      <c r="Z529" s="12"/>
      <c r="AA529" s="12"/>
      <c r="AB529" s="12"/>
      <c r="AC529" s="12"/>
      <c r="AD529" s="12"/>
      <c r="AE529" s="12"/>
      <c r="AF529" s="12"/>
    </row>
    <row r="530" spans="1:39" x14ac:dyDescent="0.15">
      <c r="A530" s="13"/>
      <c r="B530" s="12"/>
      <c r="C530" s="37"/>
      <c r="D530" s="27"/>
      <c r="E530" s="52"/>
      <c r="F530" s="27"/>
      <c r="G530" s="45"/>
      <c r="H530" s="45"/>
      <c r="J530" s="34"/>
      <c r="L530" s="34"/>
      <c r="M530" s="34"/>
      <c r="N530" s="12"/>
      <c r="O530" s="12"/>
      <c r="P530" s="12"/>
      <c r="Q530" s="12"/>
      <c r="R530" s="12"/>
      <c r="S530" s="12"/>
      <c r="T530" s="83" t="str">
        <f t="shared" si="54"/>
        <v xml:space="preserve"> </v>
      </c>
      <c r="U530" s="83" t="str">
        <f t="shared" si="55"/>
        <v xml:space="preserve"> </v>
      </c>
      <c r="V530" s="83">
        <f t="shared" si="56"/>
        <v>0</v>
      </c>
      <c r="W530" s="12"/>
      <c r="X530" s="12"/>
      <c r="Y530" s="27"/>
      <c r="Z530" s="12"/>
      <c r="AA530" s="12"/>
      <c r="AB530" s="12"/>
      <c r="AC530" s="12"/>
      <c r="AD530" s="12"/>
      <c r="AE530" s="12"/>
      <c r="AF530" s="12"/>
    </row>
    <row r="531" spans="1:39" x14ac:dyDescent="0.15">
      <c r="A531" s="11">
        <v>39896</v>
      </c>
      <c r="B531" s="12">
        <v>25</v>
      </c>
      <c r="C531" s="37">
        <v>5.34</v>
      </c>
      <c r="D531" s="27">
        <v>6.15</v>
      </c>
      <c r="E531" s="52">
        <v>25.6</v>
      </c>
      <c r="F531" s="27"/>
      <c r="G531" s="45">
        <v>2.8000000000000001E-2</v>
      </c>
      <c r="H531" s="45"/>
      <c r="J531" s="34"/>
      <c r="L531" s="34"/>
      <c r="M531" s="34"/>
      <c r="N531" s="12"/>
      <c r="O531" s="12">
        <v>1</v>
      </c>
      <c r="P531" s="87">
        <v>2</v>
      </c>
      <c r="Q531" s="12">
        <v>2</v>
      </c>
      <c r="R531" s="87">
        <v>2</v>
      </c>
      <c r="S531" s="87">
        <v>1</v>
      </c>
      <c r="T531" s="83">
        <f t="shared" si="54"/>
        <v>13</v>
      </c>
      <c r="U531" s="83">
        <f t="shared" si="55"/>
        <v>9</v>
      </c>
      <c r="V531" s="83">
        <f t="shared" si="56"/>
        <v>0.68579999999999997</v>
      </c>
      <c r="W531">
        <v>27</v>
      </c>
      <c r="X531" s="12">
        <v>1</v>
      </c>
      <c r="Y531" s="27"/>
      <c r="Z531">
        <v>13</v>
      </c>
      <c r="AA531" t="s">
        <v>206</v>
      </c>
      <c r="AB531">
        <v>9</v>
      </c>
      <c r="AC531" t="s">
        <v>206</v>
      </c>
      <c r="AD531" s="12" t="s">
        <v>61</v>
      </c>
      <c r="AE531" s="23" t="s">
        <v>117</v>
      </c>
      <c r="AF531" s="12"/>
    </row>
    <row r="532" spans="1:39" x14ac:dyDescent="0.15">
      <c r="A532" s="11">
        <v>39910</v>
      </c>
      <c r="B532" s="12">
        <v>25</v>
      </c>
      <c r="C532" s="37">
        <v>5.95</v>
      </c>
      <c r="D532" s="27">
        <v>6.17</v>
      </c>
      <c r="E532" s="52">
        <v>19.5</v>
      </c>
      <c r="F532" s="27">
        <v>7.05</v>
      </c>
      <c r="G532" s="45">
        <v>2.9000000000000001E-2</v>
      </c>
      <c r="H532" s="45"/>
      <c r="I532">
        <v>48</v>
      </c>
      <c r="J532" s="34">
        <f>(I532*14.007)*(0.001)</f>
        <v>0.67233600000000004</v>
      </c>
      <c r="K532" s="34">
        <v>1.38</v>
      </c>
      <c r="L532" s="34">
        <f>(K532*30.97)*(0.001)</f>
        <v>4.2738600000000002E-2</v>
      </c>
      <c r="M532" s="34"/>
      <c r="N532" s="12"/>
      <c r="O532">
        <v>2</v>
      </c>
      <c r="P532">
        <v>2</v>
      </c>
      <c r="Q532">
        <v>2</v>
      </c>
      <c r="R532">
        <v>7</v>
      </c>
      <c r="S532">
        <v>5</v>
      </c>
      <c r="T532" s="83">
        <f t="shared" si="54"/>
        <v>18</v>
      </c>
      <c r="U532" s="83">
        <f t="shared" si="55"/>
        <v>11</v>
      </c>
      <c r="V532" s="83">
        <f t="shared" si="56"/>
        <v>0.4572</v>
      </c>
      <c r="W532">
        <v>18</v>
      </c>
      <c r="X532">
        <v>1</v>
      </c>
      <c r="Y532" s="27"/>
      <c r="Z532">
        <v>18</v>
      </c>
      <c r="AA532" t="s">
        <v>206</v>
      </c>
      <c r="AB532">
        <v>11</v>
      </c>
      <c r="AC532" t="s">
        <v>206</v>
      </c>
      <c r="AD532" s="12"/>
      <c r="AE532" s="12"/>
      <c r="AF532" s="12"/>
      <c r="AH532" t="s">
        <v>101</v>
      </c>
      <c r="AI532" s="34">
        <f>C531</f>
        <v>5.34</v>
      </c>
      <c r="AJ532" s="34">
        <f>D531</f>
        <v>6.15</v>
      </c>
      <c r="AK532" s="34"/>
      <c r="AL532" s="43">
        <f>G531</f>
        <v>2.8000000000000001E-2</v>
      </c>
      <c r="AM532" s="50">
        <f>E531</f>
        <v>25.6</v>
      </c>
    </row>
    <row r="533" spans="1:39" x14ac:dyDescent="0.15">
      <c r="A533" s="11">
        <v>39924</v>
      </c>
      <c r="B533" s="12">
        <v>25</v>
      </c>
      <c r="C533" s="37">
        <v>2.1</v>
      </c>
      <c r="D533" s="27">
        <v>6.22</v>
      </c>
      <c r="E533" s="52">
        <v>17.8</v>
      </c>
      <c r="F533" s="27">
        <v>3.05</v>
      </c>
      <c r="G533" s="45">
        <v>0.30599999999999999</v>
      </c>
      <c r="H533" s="45"/>
      <c r="I533">
        <v>48.7</v>
      </c>
      <c r="J533" s="34">
        <f>(I533*14.007)*(0.001)</f>
        <v>0.68214090000000005</v>
      </c>
      <c r="K533" s="34">
        <v>1.46</v>
      </c>
      <c r="L533" s="34">
        <f>(K533*30.97)*(0.001)</f>
        <v>4.5216200000000005E-2</v>
      </c>
      <c r="M533" s="34"/>
      <c r="N533" s="12"/>
      <c r="O533" s="12">
        <v>1</v>
      </c>
      <c r="P533" s="23">
        <v>2</v>
      </c>
      <c r="Q533" s="12">
        <v>1</v>
      </c>
      <c r="R533" s="23">
        <v>6</v>
      </c>
      <c r="S533" s="23">
        <v>6</v>
      </c>
      <c r="T533" s="83">
        <f t="shared" si="54"/>
        <v>27</v>
      </c>
      <c r="U533" s="83">
        <f t="shared" si="55"/>
        <v>9</v>
      </c>
      <c r="V533" s="83">
        <f t="shared" si="56"/>
        <v>0.4572</v>
      </c>
      <c r="W533" s="23">
        <v>18</v>
      </c>
      <c r="X533" s="12">
        <v>1</v>
      </c>
      <c r="Y533" s="27"/>
      <c r="Z533" s="23">
        <v>27</v>
      </c>
      <c r="AA533" s="23" t="s">
        <v>206</v>
      </c>
      <c r="AB533" s="23">
        <v>9</v>
      </c>
      <c r="AC533" s="23" t="s">
        <v>206</v>
      </c>
      <c r="AD533" s="12"/>
      <c r="AE533" s="12"/>
      <c r="AF533" s="12"/>
      <c r="AH533" t="s">
        <v>102</v>
      </c>
      <c r="AI533" s="34">
        <f>AVERAGE(C532:C533)</f>
        <v>4.0250000000000004</v>
      </c>
      <c r="AJ533" s="34">
        <f>AVERAGE(D532:D533)</f>
        <v>6.1950000000000003</v>
      </c>
      <c r="AK533" s="34">
        <f>AVERAGE(F532:F533)</f>
        <v>5.05</v>
      </c>
      <c r="AL533" s="43">
        <f>AVERAGE(G532:G533)</f>
        <v>0.16750000000000001</v>
      </c>
      <c r="AM533" s="50">
        <f>AVERAGE(E532:E533)</f>
        <v>18.649999999999999</v>
      </c>
    </row>
    <row r="534" spans="1:39" x14ac:dyDescent="0.15">
      <c r="A534" s="11">
        <v>39938</v>
      </c>
      <c r="B534" s="12">
        <v>25</v>
      </c>
      <c r="C534" s="37">
        <v>2.17</v>
      </c>
      <c r="D534" s="27">
        <v>6.24</v>
      </c>
      <c r="E534" s="52">
        <v>11.9</v>
      </c>
      <c r="F534" s="27">
        <v>4.6500000000000004</v>
      </c>
      <c r="G534" s="45">
        <v>5.6000000000000001E-2</v>
      </c>
      <c r="H534" s="45"/>
      <c r="I534">
        <v>75.900000000000006</v>
      </c>
      <c r="J534" s="34">
        <f>(I534*14.007)*(0.001)</f>
        <v>1.0631313</v>
      </c>
      <c r="K534" s="34">
        <v>3.51</v>
      </c>
      <c r="L534" s="34">
        <f>(K534*30.97)*(0.001)</f>
        <v>0.10870469999999999</v>
      </c>
      <c r="M534" s="34"/>
      <c r="N534" s="12"/>
      <c r="O534" s="23">
        <v>3</v>
      </c>
      <c r="P534" s="23">
        <v>1</v>
      </c>
      <c r="Q534" s="23">
        <v>1</v>
      </c>
      <c r="R534" s="12"/>
      <c r="S534" s="23">
        <v>4</v>
      </c>
      <c r="T534" s="83">
        <f t="shared" si="54"/>
        <v>15</v>
      </c>
      <c r="U534" s="83">
        <f t="shared" si="55"/>
        <v>15</v>
      </c>
      <c r="V534" s="83">
        <f t="shared" si="56"/>
        <v>0.55879999999999996</v>
      </c>
      <c r="W534" s="23">
        <v>22</v>
      </c>
      <c r="X534" s="23">
        <v>1</v>
      </c>
      <c r="Y534" s="27"/>
      <c r="Z534" s="23">
        <v>15</v>
      </c>
      <c r="AA534" s="23" t="s">
        <v>206</v>
      </c>
      <c r="AB534" s="23">
        <v>15</v>
      </c>
      <c r="AC534" s="23" t="s">
        <v>206</v>
      </c>
      <c r="AD534" s="12"/>
      <c r="AE534" s="12"/>
      <c r="AF534" s="12"/>
      <c r="AH534" t="s">
        <v>103</v>
      </c>
      <c r="AI534" s="34">
        <f>AVERAGE(C534:C535)</f>
        <v>3.2399999999999998</v>
      </c>
      <c r="AJ534" s="34">
        <f>AVERAGE(D534:D535)</f>
        <v>6.3900000000000006</v>
      </c>
      <c r="AK534" s="34">
        <f>AVERAGE(F534:F535)</f>
        <v>4.37</v>
      </c>
      <c r="AL534" s="43">
        <f>AVERAGE(G534:G535)</f>
        <v>4.2999999999999997E-2</v>
      </c>
      <c r="AM534" s="50">
        <f>AVERAGE(E534:E535)</f>
        <v>17.3</v>
      </c>
    </row>
    <row r="535" spans="1:39" x14ac:dyDescent="0.15">
      <c r="A535" s="11">
        <v>39952</v>
      </c>
      <c r="B535" s="12">
        <v>25</v>
      </c>
      <c r="C535" s="37">
        <v>4.3099999999999996</v>
      </c>
      <c r="D535" s="27">
        <v>6.54</v>
      </c>
      <c r="E535" s="52">
        <v>22.7</v>
      </c>
      <c r="F535" s="27">
        <v>4.09</v>
      </c>
      <c r="G535" s="45">
        <v>0.03</v>
      </c>
      <c r="H535" s="45"/>
      <c r="I535">
        <v>70.5</v>
      </c>
      <c r="J535" s="34">
        <f>(I535*14.007)*(0.001)</f>
        <v>0.98749349999999991</v>
      </c>
      <c r="K535" s="34">
        <v>1.63</v>
      </c>
      <c r="L535" s="34">
        <f>(K535*30.97)*(0.001)</f>
        <v>5.0481100000000001E-2</v>
      </c>
      <c r="M535" s="34"/>
      <c r="N535" s="12"/>
      <c r="O535" s="12"/>
      <c r="P535" s="12"/>
      <c r="Q535" s="12"/>
      <c r="R535" s="12"/>
      <c r="S535" s="12"/>
      <c r="T535" s="83" t="str">
        <f t="shared" si="54"/>
        <v xml:space="preserve"> </v>
      </c>
      <c r="U535" s="83" t="str">
        <f t="shared" si="55"/>
        <v xml:space="preserve"> </v>
      </c>
      <c r="V535" s="83">
        <f t="shared" si="56"/>
        <v>0</v>
      </c>
      <c r="W535" s="12"/>
      <c r="X535" s="12"/>
      <c r="Y535" s="27"/>
      <c r="Z535" s="12"/>
      <c r="AA535" s="12"/>
      <c r="AB535" s="12"/>
      <c r="AC535" s="12"/>
      <c r="AD535" s="12"/>
      <c r="AE535" s="12"/>
      <c r="AF535" s="12"/>
      <c r="AH535" t="s">
        <v>104</v>
      </c>
      <c r="AI535" s="34">
        <f>AVERAGE(C537:C538)</f>
        <v>4.33</v>
      </c>
      <c r="AJ535" s="34">
        <f>AVERAGE(D537:D538)</f>
        <v>6.41</v>
      </c>
      <c r="AK535" s="34">
        <f>AVERAGE(F537:F538)</f>
        <v>6.22</v>
      </c>
      <c r="AL535" s="43">
        <f>AVERAGE(G537:G538)</f>
        <v>0.14000000000000001</v>
      </c>
      <c r="AM535" s="50">
        <f>AVERAGE(E537:E538)</f>
        <v>14.25</v>
      </c>
    </row>
    <row r="536" spans="1:39" x14ac:dyDescent="0.15">
      <c r="A536" s="11">
        <v>39966</v>
      </c>
      <c r="B536" s="12">
        <v>25</v>
      </c>
      <c r="C536" s="37"/>
      <c r="D536" s="27"/>
      <c r="E536" s="52"/>
      <c r="F536" s="27"/>
      <c r="G536" s="45"/>
      <c r="H536" s="45"/>
      <c r="I536">
        <v>62.4</v>
      </c>
      <c r="J536" s="34">
        <f>(I536*14.007)*(0.001)</f>
        <v>0.87403679999999995</v>
      </c>
      <c r="K536" s="34">
        <v>1.51</v>
      </c>
      <c r="L536" s="34">
        <f>(K536*30.97)*(0.001)</f>
        <v>4.6764699999999999E-2</v>
      </c>
      <c r="M536" s="34"/>
      <c r="N536" s="12"/>
      <c r="O536" s="12"/>
      <c r="P536" s="12"/>
      <c r="Q536" t="s">
        <v>74</v>
      </c>
      <c r="R536" s="12"/>
      <c r="S536" s="12"/>
      <c r="T536" s="83" t="str">
        <f t="shared" si="54"/>
        <v xml:space="preserve"> </v>
      </c>
      <c r="U536" s="83" t="str">
        <f t="shared" si="55"/>
        <v xml:space="preserve"> </v>
      </c>
      <c r="V536" s="83">
        <f t="shared" si="56"/>
        <v>0</v>
      </c>
      <c r="W536" s="12"/>
      <c r="X536" s="12"/>
      <c r="Y536" s="34" t="s">
        <v>74</v>
      </c>
      <c r="Z536" s="12"/>
      <c r="AA536" s="12"/>
      <c r="AB536" s="12"/>
      <c r="AC536" s="12"/>
      <c r="AD536" s="12"/>
      <c r="AE536" s="12"/>
      <c r="AF536" s="12"/>
      <c r="AH536" t="s">
        <v>105</v>
      </c>
      <c r="AI536" s="34">
        <f>C540</f>
        <v>7.46</v>
      </c>
      <c r="AJ536" s="34">
        <f>D540</f>
        <v>6.13</v>
      </c>
      <c r="AK536" s="34">
        <f>F540</f>
        <v>5.59</v>
      </c>
      <c r="AL536" s="43">
        <f>G540</f>
        <v>0.61899999999999999</v>
      </c>
      <c r="AM536" s="50">
        <f>E540</f>
        <v>15.8</v>
      </c>
    </row>
    <row r="537" spans="1:39" x14ac:dyDescent="0.15">
      <c r="A537" s="11">
        <v>39980</v>
      </c>
      <c r="B537" s="12">
        <v>25</v>
      </c>
      <c r="C537" s="37">
        <v>3.63</v>
      </c>
      <c r="D537" s="27">
        <v>6.27</v>
      </c>
      <c r="E537" s="52">
        <v>11.7</v>
      </c>
      <c r="F537" s="27">
        <v>5.8</v>
      </c>
      <c r="G537" s="45">
        <v>0.221</v>
      </c>
      <c r="H537" s="45"/>
      <c r="J537" s="34"/>
      <c r="L537" s="34"/>
      <c r="M537" s="34"/>
      <c r="N537" s="12"/>
      <c r="O537" s="87">
        <v>2</v>
      </c>
      <c r="P537" s="87">
        <v>2</v>
      </c>
      <c r="Q537" s="87">
        <v>1</v>
      </c>
      <c r="R537" s="87">
        <v>3</v>
      </c>
      <c r="S537" s="87">
        <v>1</v>
      </c>
      <c r="T537" s="83">
        <f t="shared" si="54"/>
        <v>22</v>
      </c>
      <c r="U537" s="83">
        <f t="shared" si="55"/>
        <v>21</v>
      </c>
      <c r="V537" s="83">
        <f t="shared" si="56"/>
        <v>0.63500000000000001</v>
      </c>
      <c r="W537" s="87">
        <v>25</v>
      </c>
      <c r="X537" s="87">
        <v>1</v>
      </c>
      <c r="Y537" s="27"/>
      <c r="Z537" s="87">
        <v>22</v>
      </c>
      <c r="AA537" s="87" t="s">
        <v>206</v>
      </c>
      <c r="AB537" s="87">
        <v>21</v>
      </c>
      <c r="AC537" s="87" t="s">
        <v>206</v>
      </c>
      <c r="AD537" s="12"/>
      <c r="AE537" s="12"/>
      <c r="AF537" s="12"/>
      <c r="AH537" t="s">
        <v>106</v>
      </c>
      <c r="AI537" s="34">
        <f>AVERAGE(C541:C542)</f>
        <v>5.875</v>
      </c>
      <c r="AJ537" s="34">
        <f>AVERAGE(D541:D542)</f>
        <v>6.335</v>
      </c>
      <c r="AK537" s="34">
        <f>AVERAGE(F541:F542)</f>
        <v>6.97</v>
      </c>
      <c r="AL537" s="43">
        <f>AVERAGE(G541:G542)</f>
        <v>0.26850000000000002</v>
      </c>
      <c r="AM537" s="50">
        <f>AVERAGE(E541:E542)</f>
        <v>22.6</v>
      </c>
    </row>
    <row r="538" spans="1:39" x14ac:dyDescent="0.15">
      <c r="A538" s="11">
        <v>39994</v>
      </c>
      <c r="B538" s="12">
        <v>25</v>
      </c>
      <c r="C538" s="37">
        <v>5.03</v>
      </c>
      <c r="D538" s="27">
        <v>6.55</v>
      </c>
      <c r="E538" s="52">
        <v>16.8</v>
      </c>
      <c r="F538" s="27">
        <v>6.64</v>
      </c>
      <c r="G538" s="45">
        <v>5.8999999999999997E-2</v>
      </c>
      <c r="H538" s="45"/>
      <c r="I538">
        <v>56.7</v>
      </c>
      <c r="J538" s="34">
        <f>(I538*14.007)*(0.001)</f>
        <v>0.79419690000000009</v>
      </c>
      <c r="K538" s="34">
        <v>1.73</v>
      </c>
      <c r="L538" s="34">
        <f>(K538*30.97)*(0.001)</f>
        <v>5.3578100000000003E-2</v>
      </c>
      <c r="M538" s="34"/>
      <c r="N538" s="12"/>
      <c r="O538" s="12"/>
      <c r="P538" s="12"/>
      <c r="R538" s="12"/>
      <c r="S538" s="12"/>
      <c r="T538" s="83" t="str">
        <f t="shared" si="54"/>
        <v xml:space="preserve"> </v>
      </c>
      <c r="U538" s="83" t="str">
        <f t="shared" si="55"/>
        <v xml:space="preserve"> </v>
      </c>
      <c r="V538" s="83">
        <f t="shared" si="56"/>
        <v>0</v>
      </c>
      <c r="W538" s="12"/>
      <c r="X538" s="12"/>
      <c r="Y538" s="27"/>
      <c r="Z538" s="12"/>
      <c r="AA538" s="12"/>
      <c r="AB538" s="12"/>
      <c r="AC538" s="12"/>
      <c r="AD538" t="s">
        <v>150</v>
      </c>
      <c r="AE538" s="12"/>
      <c r="AF538" s="12"/>
      <c r="AH538" t="s">
        <v>107</v>
      </c>
      <c r="AI538" s="34">
        <f>C544</f>
        <v>7.08</v>
      </c>
      <c r="AJ538" s="34">
        <f>D544</f>
        <v>6.22</v>
      </c>
      <c r="AK538" s="34">
        <f>F544</f>
        <v>16.399999999999999</v>
      </c>
      <c r="AL538" s="43">
        <f>G544</f>
        <v>0.19600000000000001</v>
      </c>
      <c r="AM538" s="50">
        <f>E544</f>
        <v>18.899999999999999</v>
      </c>
    </row>
    <row r="539" spans="1:39" x14ac:dyDescent="0.15">
      <c r="A539" s="11">
        <v>40008</v>
      </c>
      <c r="B539" s="12">
        <v>25</v>
      </c>
      <c r="C539" s="37"/>
      <c r="D539" s="27"/>
      <c r="E539" s="52"/>
      <c r="F539" s="27"/>
      <c r="G539" s="45"/>
      <c r="H539" s="45"/>
      <c r="I539">
        <v>53.7</v>
      </c>
      <c r="J539" s="34">
        <f>(I539*14.007)*(0.001)</f>
        <v>0.75217590000000012</v>
      </c>
      <c r="K539" s="34">
        <v>1.69</v>
      </c>
      <c r="L539" s="34">
        <f>(K539*30.97)*(0.001)</f>
        <v>5.2339299999999998E-2</v>
      </c>
      <c r="M539" s="34"/>
      <c r="N539" s="12"/>
      <c r="O539" s="12"/>
      <c r="P539" s="12"/>
      <c r="Q539" t="s">
        <v>74</v>
      </c>
      <c r="R539" s="12"/>
      <c r="S539" s="12"/>
      <c r="T539" s="83" t="str">
        <f t="shared" si="54"/>
        <v xml:space="preserve"> </v>
      </c>
      <c r="U539" s="83" t="str">
        <f t="shared" si="55"/>
        <v xml:space="preserve"> </v>
      </c>
      <c r="V539" s="83">
        <f t="shared" si="56"/>
        <v>0</v>
      </c>
      <c r="W539" s="12"/>
      <c r="X539" s="12"/>
      <c r="Y539" s="34" t="s">
        <v>74</v>
      </c>
      <c r="Z539" s="12"/>
      <c r="AA539" s="12"/>
      <c r="AB539" s="12"/>
      <c r="AC539" s="12"/>
      <c r="AD539" s="12"/>
      <c r="AE539" s="12"/>
      <c r="AF539" s="12"/>
      <c r="AH539" t="s">
        <v>108</v>
      </c>
      <c r="AI539" s="34">
        <f>C546</f>
        <v>7.55</v>
      </c>
      <c r="AJ539" s="34">
        <f>D546</f>
        <v>5.91</v>
      </c>
      <c r="AK539" s="34">
        <f>F546</f>
        <v>12.7</v>
      </c>
      <c r="AL539" s="43">
        <f>G546</f>
        <v>0.185</v>
      </c>
      <c r="AM539" s="50">
        <f>E546</f>
        <v>6.2</v>
      </c>
    </row>
    <row r="540" spans="1:39" x14ac:dyDescent="0.15">
      <c r="A540" s="11">
        <v>40022</v>
      </c>
      <c r="B540" s="12">
        <v>25</v>
      </c>
      <c r="C540" s="37">
        <v>7.46</v>
      </c>
      <c r="D540" s="27">
        <v>6.13</v>
      </c>
      <c r="E540" s="52">
        <v>15.8</v>
      </c>
      <c r="F540" s="27">
        <v>5.59</v>
      </c>
      <c r="G540" s="45">
        <v>0.61899999999999999</v>
      </c>
      <c r="H540" s="45"/>
      <c r="J540" s="34"/>
      <c r="L540" s="34"/>
      <c r="M540" s="34"/>
      <c r="N540" s="12"/>
      <c r="O540" s="12">
        <v>2</v>
      </c>
      <c r="P540" s="87">
        <v>3</v>
      </c>
      <c r="Q540" s="12">
        <v>2</v>
      </c>
      <c r="R540" s="87">
        <v>7</v>
      </c>
      <c r="S540" s="87">
        <v>5</v>
      </c>
      <c r="T540" s="83">
        <f t="shared" si="54"/>
        <v>31</v>
      </c>
      <c r="U540" s="83">
        <f t="shared" si="55"/>
        <v>27</v>
      </c>
      <c r="V540" s="83">
        <f t="shared" si="56"/>
        <v>0.68579999999999997</v>
      </c>
      <c r="W540">
        <v>27</v>
      </c>
      <c r="X540" s="12">
        <v>1</v>
      </c>
      <c r="Y540" s="27"/>
      <c r="Z540">
        <v>31</v>
      </c>
      <c r="AA540" t="s">
        <v>206</v>
      </c>
      <c r="AB540">
        <v>27</v>
      </c>
      <c r="AC540" t="s">
        <v>206</v>
      </c>
      <c r="AD540" s="12"/>
      <c r="AE540" s="12"/>
      <c r="AF540" s="12"/>
      <c r="AH540" t="s">
        <v>130</v>
      </c>
      <c r="AI540" s="34">
        <v>8.3699999999999992</v>
      </c>
      <c r="AJ540" s="27">
        <v>6.06</v>
      </c>
      <c r="AK540" s="34">
        <v>11.5</v>
      </c>
      <c r="AL540" s="45">
        <v>7.1999999999999995E-2</v>
      </c>
      <c r="AM540" s="52">
        <v>8.5</v>
      </c>
    </row>
    <row r="541" spans="1:39" x14ac:dyDescent="0.15">
      <c r="A541" s="11">
        <v>40036</v>
      </c>
      <c r="B541" s="12">
        <v>25</v>
      </c>
      <c r="C541" s="37">
        <v>5.5</v>
      </c>
      <c r="D541" s="27">
        <v>6.64</v>
      </c>
      <c r="E541" s="52">
        <v>25.6</v>
      </c>
      <c r="F541" s="120" t="s">
        <v>162</v>
      </c>
      <c r="G541" s="45">
        <v>0.11600000000000001</v>
      </c>
      <c r="H541" s="45"/>
      <c r="J541" s="34"/>
      <c r="L541" s="34"/>
      <c r="M541" s="34"/>
      <c r="N541" s="12"/>
      <c r="O541" s="12">
        <v>2</v>
      </c>
      <c r="P541" s="23">
        <v>2</v>
      </c>
      <c r="Q541" s="12">
        <v>1</v>
      </c>
      <c r="R541" s="23">
        <v>4</v>
      </c>
      <c r="S541" s="23">
        <v>1</v>
      </c>
      <c r="T541" s="83">
        <f t="shared" si="54"/>
        <v>33</v>
      </c>
      <c r="U541" s="83" t="str">
        <f t="shared" si="55"/>
        <v xml:space="preserve"> </v>
      </c>
      <c r="V541" s="83">
        <f t="shared" si="56"/>
        <v>0.53339999999999999</v>
      </c>
      <c r="W541" s="23">
        <v>21</v>
      </c>
      <c r="X541" s="12">
        <v>1</v>
      </c>
      <c r="Y541" s="27"/>
      <c r="Z541" s="23">
        <v>33</v>
      </c>
      <c r="AA541" s="23" t="s">
        <v>206</v>
      </c>
      <c r="AB541" s="12"/>
      <c r="AC541" s="12"/>
      <c r="AD541" s="12"/>
      <c r="AE541" s="12"/>
      <c r="AF541" s="12"/>
    </row>
    <row r="542" spans="1:39" x14ac:dyDescent="0.15">
      <c r="A542" s="11">
        <v>40050</v>
      </c>
      <c r="B542" s="12">
        <v>25</v>
      </c>
      <c r="C542" s="37">
        <v>6.25</v>
      </c>
      <c r="D542" s="27">
        <v>6.03</v>
      </c>
      <c r="E542" s="52">
        <v>19.600000000000001</v>
      </c>
      <c r="F542" s="27">
        <v>6.97</v>
      </c>
      <c r="G542" s="45">
        <v>0.42099999999999999</v>
      </c>
      <c r="H542" s="45"/>
      <c r="I542">
        <v>62.4</v>
      </c>
      <c r="J542" s="34">
        <f t="shared" ref="J542:J547" si="57">(I542*14.007)*(0.001)</f>
        <v>0.87403679999999995</v>
      </c>
      <c r="K542">
        <v>2.6</v>
      </c>
      <c r="L542" s="34">
        <f t="shared" ref="L542:L547" si="58">(K542*30.97)*(0.001)</f>
        <v>8.052200000000001E-2</v>
      </c>
      <c r="M542" s="34"/>
      <c r="N542" s="12"/>
      <c r="P542" s="12"/>
      <c r="R542" s="12"/>
      <c r="T542" s="83" t="str">
        <f t="shared" si="54"/>
        <v xml:space="preserve"> </v>
      </c>
      <c r="U542" s="83" t="str">
        <f t="shared" si="55"/>
        <v xml:space="preserve"> </v>
      </c>
      <c r="V542" s="83">
        <f t="shared" si="56"/>
        <v>0</v>
      </c>
      <c r="W542" s="12"/>
      <c r="X542" s="12"/>
      <c r="Y542" s="27"/>
      <c r="Z542" s="12"/>
      <c r="AA542" s="12"/>
      <c r="AB542" s="12"/>
      <c r="AC542" s="12"/>
      <c r="AD542" t="s">
        <v>150</v>
      </c>
      <c r="AE542" s="12"/>
      <c r="AF542" s="12"/>
    </row>
    <row r="543" spans="1:39" x14ac:dyDescent="0.15">
      <c r="A543" s="11">
        <v>40064</v>
      </c>
      <c r="B543" s="12">
        <v>25</v>
      </c>
      <c r="C543" s="37"/>
      <c r="D543" s="27"/>
      <c r="E543" s="52"/>
      <c r="F543" s="27"/>
      <c r="G543" s="45"/>
      <c r="H543" s="45"/>
      <c r="I543">
        <v>55.4</v>
      </c>
      <c r="J543" s="34">
        <f t="shared" si="57"/>
        <v>0.77598780000000001</v>
      </c>
      <c r="K543">
        <v>3.41</v>
      </c>
      <c r="L543" s="34">
        <f t="shared" si="58"/>
        <v>0.1056077</v>
      </c>
      <c r="M543" s="34"/>
      <c r="N543" s="12"/>
      <c r="O543" s="12"/>
      <c r="P543" s="12"/>
      <c r="Q543" s="23" t="s">
        <v>74</v>
      </c>
      <c r="R543" s="12"/>
      <c r="S543" s="12"/>
      <c r="T543" s="83" t="str">
        <f t="shared" si="54"/>
        <v xml:space="preserve"> </v>
      </c>
      <c r="U543" s="83" t="str">
        <f t="shared" si="55"/>
        <v xml:space="preserve"> </v>
      </c>
      <c r="V543" s="83">
        <f t="shared" si="56"/>
        <v>0</v>
      </c>
      <c r="W543" s="12"/>
      <c r="X543" s="12"/>
      <c r="Y543" s="41" t="s">
        <v>74</v>
      </c>
      <c r="Z543" s="12"/>
      <c r="AA543" s="12"/>
      <c r="AB543" s="12"/>
      <c r="AC543" s="12"/>
      <c r="AF543" s="12"/>
    </row>
    <row r="544" spans="1:39" x14ac:dyDescent="0.15">
      <c r="A544" s="11">
        <v>40078</v>
      </c>
      <c r="B544" s="12">
        <v>25</v>
      </c>
      <c r="C544" s="37">
        <v>7.08</v>
      </c>
      <c r="D544" s="27">
        <v>6.22</v>
      </c>
      <c r="E544" s="52">
        <v>18.899999999999999</v>
      </c>
      <c r="F544" s="27">
        <v>16.399999999999999</v>
      </c>
      <c r="G544" s="45">
        <v>0.19600000000000001</v>
      </c>
      <c r="H544" s="45"/>
      <c r="J544" s="34"/>
      <c r="L544" s="34"/>
      <c r="M544" s="34"/>
      <c r="N544" s="12"/>
      <c r="P544" s="12"/>
      <c r="Q544" s="12"/>
      <c r="R544" s="12"/>
      <c r="S544" s="12"/>
      <c r="T544" s="83" t="str">
        <f t="shared" si="54"/>
        <v xml:space="preserve"> </v>
      </c>
      <c r="U544" s="83" t="str">
        <f t="shared" si="55"/>
        <v xml:space="preserve"> </v>
      </c>
      <c r="V544" s="83">
        <f t="shared" si="56"/>
        <v>0</v>
      </c>
      <c r="W544" s="12"/>
      <c r="X544" s="12"/>
      <c r="Y544" s="27"/>
      <c r="Z544" s="12"/>
      <c r="AA544" s="12"/>
      <c r="AB544" s="12"/>
      <c r="AC544" s="12"/>
      <c r="AD544" s="23" t="s">
        <v>150</v>
      </c>
      <c r="AE544" s="12"/>
      <c r="AF544" s="12"/>
    </row>
    <row r="545" spans="1:39" x14ac:dyDescent="0.15">
      <c r="A545" s="11">
        <v>40092</v>
      </c>
      <c r="B545" s="12">
        <v>25</v>
      </c>
      <c r="C545" s="37"/>
      <c r="D545" s="27"/>
      <c r="E545" s="52"/>
      <c r="F545" s="27"/>
      <c r="G545" s="45"/>
      <c r="H545" s="45"/>
      <c r="I545">
        <v>50.1</v>
      </c>
      <c r="J545" s="34">
        <f t="shared" si="57"/>
        <v>0.70175070000000006</v>
      </c>
      <c r="K545">
        <v>1.65</v>
      </c>
      <c r="L545" s="34">
        <f t="shared" si="58"/>
        <v>5.11005E-2</v>
      </c>
      <c r="M545" s="34"/>
      <c r="N545" s="12"/>
      <c r="O545" s="12"/>
      <c r="P545" s="12"/>
      <c r="Q545" s="12" t="s">
        <v>74</v>
      </c>
      <c r="R545" s="12"/>
      <c r="S545" s="12"/>
      <c r="T545" s="83" t="str">
        <f t="shared" si="54"/>
        <v xml:space="preserve"> </v>
      </c>
      <c r="U545" s="83" t="str">
        <f t="shared" si="55"/>
        <v xml:space="preserve"> </v>
      </c>
      <c r="V545" s="83">
        <f t="shared" si="56"/>
        <v>0</v>
      </c>
      <c r="W545" s="12"/>
      <c r="X545" s="12"/>
      <c r="Y545" s="27" t="s">
        <v>74</v>
      </c>
      <c r="Z545" s="12"/>
      <c r="AA545" s="12"/>
      <c r="AB545" s="12"/>
      <c r="AC545" s="12"/>
      <c r="AD545" s="12"/>
      <c r="AE545" s="12"/>
      <c r="AF545" s="12"/>
    </row>
    <row r="546" spans="1:39" x14ac:dyDescent="0.15">
      <c r="A546" s="11">
        <v>40106</v>
      </c>
      <c r="B546" s="12">
        <v>25</v>
      </c>
      <c r="C546" s="37">
        <v>7.55</v>
      </c>
      <c r="D546" s="27">
        <v>5.91</v>
      </c>
      <c r="E546" s="52">
        <v>6.2</v>
      </c>
      <c r="F546" s="27">
        <v>12.7</v>
      </c>
      <c r="G546" s="45">
        <v>0.185</v>
      </c>
      <c r="H546" s="45"/>
      <c r="J546" s="34"/>
      <c r="L546" s="34"/>
      <c r="M546" s="34"/>
      <c r="N546" s="12"/>
      <c r="O546" s="12">
        <v>2</v>
      </c>
      <c r="P546" s="12">
        <v>2</v>
      </c>
      <c r="Q546" s="12">
        <v>1</v>
      </c>
      <c r="R546" s="12">
        <v>6</v>
      </c>
      <c r="S546" s="12">
        <v>1</v>
      </c>
      <c r="T546" s="83">
        <f t="shared" si="54"/>
        <v>20</v>
      </c>
      <c r="U546" s="83">
        <f t="shared" si="55"/>
        <v>9</v>
      </c>
      <c r="V546" s="83">
        <f t="shared" si="56"/>
        <v>0.99059999999999993</v>
      </c>
      <c r="W546" s="12">
        <v>39</v>
      </c>
      <c r="X546" s="12">
        <v>1</v>
      </c>
      <c r="Y546" s="27"/>
      <c r="Z546" s="12">
        <v>20</v>
      </c>
      <c r="AA546" s="12" t="s">
        <v>206</v>
      </c>
      <c r="AB546" s="12">
        <v>9</v>
      </c>
      <c r="AC546" s="12" t="s">
        <v>206</v>
      </c>
      <c r="AD546" s="12"/>
      <c r="AE546" s="12"/>
      <c r="AF546" s="12"/>
    </row>
    <row r="547" spans="1:39" x14ac:dyDescent="0.15">
      <c r="A547" s="13">
        <v>40120</v>
      </c>
      <c r="B547" s="12">
        <v>25</v>
      </c>
      <c r="C547" s="37">
        <v>8.3699999999999992</v>
      </c>
      <c r="D547" s="27">
        <v>6.06</v>
      </c>
      <c r="E547" s="52">
        <v>8.5</v>
      </c>
      <c r="F547" s="34">
        <v>11.5</v>
      </c>
      <c r="G547" s="45">
        <v>7.1999999999999995E-2</v>
      </c>
      <c r="H547" s="45"/>
      <c r="I547">
        <v>35.6</v>
      </c>
      <c r="J547" s="34">
        <f t="shared" si="57"/>
        <v>0.49864920000000001</v>
      </c>
      <c r="K547">
        <v>1.37</v>
      </c>
      <c r="L547" s="34">
        <f t="shared" si="58"/>
        <v>4.2428899999999999E-2</v>
      </c>
      <c r="M547" s="34"/>
      <c r="N547" s="12"/>
      <c r="O547" s="12">
        <v>1</v>
      </c>
      <c r="P547" s="12">
        <v>2</v>
      </c>
      <c r="Q547" s="12">
        <v>1</v>
      </c>
      <c r="R547" s="12"/>
      <c r="S547" s="12">
        <v>3</v>
      </c>
      <c r="T547" s="83">
        <f t="shared" si="54"/>
        <v>18</v>
      </c>
      <c r="U547" s="83">
        <f t="shared" si="55"/>
        <v>9</v>
      </c>
      <c r="V547" s="83">
        <f t="shared" si="56"/>
        <v>0.99059999999999993</v>
      </c>
      <c r="W547" s="12">
        <v>39</v>
      </c>
      <c r="X547" s="12"/>
      <c r="Y547" s="27"/>
      <c r="Z547" s="12">
        <v>18</v>
      </c>
      <c r="AA547" s="12" t="s">
        <v>206</v>
      </c>
      <c r="AB547" s="12">
        <v>9</v>
      </c>
      <c r="AC547" s="12" t="s">
        <v>206</v>
      </c>
      <c r="AD547" s="12"/>
      <c r="AE547" s="12"/>
      <c r="AF547" s="12"/>
    </row>
    <row r="548" spans="1:39" x14ac:dyDescent="0.15">
      <c r="A548" s="13">
        <v>40134</v>
      </c>
      <c r="B548" s="12">
        <v>25</v>
      </c>
      <c r="C548" s="37"/>
      <c r="D548" s="27"/>
      <c r="E548" s="52"/>
      <c r="F548" s="27"/>
      <c r="G548" s="45"/>
      <c r="H548" s="45"/>
      <c r="J548" s="34"/>
      <c r="L548" s="34"/>
      <c r="M548" s="34"/>
      <c r="N548" s="12"/>
      <c r="O548" s="12"/>
      <c r="P548" s="12"/>
      <c r="Q548" s="12" t="s">
        <v>74</v>
      </c>
      <c r="R548" s="12"/>
      <c r="S548" s="12"/>
      <c r="T548" s="83" t="str">
        <f t="shared" si="54"/>
        <v xml:space="preserve"> </v>
      </c>
      <c r="U548" s="83" t="str">
        <f t="shared" si="55"/>
        <v xml:space="preserve"> </v>
      </c>
      <c r="V548" s="83">
        <f t="shared" si="56"/>
        <v>0</v>
      </c>
      <c r="W548" s="12"/>
      <c r="X548" s="12"/>
      <c r="Y548" s="27" t="s">
        <v>74</v>
      </c>
      <c r="Z548" s="12"/>
      <c r="AA548" s="12"/>
      <c r="AB548" s="12"/>
      <c r="AC548" s="12"/>
      <c r="AD548" s="12"/>
      <c r="AE548" s="12"/>
      <c r="AF548" s="12"/>
    </row>
    <row r="549" spans="1:39" x14ac:dyDescent="0.15">
      <c r="A549" s="13"/>
      <c r="B549" s="12"/>
      <c r="C549" s="37"/>
      <c r="D549" s="27"/>
      <c r="E549" s="52"/>
      <c r="F549" s="120" t="s">
        <v>173</v>
      </c>
      <c r="G549" s="45"/>
      <c r="H549" s="45"/>
      <c r="J549" s="34"/>
      <c r="L549" s="34"/>
      <c r="M549" s="34"/>
      <c r="N549" s="12"/>
      <c r="O549" s="12"/>
      <c r="P549" s="12"/>
      <c r="Q549" s="12"/>
      <c r="R549" s="12"/>
      <c r="S549" s="12"/>
      <c r="T549" s="83" t="str">
        <f t="shared" si="54"/>
        <v xml:space="preserve"> </v>
      </c>
      <c r="U549" s="83" t="str">
        <f t="shared" si="55"/>
        <v xml:space="preserve"> </v>
      </c>
      <c r="V549" s="83">
        <f t="shared" si="56"/>
        <v>0</v>
      </c>
      <c r="W549" s="12"/>
      <c r="X549" s="12"/>
      <c r="Y549" s="27"/>
      <c r="Z549" s="12"/>
      <c r="AA549" s="12"/>
      <c r="AB549" s="12"/>
      <c r="AC549" s="12"/>
      <c r="AD549" s="12"/>
      <c r="AE549" s="12"/>
      <c r="AF549" s="12"/>
    </row>
    <row r="550" spans="1:39" x14ac:dyDescent="0.15">
      <c r="A550" s="13"/>
      <c r="B550" s="12"/>
      <c r="C550" s="37"/>
      <c r="D550" s="27"/>
      <c r="E550" s="52"/>
      <c r="F550" s="27"/>
      <c r="G550" s="45"/>
      <c r="H550" s="45"/>
      <c r="J550" s="34"/>
      <c r="L550" s="34"/>
      <c r="M550" s="34"/>
      <c r="N550" s="12"/>
      <c r="O550" s="12"/>
      <c r="P550" s="12"/>
      <c r="Q550" s="12"/>
      <c r="R550" s="12"/>
      <c r="S550" s="12"/>
      <c r="T550" s="83" t="str">
        <f t="shared" si="54"/>
        <v xml:space="preserve"> </v>
      </c>
      <c r="U550" s="83" t="str">
        <f t="shared" si="55"/>
        <v xml:space="preserve"> </v>
      </c>
      <c r="V550" s="83">
        <f t="shared" si="56"/>
        <v>0</v>
      </c>
      <c r="W550" s="12"/>
      <c r="X550" s="12"/>
      <c r="Y550" s="27"/>
      <c r="Z550" s="12"/>
      <c r="AA550" s="12"/>
      <c r="AB550" s="12"/>
      <c r="AC550" s="12"/>
      <c r="AD550" s="12"/>
      <c r="AE550" s="12"/>
      <c r="AF550" s="12"/>
    </row>
    <row r="551" spans="1:39" x14ac:dyDescent="0.15">
      <c r="A551" s="13"/>
      <c r="B551" s="12"/>
      <c r="C551" s="37"/>
      <c r="D551" s="27"/>
      <c r="E551" s="52"/>
      <c r="F551" s="27"/>
      <c r="G551" s="45"/>
      <c r="H551" s="45"/>
      <c r="J551" s="34"/>
      <c r="L551" s="34"/>
      <c r="M551" s="34"/>
      <c r="N551" s="12"/>
      <c r="O551" s="12"/>
      <c r="P551" s="12"/>
      <c r="Q551" s="12"/>
      <c r="R551" s="12"/>
      <c r="S551" s="12"/>
      <c r="T551" s="83" t="str">
        <f t="shared" si="54"/>
        <v xml:space="preserve"> </v>
      </c>
      <c r="U551" s="83" t="str">
        <f t="shared" si="55"/>
        <v xml:space="preserve"> </v>
      </c>
      <c r="V551" s="83">
        <f t="shared" si="56"/>
        <v>0</v>
      </c>
      <c r="W551" s="12"/>
      <c r="X551" s="12"/>
      <c r="Y551" s="27"/>
      <c r="Z551" s="12"/>
      <c r="AA551" s="12"/>
      <c r="AB551" s="12"/>
      <c r="AC551" s="12"/>
      <c r="AD551" s="12"/>
      <c r="AE551" s="12"/>
      <c r="AF551" s="12"/>
    </row>
    <row r="552" spans="1:39" s="21" customFormat="1" x14ac:dyDescent="0.15">
      <c r="A552" s="20"/>
      <c r="C552" s="39"/>
      <c r="D552" s="35"/>
      <c r="E552" s="54"/>
      <c r="F552" s="35"/>
      <c r="G552" s="48"/>
      <c r="H552" s="48"/>
      <c r="I552"/>
      <c r="J552" s="34"/>
      <c r="K552"/>
      <c r="L552" s="34"/>
      <c r="M552" s="34"/>
      <c r="N552" s="12"/>
      <c r="T552" s="83" t="str">
        <f t="shared" si="54"/>
        <v xml:space="preserve"> </v>
      </c>
      <c r="U552" s="83" t="str">
        <f t="shared" si="55"/>
        <v xml:space="preserve"> </v>
      </c>
      <c r="V552" s="83">
        <f t="shared" si="56"/>
        <v>0</v>
      </c>
      <c r="Y552" s="35"/>
      <c r="AI552" s="35"/>
      <c r="AL552" s="48"/>
    </row>
    <row r="553" spans="1:39" x14ac:dyDescent="0.15">
      <c r="A553" s="11">
        <v>39896</v>
      </c>
      <c r="B553" s="12">
        <v>26</v>
      </c>
      <c r="C553" s="37"/>
      <c r="D553" s="27"/>
      <c r="E553" s="52"/>
      <c r="F553" s="27"/>
      <c r="G553" s="45"/>
      <c r="H553" s="45"/>
      <c r="J553" s="34"/>
      <c r="L553" s="34"/>
      <c r="M553" s="34"/>
      <c r="N553" s="12">
        <v>2</v>
      </c>
      <c r="O553" s="12"/>
      <c r="P553" s="12"/>
      <c r="Q553" t="s">
        <v>74</v>
      </c>
      <c r="R553" s="12"/>
      <c r="S553" s="12"/>
      <c r="T553" s="83" t="str">
        <f t="shared" si="54"/>
        <v xml:space="preserve"> </v>
      </c>
      <c r="U553" s="83" t="str">
        <f t="shared" si="55"/>
        <v xml:space="preserve"> </v>
      </c>
      <c r="V553" s="83">
        <f t="shared" si="56"/>
        <v>0</v>
      </c>
      <c r="W553" s="12"/>
      <c r="X553" s="12"/>
      <c r="Y553" s="34" t="s">
        <v>74</v>
      </c>
      <c r="Z553" s="12"/>
      <c r="AA553" s="12"/>
      <c r="AB553" s="12"/>
      <c r="AC553" s="12"/>
      <c r="AD553" s="12" t="s">
        <v>63</v>
      </c>
      <c r="AE553" s="12" t="s">
        <v>89</v>
      </c>
      <c r="AF553" s="12"/>
    </row>
    <row r="554" spans="1:39" x14ac:dyDescent="0.15">
      <c r="A554" s="11">
        <v>39910</v>
      </c>
      <c r="B554" s="12">
        <v>26</v>
      </c>
      <c r="C554" s="37"/>
      <c r="D554" s="27"/>
      <c r="E554" s="52"/>
      <c r="F554" s="27"/>
      <c r="G554" s="45"/>
      <c r="H554" s="45"/>
      <c r="J554" s="34"/>
      <c r="L554" s="34"/>
      <c r="M554" s="34"/>
      <c r="N554">
        <v>1</v>
      </c>
      <c r="O554" s="12"/>
      <c r="P554" s="12"/>
      <c r="Q554" t="s">
        <v>74</v>
      </c>
      <c r="R554" s="12"/>
      <c r="S554" s="12"/>
      <c r="T554" s="83" t="str">
        <f t="shared" si="54"/>
        <v xml:space="preserve"> </v>
      </c>
      <c r="U554" s="83" t="str">
        <f t="shared" si="55"/>
        <v xml:space="preserve"> </v>
      </c>
      <c r="V554" s="83">
        <f t="shared" si="56"/>
        <v>0</v>
      </c>
      <c r="W554" s="12"/>
      <c r="X554" s="12"/>
      <c r="Y554" s="34" t="s">
        <v>74</v>
      </c>
      <c r="Z554" s="12"/>
      <c r="AA554" s="12"/>
      <c r="AB554" s="12"/>
      <c r="AC554" s="12"/>
      <c r="AD554" s="12"/>
      <c r="AF554" s="12"/>
      <c r="AH554" t="s">
        <v>101</v>
      </c>
    </row>
    <row r="555" spans="1:39" x14ac:dyDescent="0.15">
      <c r="A555" s="11">
        <v>39924</v>
      </c>
      <c r="B555" s="12">
        <v>26</v>
      </c>
      <c r="C555" s="37"/>
      <c r="D555" s="27"/>
      <c r="E555" s="52"/>
      <c r="F555" s="27"/>
      <c r="G555" s="45"/>
      <c r="H555" s="45"/>
      <c r="J555" s="34"/>
      <c r="L555" s="34"/>
      <c r="M555" s="34"/>
      <c r="N555" s="12">
        <v>2</v>
      </c>
      <c r="O555" s="12"/>
      <c r="P555" s="12"/>
      <c r="Q555" s="23" t="s">
        <v>74</v>
      </c>
      <c r="R555" s="12"/>
      <c r="S555" s="12"/>
      <c r="T555" s="83" t="str">
        <f t="shared" si="54"/>
        <v xml:space="preserve"> </v>
      </c>
      <c r="U555" s="83" t="str">
        <f t="shared" si="55"/>
        <v xml:space="preserve"> </v>
      </c>
      <c r="V555" s="83">
        <f t="shared" si="56"/>
        <v>0</v>
      </c>
      <c r="W555" s="12"/>
      <c r="X555" s="12"/>
      <c r="Y555" s="41" t="s">
        <v>74</v>
      </c>
      <c r="Z555" s="12"/>
      <c r="AA555" s="12"/>
      <c r="AB555" s="12"/>
      <c r="AC555" s="12"/>
      <c r="AD555" s="12"/>
      <c r="AE555" s="12"/>
      <c r="AF555" s="12"/>
      <c r="AH555" t="s">
        <v>102</v>
      </c>
    </row>
    <row r="556" spans="1:39" x14ac:dyDescent="0.15">
      <c r="A556" s="11">
        <v>39938</v>
      </c>
      <c r="B556" s="12">
        <v>26</v>
      </c>
      <c r="C556" s="37"/>
      <c r="D556" s="27"/>
      <c r="E556" s="52"/>
      <c r="F556" s="27"/>
      <c r="G556" s="45"/>
      <c r="H556" s="45"/>
      <c r="J556" s="34"/>
      <c r="L556" s="34"/>
      <c r="M556" s="34"/>
      <c r="N556" s="23">
        <v>1</v>
      </c>
      <c r="O556" s="17"/>
      <c r="P556" s="17"/>
      <c r="Q556" s="26" t="s">
        <v>74</v>
      </c>
      <c r="R556" s="17"/>
      <c r="S556" s="17"/>
      <c r="T556" s="83" t="str">
        <f t="shared" si="54"/>
        <v xml:space="preserve"> </v>
      </c>
      <c r="U556" s="83" t="str">
        <f t="shared" si="55"/>
        <v xml:space="preserve"> </v>
      </c>
      <c r="V556" s="83">
        <f t="shared" si="56"/>
        <v>0</v>
      </c>
      <c r="W556" s="17"/>
      <c r="X556" s="17"/>
      <c r="Y556" s="41" t="s">
        <v>74</v>
      </c>
      <c r="Z556" s="17"/>
      <c r="AA556" s="17"/>
      <c r="AB556" s="17"/>
      <c r="AC556" s="17"/>
      <c r="AD556" s="12"/>
      <c r="AE556" s="12"/>
      <c r="AF556" s="12"/>
      <c r="AH556" t="s">
        <v>103</v>
      </c>
    </row>
    <row r="557" spans="1:39" x14ac:dyDescent="0.15">
      <c r="A557" s="11">
        <v>39952</v>
      </c>
      <c r="B557" s="12">
        <v>26</v>
      </c>
      <c r="C557" s="37"/>
      <c r="D557" s="27"/>
      <c r="E557" s="52"/>
      <c r="F557" s="27"/>
      <c r="G557" s="45"/>
      <c r="H557" s="45"/>
      <c r="J557" s="34"/>
      <c r="L557" s="34"/>
      <c r="M557" s="34"/>
      <c r="N557" s="12"/>
      <c r="O557" s="12"/>
      <c r="P557" s="12"/>
      <c r="Q557" s="26" t="s">
        <v>74</v>
      </c>
      <c r="R557" s="12"/>
      <c r="S557" s="12"/>
      <c r="T557" s="83" t="str">
        <f t="shared" si="54"/>
        <v xml:space="preserve"> </v>
      </c>
      <c r="U557" s="83" t="str">
        <f t="shared" si="55"/>
        <v xml:space="preserve"> </v>
      </c>
      <c r="V557" s="83">
        <f t="shared" si="56"/>
        <v>0</v>
      </c>
      <c r="W557" s="12"/>
      <c r="X557" s="12"/>
      <c r="Y557" s="34" t="s">
        <v>74</v>
      </c>
      <c r="Z557" s="12"/>
      <c r="AA557" s="12"/>
      <c r="AB557" s="12"/>
      <c r="AC557" s="12"/>
      <c r="AD557" s="12"/>
      <c r="AE557" s="12"/>
      <c r="AF557" s="12"/>
      <c r="AH557" t="s">
        <v>104</v>
      </c>
      <c r="AI557" s="34">
        <v>0.16</v>
      </c>
      <c r="AJ557" s="34">
        <f>AVERAGE(D558:D560)</f>
        <v>7.0750000000000002</v>
      </c>
      <c r="AK557" s="34">
        <f>AVERAGE(F558:F560)</f>
        <v>1.8049999999999999</v>
      </c>
      <c r="AL557" s="43">
        <v>0.19600000000000001</v>
      </c>
      <c r="AM557" s="50">
        <f>AVERAGE(E558:E560)</f>
        <v>58.050000000000004</v>
      </c>
    </row>
    <row r="558" spans="1:39" x14ac:dyDescent="0.15">
      <c r="A558" s="11">
        <v>39966</v>
      </c>
      <c r="B558" s="12">
        <v>26</v>
      </c>
      <c r="C558" s="37">
        <v>0.17</v>
      </c>
      <c r="D558" s="27">
        <v>7.07</v>
      </c>
      <c r="E558" s="52">
        <v>72.400000000000006</v>
      </c>
      <c r="F558" s="27">
        <v>2.3199999999999998</v>
      </c>
      <c r="G558" s="45">
        <v>0.21299999999999999</v>
      </c>
      <c r="H558" s="45"/>
      <c r="I558">
        <v>185</v>
      </c>
      <c r="J558" s="34">
        <f>(I558*14.007)*(0.001)</f>
        <v>2.5912950000000001</v>
      </c>
      <c r="K558" s="34">
        <v>5.93</v>
      </c>
      <c r="L558" s="34">
        <f>(K558*30.97)*(0.001)</f>
        <v>0.18365209999999998</v>
      </c>
      <c r="M558" s="34"/>
      <c r="O558" s="12">
        <v>1</v>
      </c>
      <c r="P558" s="87">
        <v>2</v>
      </c>
      <c r="Q558" s="12">
        <v>2</v>
      </c>
      <c r="R558" s="87">
        <v>6</v>
      </c>
      <c r="S558" s="12">
        <v>1</v>
      </c>
      <c r="T558" s="83">
        <f t="shared" si="54"/>
        <v>32</v>
      </c>
      <c r="U558" s="83">
        <f t="shared" si="55"/>
        <v>28</v>
      </c>
      <c r="V558" s="83">
        <f t="shared" si="56"/>
        <v>0.35559999999999997</v>
      </c>
      <c r="W558">
        <v>14</v>
      </c>
      <c r="X558" s="12">
        <v>1</v>
      </c>
      <c r="Y558" s="27"/>
      <c r="Z558">
        <v>32</v>
      </c>
      <c r="AA558" t="s">
        <v>206</v>
      </c>
      <c r="AB558">
        <v>28</v>
      </c>
      <c r="AC558" t="s">
        <v>206</v>
      </c>
      <c r="AD558" s="12"/>
      <c r="AE558" t="s">
        <v>121</v>
      </c>
      <c r="AF558" s="12"/>
      <c r="AH558" t="s">
        <v>105</v>
      </c>
      <c r="AI558" s="34">
        <f>AVERAGE(C561:C562)</f>
        <v>0.27</v>
      </c>
      <c r="AJ558" s="34">
        <f>AVERAGE(D561:D562)</f>
        <v>7.2450000000000001</v>
      </c>
      <c r="AK558" s="34">
        <f>AVERAGE(F561:F562)</f>
        <v>1.385</v>
      </c>
      <c r="AL558" s="43">
        <f>AVERAGE(G561:G562)</f>
        <v>0.44999999999999996</v>
      </c>
      <c r="AM558" s="50">
        <f>AVERAGE(E561:E562)</f>
        <v>37.450000000000003</v>
      </c>
    </row>
    <row r="559" spans="1:39" x14ac:dyDescent="0.15">
      <c r="A559" s="11">
        <v>39980</v>
      </c>
      <c r="B559" s="12">
        <v>26</v>
      </c>
      <c r="C559" s="37"/>
      <c r="D559" s="27"/>
      <c r="E559" s="52"/>
      <c r="F559" s="27"/>
      <c r="G559" s="45"/>
      <c r="H559" s="45"/>
      <c r="J559" s="34"/>
      <c r="L559" s="34"/>
      <c r="M559" s="34"/>
      <c r="N559" s="12">
        <v>2</v>
      </c>
      <c r="O559" s="12"/>
      <c r="P559" s="12"/>
      <c r="Q559" s="87" t="s">
        <v>74</v>
      </c>
      <c r="R559" s="12"/>
      <c r="S559" s="12"/>
      <c r="T559" s="83" t="str">
        <f t="shared" si="54"/>
        <v xml:space="preserve"> </v>
      </c>
      <c r="U559" s="83" t="str">
        <f t="shared" si="55"/>
        <v xml:space="preserve"> </v>
      </c>
      <c r="V559" s="83">
        <f t="shared" si="56"/>
        <v>0</v>
      </c>
      <c r="W559" s="12"/>
      <c r="X559" s="12"/>
      <c r="Y559" s="34" t="s">
        <v>74</v>
      </c>
      <c r="Z559" s="12"/>
      <c r="AA559" s="12"/>
      <c r="AB559" s="12"/>
      <c r="AC559" s="12"/>
      <c r="AD559" s="12"/>
      <c r="AE559" s="12"/>
      <c r="AF559" s="12"/>
      <c r="AH559" t="s">
        <v>106</v>
      </c>
      <c r="AI559" s="34">
        <f>AVERAGE(C563:C564)</f>
        <v>0.19500000000000001</v>
      </c>
      <c r="AJ559" s="34">
        <f>AVERAGE(D563:D564)</f>
        <v>7.1899999999999995</v>
      </c>
      <c r="AK559" s="34">
        <f>AVERAGE(F563:F564)</f>
        <v>1.5249999999999999</v>
      </c>
      <c r="AL559" s="43">
        <f>AVERAGE(G563:G564)</f>
        <v>0.19600000000000001</v>
      </c>
      <c r="AM559" s="50">
        <f>AVERAGE(E563:E564)</f>
        <v>40.25</v>
      </c>
    </row>
    <row r="560" spans="1:39" x14ac:dyDescent="0.15">
      <c r="A560" s="11">
        <v>39994</v>
      </c>
      <c r="B560" s="12">
        <v>26</v>
      </c>
      <c r="C560" s="37">
        <v>0.14000000000000001</v>
      </c>
      <c r="D560" s="27">
        <v>7.08</v>
      </c>
      <c r="E560" s="52">
        <v>43.7</v>
      </c>
      <c r="F560" s="27">
        <v>1.29</v>
      </c>
      <c r="G560" s="45">
        <v>0.17799999999999999</v>
      </c>
      <c r="H560" s="45"/>
      <c r="I560">
        <v>173</v>
      </c>
      <c r="J560" s="34">
        <f>(I560*14.007)*(0.001)</f>
        <v>2.4232109999999998</v>
      </c>
      <c r="K560" s="34">
        <v>3.06</v>
      </c>
      <c r="L560" s="34">
        <f>(K560*30.97)*(0.001)</f>
        <v>9.4768199999999997E-2</v>
      </c>
      <c r="M560" s="34"/>
      <c r="O560" s="12">
        <v>1</v>
      </c>
      <c r="P560" s="87">
        <v>2</v>
      </c>
      <c r="Q560" s="12">
        <v>1</v>
      </c>
      <c r="R560" s="87">
        <v>6</v>
      </c>
      <c r="S560" s="87">
        <v>1</v>
      </c>
      <c r="T560" s="83">
        <f t="shared" si="54"/>
        <v>30</v>
      </c>
      <c r="U560" s="83">
        <f t="shared" si="55"/>
        <v>25</v>
      </c>
      <c r="V560" s="83">
        <f t="shared" si="56"/>
        <v>0.40639999999999998</v>
      </c>
      <c r="W560">
        <v>16</v>
      </c>
      <c r="X560" s="12">
        <v>1</v>
      </c>
      <c r="Y560" s="27"/>
      <c r="Z560">
        <v>30</v>
      </c>
      <c r="AA560" t="s">
        <v>206</v>
      </c>
      <c r="AB560">
        <v>25</v>
      </c>
      <c r="AC560" t="s">
        <v>206</v>
      </c>
      <c r="AD560" s="12"/>
      <c r="AE560" s="12"/>
      <c r="AF560" s="12"/>
      <c r="AH560" t="s">
        <v>107</v>
      </c>
      <c r="AI560" s="34">
        <f>AVERAGE(C565:C566)</f>
        <v>0.45</v>
      </c>
      <c r="AJ560" s="34">
        <f>AVERAGE(D565:D566)</f>
        <v>6.99</v>
      </c>
      <c r="AK560" s="34">
        <f>AVERAGE(F565:F566)</f>
        <v>4.3499999999999996</v>
      </c>
      <c r="AL560" s="43">
        <f>AVERAGE(G565:G566)</f>
        <v>9.7000000000000003E-2</v>
      </c>
      <c r="AM560" s="50">
        <f>AVERAGE(E565:E566)</f>
        <v>15.2</v>
      </c>
    </row>
    <row r="561" spans="1:39" x14ac:dyDescent="0.15">
      <c r="A561" s="11">
        <v>40008</v>
      </c>
      <c r="B561" s="12">
        <v>26</v>
      </c>
      <c r="C561" s="37">
        <v>0.19</v>
      </c>
      <c r="D561" s="27">
        <v>7.45</v>
      </c>
      <c r="E561" s="52">
        <v>37.1</v>
      </c>
      <c r="F561" s="27">
        <v>1.53</v>
      </c>
      <c r="G561" s="45">
        <v>0.43099999999999999</v>
      </c>
      <c r="H561" s="45"/>
      <c r="I561">
        <v>139</v>
      </c>
      <c r="J561" s="34">
        <f>(I561*14.007)*(0.001)</f>
        <v>1.9469730000000001</v>
      </c>
      <c r="K561">
        <v>2.93</v>
      </c>
      <c r="L561" s="34">
        <f>(K561*30.97)*(0.001)</f>
        <v>9.0742100000000006E-2</v>
      </c>
      <c r="M561" s="34"/>
      <c r="O561" s="12">
        <v>1</v>
      </c>
      <c r="P561" s="87">
        <v>2</v>
      </c>
      <c r="Q561" s="12">
        <v>1</v>
      </c>
      <c r="R561" s="87">
        <v>6</v>
      </c>
      <c r="S561" s="87">
        <v>1</v>
      </c>
      <c r="T561" s="83">
        <f t="shared" si="54"/>
        <v>29</v>
      </c>
      <c r="U561" s="83">
        <f t="shared" si="55"/>
        <v>24</v>
      </c>
      <c r="V561" s="83">
        <f t="shared" si="56"/>
        <v>0.35559999999999997</v>
      </c>
      <c r="W561">
        <v>14</v>
      </c>
      <c r="X561" s="12">
        <v>1</v>
      </c>
      <c r="Y561" s="27"/>
      <c r="Z561">
        <v>29</v>
      </c>
      <c r="AA561" t="s">
        <v>206</v>
      </c>
      <c r="AB561">
        <v>24</v>
      </c>
      <c r="AC561" t="s">
        <v>206</v>
      </c>
      <c r="AD561" s="12"/>
      <c r="AE561" s="12"/>
      <c r="AF561" s="12"/>
      <c r="AH561" t="s">
        <v>108</v>
      </c>
      <c r="AI561" s="34">
        <f>AVERAGE(C567:C568)</f>
        <v>0.63500000000000001</v>
      </c>
      <c r="AJ561" s="34">
        <f>AVERAGE(D567:D568)</f>
        <v>7.17</v>
      </c>
      <c r="AK561" s="34">
        <f>AVERAGE(F567:F568)</f>
        <v>4.32</v>
      </c>
      <c r="AL561" s="43">
        <f>AVERAGE(G567:G568)</f>
        <v>1.5565</v>
      </c>
      <c r="AM561" s="50">
        <f>AVERAGE(E567:E568)</f>
        <v>23.75</v>
      </c>
    </row>
    <row r="562" spans="1:39" x14ac:dyDescent="0.15">
      <c r="A562" s="11">
        <v>40022</v>
      </c>
      <c r="B562" s="12">
        <v>26</v>
      </c>
      <c r="C562" s="37">
        <v>0.35</v>
      </c>
      <c r="D562" s="27">
        <v>7.04</v>
      </c>
      <c r="E562" s="52">
        <v>37.799999999999997</v>
      </c>
      <c r="F562" s="27">
        <v>1.24</v>
      </c>
      <c r="G562" s="45">
        <v>0.46899999999999997</v>
      </c>
      <c r="H562" s="45"/>
      <c r="J562" s="34"/>
      <c r="L562" s="34"/>
      <c r="M562" s="34"/>
      <c r="N562" s="12">
        <v>3</v>
      </c>
      <c r="O562" s="87">
        <v>1</v>
      </c>
      <c r="P562" s="87">
        <v>3</v>
      </c>
      <c r="Q562" s="87">
        <v>2</v>
      </c>
      <c r="R562" s="87">
        <v>6</v>
      </c>
      <c r="S562" s="87">
        <v>2</v>
      </c>
      <c r="T562" s="83">
        <f t="shared" si="54"/>
        <v>32</v>
      </c>
      <c r="U562" s="83">
        <f t="shared" si="55"/>
        <v>28</v>
      </c>
      <c r="V562" s="83">
        <f t="shared" si="56"/>
        <v>0.35559999999999997</v>
      </c>
      <c r="W562">
        <v>14</v>
      </c>
      <c r="X562" s="87">
        <v>1</v>
      </c>
      <c r="Y562" s="27"/>
      <c r="Z562">
        <v>32</v>
      </c>
      <c r="AA562" t="s">
        <v>206</v>
      </c>
      <c r="AB562">
        <v>28</v>
      </c>
      <c r="AC562" t="s">
        <v>206</v>
      </c>
      <c r="AD562" s="12"/>
      <c r="AE562" s="12"/>
      <c r="AF562" s="12"/>
      <c r="AH562" t="s">
        <v>130</v>
      </c>
      <c r="AI562" s="34">
        <f>AVERAGE(C569:C570)</f>
        <v>0.31000000000000005</v>
      </c>
      <c r="AJ562" s="34">
        <f>AVERAGE(D569:D570)</f>
        <v>6.585</v>
      </c>
      <c r="AK562" s="34">
        <f>AVERAGE(F569:F570)</f>
        <v>2.2599999999999998</v>
      </c>
      <c r="AL562" s="43">
        <f>AVERAGE(G569:G570)</f>
        <v>0.19800000000000001</v>
      </c>
      <c r="AM562" s="50">
        <f>AVERAGE(E569:E570)</f>
        <v>14.4</v>
      </c>
    </row>
    <row r="563" spans="1:39" x14ac:dyDescent="0.15">
      <c r="A563" s="11">
        <v>40036</v>
      </c>
      <c r="B563" s="12">
        <v>26</v>
      </c>
      <c r="C563" s="37">
        <v>0.26</v>
      </c>
      <c r="D563" s="27">
        <v>7.62</v>
      </c>
      <c r="E563" s="52">
        <v>45</v>
      </c>
      <c r="F563" s="27">
        <v>1.37</v>
      </c>
      <c r="G563" s="45">
        <v>7.8E-2</v>
      </c>
      <c r="H563" s="45"/>
      <c r="I563">
        <v>115</v>
      </c>
      <c r="J563" s="34">
        <f t="shared" ref="J563:J570" si="59">(I563*14.007)*(0.001)</f>
        <v>1.610805</v>
      </c>
      <c r="K563">
        <v>2.89</v>
      </c>
      <c r="L563" s="34">
        <f t="shared" ref="L563:L570" si="60">(K563*30.97)*(0.001)</f>
        <v>8.9503299999999994E-2</v>
      </c>
      <c r="M563" s="34"/>
      <c r="N563" s="12">
        <v>2</v>
      </c>
      <c r="O563" s="87">
        <v>2</v>
      </c>
      <c r="P563" s="87">
        <v>2</v>
      </c>
      <c r="Q563" s="87">
        <v>1</v>
      </c>
      <c r="R563" s="87">
        <v>6</v>
      </c>
      <c r="S563" s="87">
        <v>1</v>
      </c>
      <c r="T563" s="83">
        <f t="shared" si="54"/>
        <v>33</v>
      </c>
      <c r="U563" s="83">
        <f t="shared" si="55"/>
        <v>28</v>
      </c>
      <c r="V563" s="83">
        <f t="shared" si="56"/>
        <v>0.35559999999999997</v>
      </c>
      <c r="W563">
        <v>14</v>
      </c>
      <c r="X563" s="87">
        <v>1</v>
      </c>
      <c r="Y563" s="27"/>
      <c r="Z563" s="23">
        <v>33</v>
      </c>
      <c r="AA563" s="23" t="s">
        <v>206</v>
      </c>
      <c r="AB563" s="23">
        <v>28</v>
      </c>
      <c r="AC563" s="23" t="s">
        <v>206</v>
      </c>
      <c r="AD563" s="12"/>
      <c r="AE563" s="12"/>
      <c r="AF563" s="12"/>
    </row>
    <row r="564" spans="1:39" x14ac:dyDescent="0.15">
      <c r="A564" s="11">
        <v>40050</v>
      </c>
      <c r="B564" s="12">
        <v>26</v>
      </c>
      <c r="C564" s="37">
        <v>0.13</v>
      </c>
      <c r="D564" s="27">
        <v>6.76</v>
      </c>
      <c r="E564" s="52">
        <v>35.5</v>
      </c>
      <c r="F564" s="27">
        <v>1.68</v>
      </c>
      <c r="G564" s="45">
        <v>0.314</v>
      </c>
      <c r="H564" s="45"/>
      <c r="I564">
        <v>120</v>
      </c>
      <c r="J564" s="34">
        <f t="shared" si="59"/>
        <v>1.6808399999999999</v>
      </c>
      <c r="K564">
        <v>3.1</v>
      </c>
      <c r="L564" s="34">
        <f t="shared" si="60"/>
        <v>9.6007000000000009E-2</v>
      </c>
      <c r="M564" s="34"/>
      <c r="O564" s="87">
        <v>1</v>
      </c>
      <c r="P564" s="87">
        <v>1</v>
      </c>
      <c r="Q564" s="87">
        <v>1</v>
      </c>
      <c r="R564" s="12"/>
      <c r="S564" s="87">
        <v>4</v>
      </c>
      <c r="T564" s="83">
        <f t="shared" si="54"/>
        <v>28</v>
      </c>
      <c r="U564" s="83">
        <f t="shared" si="55"/>
        <v>27</v>
      </c>
      <c r="V564" s="83">
        <f t="shared" si="56"/>
        <v>0.35559999999999997</v>
      </c>
      <c r="W564">
        <v>14</v>
      </c>
      <c r="X564" s="87">
        <v>1</v>
      </c>
      <c r="Y564" s="27"/>
      <c r="Z564" s="23">
        <v>28</v>
      </c>
      <c r="AA564" s="23" t="s">
        <v>206</v>
      </c>
      <c r="AB564" s="23">
        <v>27</v>
      </c>
      <c r="AC564" s="23" t="s">
        <v>206</v>
      </c>
      <c r="AD564" s="12"/>
      <c r="AE564" s="12"/>
      <c r="AF564" s="12"/>
    </row>
    <row r="565" spans="1:39" x14ac:dyDescent="0.15">
      <c r="A565" s="11">
        <v>40064</v>
      </c>
      <c r="B565" s="12">
        <v>26</v>
      </c>
      <c r="C565" s="37">
        <v>0.45</v>
      </c>
      <c r="D565" s="27">
        <v>6.99</v>
      </c>
      <c r="E565" s="52">
        <v>15.2</v>
      </c>
      <c r="F565" s="27">
        <v>4.3499999999999996</v>
      </c>
      <c r="G565" s="45">
        <v>9.7000000000000003E-2</v>
      </c>
      <c r="H565" s="45"/>
      <c r="I565">
        <v>114</v>
      </c>
      <c r="J565" s="34">
        <f t="shared" si="59"/>
        <v>1.5967979999999999</v>
      </c>
      <c r="K565">
        <v>2.27</v>
      </c>
      <c r="L565" s="34">
        <f t="shared" si="60"/>
        <v>7.0301900000000001E-2</v>
      </c>
      <c r="M565" s="34"/>
      <c r="N565" s="12"/>
      <c r="O565" s="87">
        <v>5</v>
      </c>
      <c r="P565" s="87">
        <v>2</v>
      </c>
      <c r="Q565" s="87">
        <v>2</v>
      </c>
      <c r="R565" s="87">
        <v>2</v>
      </c>
      <c r="S565" s="87">
        <v>4</v>
      </c>
      <c r="T565" s="83">
        <f t="shared" si="54"/>
        <v>21</v>
      </c>
      <c r="U565" s="83">
        <f t="shared" si="55"/>
        <v>23</v>
      </c>
      <c r="V565" s="83">
        <f t="shared" si="56"/>
        <v>0.40639999999999998</v>
      </c>
      <c r="W565" s="23">
        <v>16</v>
      </c>
      <c r="X565" s="87">
        <v>1</v>
      </c>
      <c r="Y565" s="27"/>
      <c r="Z565" s="23">
        <v>21</v>
      </c>
      <c r="AA565" s="23" t="s">
        <v>206</v>
      </c>
      <c r="AB565" s="23">
        <v>23</v>
      </c>
      <c r="AC565" s="23" t="s">
        <v>206</v>
      </c>
      <c r="AD565" s="12"/>
      <c r="AE565" s="12"/>
      <c r="AF565" s="12"/>
    </row>
    <row r="566" spans="1:39" x14ac:dyDescent="0.15">
      <c r="A566" s="11">
        <v>40078</v>
      </c>
      <c r="B566" s="12">
        <v>26</v>
      </c>
      <c r="C566" s="37"/>
      <c r="D566" s="27"/>
      <c r="E566" s="52"/>
      <c r="F566" s="27"/>
      <c r="G566" s="45"/>
      <c r="H566" s="45"/>
      <c r="J566" s="34"/>
      <c r="L566" s="34"/>
      <c r="M566" s="34"/>
      <c r="N566" s="12"/>
      <c r="O566" s="12"/>
      <c r="P566" s="12"/>
      <c r="Q566" s="23" t="s">
        <v>74</v>
      </c>
      <c r="R566" s="12"/>
      <c r="S566" s="12"/>
      <c r="T566" s="83" t="str">
        <f t="shared" si="54"/>
        <v xml:space="preserve"> </v>
      </c>
      <c r="U566" s="83" t="str">
        <f t="shared" si="55"/>
        <v xml:space="preserve"> </v>
      </c>
      <c r="V566" s="83">
        <f t="shared" si="56"/>
        <v>0</v>
      </c>
      <c r="W566" s="12"/>
      <c r="X566" s="12"/>
      <c r="Y566" s="41" t="s">
        <v>74</v>
      </c>
      <c r="Z566" s="12"/>
      <c r="AA566" s="12"/>
      <c r="AB566" s="12"/>
      <c r="AC566" s="12"/>
      <c r="AD566" s="12"/>
      <c r="AE566" s="12"/>
      <c r="AF566" s="12"/>
    </row>
    <row r="567" spans="1:39" x14ac:dyDescent="0.15">
      <c r="A567" s="11">
        <v>40092</v>
      </c>
      <c r="B567" s="12">
        <v>26</v>
      </c>
      <c r="C567" s="37">
        <v>0.53</v>
      </c>
      <c r="D567" s="27">
        <v>7.63</v>
      </c>
      <c r="E567" s="52">
        <v>32.4</v>
      </c>
      <c r="F567" s="27">
        <v>4.74</v>
      </c>
      <c r="G567" s="45">
        <v>2.98</v>
      </c>
      <c r="H567" s="45"/>
      <c r="I567">
        <v>120</v>
      </c>
      <c r="J567" s="34">
        <f t="shared" si="59"/>
        <v>1.6808399999999999</v>
      </c>
      <c r="K567">
        <v>1.89</v>
      </c>
      <c r="L567" s="34">
        <f t="shared" si="60"/>
        <v>5.8533299999999996E-2</v>
      </c>
      <c r="M567" s="34"/>
      <c r="N567" s="12"/>
      <c r="O567" s="12">
        <v>3</v>
      </c>
      <c r="P567" s="12">
        <v>2</v>
      </c>
      <c r="Q567" s="23">
        <v>1</v>
      </c>
      <c r="R567" s="12">
        <v>5</v>
      </c>
      <c r="S567" s="12">
        <v>1</v>
      </c>
      <c r="T567" s="83">
        <f t="shared" si="54"/>
        <v>24</v>
      </c>
      <c r="U567" s="83">
        <f t="shared" si="55"/>
        <v>21</v>
      </c>
      <c r="V567" s="83">
        <f t="shared" si="56"/>
        <v>0.4572</v>
      </c>
      <c r="W567" s="12">
        <v>18</v>
      </c>
      <c r="X567" s="12">
        <v>1</v>
      </c>
      <c r="Y567" s="27"/>
      <c r="Z567" s="12">
        <v>24</v>
      </c>
      <c r="AA567" s="12" t="s">
        <v>206</v>
      </c>
      <c r="AB567" s="12">
        <v>21</v>
      </c>
      <c r="AC567" s="12" t="s">
        <v>206</v>
      </c>
      <c r="AD567" s="12"/>
      <c r="AE567" s="12"/>
      <c r="AF567" s="12"/>
      <c r="AG567" t="s">
        <v>199</v>
      </c>
    </row>
    <row r="568" spans="1:39" x14ac:dyDescent="0.15">
      <c r="A568" s="11">
        <v>40106</v>
      </c>
      <c r="B568" s="12">
        <v>26</v>
      </c>
      <c r="C568" s="37">
        <v>0.74</v>
      </c>
      <c r="D568" s="27">
        <v>6.71</v>
      </c>
      <c r="E568" s="52">
        <v>15.1</v>
      </c>
      <c r="F568" s="27">
        <v>3.9</v>
      </c>
      <c r="G568" s="45">
        <v>0.13300000000000001</v>
      </c>
      <c r="H568" s="45"/>
      <c r="I568">
        <v>145</v>
      </c>
      <c r="J568" s="34">
        <f t="shared" si="59"/>
        <v>2.031015</v>
      </c>
      <c r="K568">
        <v>1.79</v>
      </c>
      <c r="L568" s="34">
        <f t="shared" si="60"/>
        <v>5.5436299999999994E-2</v>
      </c>
      <c r="M568" s="34"/>
      <c r="N568" s="12">
        <v>1</v>
      </c>
      <c r="O568" s="12">
        <v>1</v>
      </c>
      <c r="P568" s="12">
        <v>2</v>
      </c>
      <c r="Q568" s="23">
        <v>2</v>
      </c>
      <c r="R568" s="12">
        <v>6</v>
      </c>
      <c r="S568" s="12">
        <v>3</v>
      </c>
      <c r="T568" s="83">
        <f t="shared" si="54"/>
        <v>22</v>
      </c>
      <c r="U568" s="83">
        <f t="shared" si="55"/>
        <v>14</v>
      </c>
      <c r="V568" s="83">
        <f t="shared" si="56"/>
        <v>0.4572</v>
      </c>
      <c r="W568" s="12">
        <v>18</v>
      </c>
      <c r="X568" s="12">
        <v>1</v>
      </c>
      <c r="Y568" s="27"/>
      <c r="Z568" s="12">
        <v>22</v>
      </c>
      <c r="AA568" s="12" t="s">
        <v>206</v>
      </c>
      <c r="AB568" s="12">
        <v>14</v>
      </c>
      <c r="AC568" s="12" t="s">
        <v>206</v>
      </c>
      <c r="AD568" s="12"/>
      <c r="AE568" s="12"/>
      <c r="AF568" s="12"/>
    </row>
    <row r="569" spans="1:39" x14ac:dyDescent="0.15">
      <c r="A569" s="13">
        <v>40120</v>
      </c>
      <c r="B569" s="12">
        <v>26</v>
      </c>
      <c r="C569" s="37">
        <v>0.56000000000000005</v>
      </c>
      <c r="D569" s="27">
        <v>6.9</v>
      </c>
      <c r="E569" s="52">
        <v>15.4</v>
      </c>
      <c r="F569" s="27">
        <v>2.85</v>
      </c>
      <c r="G569" s="45">
        <v>8.3000000000000004E-2</v>
      </c>
      <c r="H569" s="45"/>
      <c r="I569">
        <v>152</v>
      </c>
      <c r="J569" s="34">
        <f t="shared" si="59"/>
        <v>2.1290640000000001</v>
      </c>
      <c r="K569">
        <v>1.99</v>
      </c>
      <c r="L569" s="34">
        <f t="shared" si="60"/>
        <v>6.1630299999999999E-2</v>
      </c>
      <c r="M569" s="34"/>
      <c r="N569" s="12">
        <v>1</v>
      </c>
      <c r="O569" s="12">
        <v>1</v>
      </c>
      <c r="P569" s="12">
        <v>2</v>
      </c>
      <c r="Q569" s="23">
        <v>1</v>
      </c>
      <c r="R569" s="12">
        <v>8</v>
      </c>
      <c r="S569" s="12">
        <v>3</v>
      </c>
      <c r="T569" s="83">
        <f t="shared" si="54"/>
        <v>21</v>
      </c>
      <c r="U569" s="83">
        <f t="shared" si="55"/>
        <v>16</v>
      </c>
      <c r="V569" s="83">
        <f t="shared" si="56"/>
        <v>0.4572</v>
      </c>
      <c r="W569" s="12">
        <v>18</v>
      </c>
      <c r="X569" s="12">
        <v>1</v>
      </c>
      <c r="Y569" s="27"/>
      <c r="Z569" s="12">
        <v>21</v>
      </c>
      <c r="AA569" s="12" t="s">
        <v>206</v>
      </c>
      <c r="AB569" s="12">
        <v>16</v>
      </c>
      <c r="AC569" s="12" t="s">
        <v>206</v>
      </c>
      <c r="AD569" s="12"/>
      <c r="AE569" s="12"/>
      <c r="AF569" s="12"/>
    </row>
    <row r="570" spans="1:39" x14ac:dyDescent="0.15">
      <c r="A570" s="13">
        <v>40134</v>
      </c>
      <c r="B570" s="12">
        <v>26</v>
      </c>
      <c r="C570" s="37">
        <v>0.06</v>
      </c>
      <c r="D570" s="27">
        <v>6.27</v>
      </c>
      <c r="E570" s="52">
        <v>13.4</v>
      </c>
      <c r="F570" s="27">
        <v>1.67</v>
      </c>
      <c r="G570" s="45">
        <v>0.313</v>
      </c>
      <c r="H570" s="45"/>
      <c r="I570">
        <v>125</v>
      </c>
      <c r="J570" s="34">
        <f t="shared" si="59"/>
        <v>1.750875</v>
      </c>
      <c r="K570">
        <v>4.2699999999999996</v>
      </c>
      <c r="L570" s="34">
        <f t="shared" si="60"/>
        <v>0.1322419</v>
      </c>
      <c r="M570" s="34"/>
      <c r="N570" s="12"/>
      <c r="O570" s="12">
        <v>2</v>
      </c>
      <c r="P570" s="12">
        <v>2</v>
      </c>
      <c r="Q570" s="23">
        <v>2</v>
      </c>
      <c r="R570" s="12">
        <v>8</v>
      </c>
      <c r="S570" s="12">
        <v>4</v>
      </c>
      <c r="T570" s="83">
        <f t="shared" si="54"/>
        <v>13</v>
      </c>
      <c r="U570" s="83">
        <f t="shared" si="55"/>
        <v>14</v>
      </c>
      <c r="V570" s="83">
        <f t="shared" si="56"/>
        <v>0.35559999999999997</v>
      </c>
      <c r="W570" s="12">
        <v>14</v>
      </c>
      <c r="X570" s="12">
        <v>1</v>
      </c>
      <c r="Y570" s="27"/>
      <c r="Z570" s="12">
        <v>13</v>
      </c>
      <c r="AA570" s="12" t="s">
        <v>206</v>
      </c>
      <c r="AB570" s="12">
        <v>14</v>
      </c>
      <c r="AC570" s="12" t="s">
        <v>206</v>
      </c>
      <c r="AD570" s="12"/>
      <c r="AE570" s="12"/>
      <c r="AF570" s="12"/>
    </row>
    <row r="571" spans="1:39" x14ac:dyDescent="0.15">
      <c r="A571" s="13"/>
      <c r="B571" s="12"/>
      <c r="C571" s="37"/>
      <c r="D571" s="27"/>
      <c r="E571" s="52"/>
      <c r="F571" s="27"/>
      <c r="G571" s="45"/>
      <c r="H571" s="45"/>
      <c r="J571" s="34"/>
      <c r="L571" s="34"/>
      <c r="M571" s="34"/>
      <c r="N571" s="12"/>
      <c r="Q571" s="12"/>
      <c r="T571" s="83" t="str">
        <f t="shared" si="54"/>
        <v xml:space="preserve"> </v>
      </c>
      <c r="U571" s="83" t="str">
        <f t="shared" si="55"/>
        <v xml:space="preserve"> </v>
      </c>
      <c r="V571" s="83">
        <f t="shared" si="56"/>
        <v>0</v>
      </c>
      <c r="Y571" s="27"/>
      <c r="AD571" s="12"/>
      <c r="AE571" s="12"/>
      <c r="AF571" s="12"/>
    </row>
    <row r="572" spans="1:39" x14ac:dyDescent="0.15">
      <c r="A572" s="13"/>
      <c r="B572" s="12"/>
      <c r="C572" s="37"/>
      <c r="D572" s="27"/>
      <c r="E572" s="52"/>
      <c r="F572" s="27"/>
      <c r="G572" s="45"/>
      <c r="H572" s="45"/>
      <c r="J572" s="34"/>
      <c r="L572" s="34"/>
      <c r="M572" s="34"/>
      <c r="N572" s="12"/>
      <c r="O572" s="12"/>
      <c r="P572" s="12"/>
      <c r="Q572" s="12"/>
      <c r="R572" s="12"/>
      <c r="S572" s="12"/>
      <c r="T572" s="83" t="str">
        <f t="shared" si="54"/>
        <v xml:space="preserve"> </v>
      </c>
      <c r="U572" s="83" t="str">
        <f t="shared" si="55"/>
        <v xml:space="preserve"> </v>
      </c>
      <c r="V572" s="83">
        <f t="shared" si="56"/>
        <v>0</v>
      </c>
      <c r="W572" s="12"/>
      <c r="X572" s="12"/>
      <c r="Y572" s="27"/>
      <c r="Z572" s="12"/>
      <c r="AA572" s="12"/>
      <c r="AB572" s="12"/>
      <c r="AC572" s="12"/>
      <c r="AD572" s="12"/>
      <c r="AE572" s="12"/>
      <c r="AF572" s="12"/>
    </row>
    <row r="573" spans="1:39" x14ac:dyDescent="0.15">
      <c r="A573" s="13"/>
      <c r="B573" s="12"/>
      <c r="C573" s="37"/>
      <c r="D573" s="27"/>
      <c r="E573" s="52"/>
      <c r="F573" s="27"/>
      <c r="G573" s="45"/>
      <c r="H573" s="45"/>
      <c r="J573" s="34"/>
      <c r="L573" s="34"/>
      <c r="M573" s="34"/>
      <c r="N573" s="12"/>
      <c r="O573" s="12"/>
      <c r="P573" s="12"/>
      <c r="Q573" s="12"/>
      <c r="R573" s="12"/>
      <c r="S573" s="12"/>
      <c r="T573" s="83" t="str">
        <f t="shared" si="54"/>
        <v xml:space="preserve"> </v>
      </c>
      <c r="U573" s="83" t="str">
        <f t="shared" si="55"/>
        <v xml:space="preserve"> </v>
      </c>
      <c r="V573" s="83">
        <f t="shared" si="56"/>
        <v>0</v>
      </c>
      <c r="W573" s="12"/>
      <c r="X573" s="12"/>
      <c r="Y573" s="27"/>
      <c r="Z573" s="12"/>
      <c r="AA573" s="12"/>
      <c r="AB573" s="12"/>
      <c r="AC573" s="12"/>
      <c r="AD573" s="12"/>
      <c r="AE573" s="12"/>
      <c r="AF573" s="12"/>
    </row>
    <row r="574" spans="1:39" x14ac:dyDescent="0.15">
      <c r="A574" s="13"/>
      <c r="B574" s="12"/>
      <c r="C574" s="37"/>
      <c r="D574" s="27"/>
      <c r="E574" s="52"/>
      <c r="F574" s="27"/>
      <c r="G574" s="45"/>
      <c r="H574" s="45"/>
      <c r="J574" s="34"/>
      <c r="L574" s="34"/>
      <c r="M574" s="34"/>
      <c r="N574" s="21"/>
      <c r="O574" s="12"/>
      <c r="P574" s="12"/>
      <c r="Q574" s="12"/>
      <c r="R574" s="12"/>
      <c r="S574" s="12"/>
      <c r="T574" s="83" t="str">
        <f t="shared" si="54"/>
        <v xml:space="preserve"> </v>
      </c>
      <c r="U574" s="83" t="str">
        <f t="shared" si="55"/>
        <v xml:space="preserve"> </v>
      </c>
      <c r="V574" s="83">
        <f t="shared" si="56"/>
        <v>0</v>
      </c>
      <c r="W574" s="12"/>
      <c r="X574" s="12"/>
      <c r="Y574" s="27"/>
      <c r="Z574" s="12"/>
      <c r="AA574" s="12"/>
      <c r="AB574" s="12"/>
      <c r="AC574" s="12"/>
      <c r="AD574" s="12"/>
      <c r="AE574" s="12"/>
      <c r="AF574" s="12"/>
    </row>
    <row r="575" spans="1:39" x14ac:dyDescent="0.15">
      <c r="A575" s="11">
        <v>39896</v>
      </c>
      <c r="B575" s="12">
        <v>27</v>
      </c>
      <c r="C575" s="37">
        <v>0.23</v>
      </c>
      <c r="D575" s="27">
        <v>7.34</v>
      </c>
      <c r="E575" s="52">
        <v>18.100000000000001</v>
      </c>
      <c r="F575" s="27"/>
      <c r="G575" s="45">
        <v>6.3E-2</v>
      </c>
      <c r="H575" s="45"/>
      <c r="I575">
        <v>307</v>
      </c>
      <c r="J575" s="34">
        <f>(I575*14.007)*(0.001)</f>
        <v>4.3001490000000002</v>
      </c>
      <c r="K575" s="34">
        <v>1.55</v>
      </c>
      <c r="L575" s="34">
        <f>(K575*30.97)*(0.001)</f>
        <v>4.8003500000000004E-2</v>
      </c>
      <c r="M575" s="34"/>
      <c r="N575" s="12"/>
      <c r="O575" s="12">
        <v>1</v>
      </c>
      <c r="P575" s="87">
        <v>2</v>
      </c>
      <c r="Q575" s="12">
        <v>1</v>
      </c>
      <c r="R575" s="12"/>
      <c r="S575" s="87">
        <v>1</v>
      </c>
      <c r="T575" s="83" t="str">
        <f t="shared" si="54"/>
        <v xml:space="preserve"> </v>
      </c>
      <c r="U575" s="83">
        <f t="shared" si="55"/>
        <v>9</v>
      </c>
      <c r="V575" s="83">
        <f t="shared" si="56"/>
        <v>0.30479999999999996</v>
      </c>
      <c r="W575">
        <v>12</v>
      </c>
      <c r="X575" s="12"/>
      <c r="Y575" s="27"/>
      <c r="Z575">
        <v>0</v>
      </c>
      <c r="AA575" t="s">
        <v>206</v>
      </c>
      <c r="AB575">
        <v>9</v>
      </c>
      <c r="AC575" t="s">
        <v>206</v>
      </c>
      <c r="AD575" s="12" t="s">
        <v>65</v>
      </c>
      <c r="AE575" s="12" t="s">
        <v>100</v>
      </c>
      <c r="AF575" s="12"/>
    </row>
    <row r="576" spans="1:39" x14ac:dyDescent="0.15">
      <c r="A576" s="11">
        <v>39910</v>
      </c>
      <c r="B576" s="12">
        <v>27</v>
      </c>
      <c r="C576" s="37">
        <v>0.08</v>
      </c>
      <c r="D576" s="27">
        <v>7.01</v>
      </c>
      <c r="E576" s="52">
        <v>16.8</v>
      </c>
      <c r="F576" s="27">
        <v>3.34</v>
      </c>
      <c r="G576" s="45">
        <v>0.26600000000000001</v>
      </c>
      <c r="H576" s="45"/>
      <c r="I576">
        <v>263</v>
      </c>
      <c r="J576" s="34">
        <f>(I576*14.007)*(0.001)</f>
        <v>3.6838410000000001</v>
      </c>
      <c r="K576" s="34">
        <v>2.31</v>
      </c>
      <c r="L576" s="34">
        <f>(K576*30.97)*(0.001)</f>
        <v>7.1540699999999999E-2</v>
      </c>
      <c r="M576" s="34"/>
      <c r="N576" s="12"/>
      <c r="O576" s="12">
        <v>3</v>
      </c>
      <c r="P576" s="87">
        <v>3</v>
      </c>
      <c r="Q576" s="12">
        <v>2</v>
      </c>
      <c r="R576" s="87">
        <v>6</v>
      </c>
      <c r="S576" s="87">
        <v>3</v>
      </c>
      <c r="T576" s="83">
        <f t="shared" si="54"/>
        <v>11</v>
      </c>
      <c r="U576" s="83">
        <f t="shared" si="55"/>
        <v>9</v>
      </c>
      <c r="V576" s="83">
        <f t="shared" si="56"/>
        <v>0.60959999999999992</v>
      </c>
      <c r="W576">
        <v>24</v>
      </c>
      <c r="X576" s="12"/>
      <c r="Y576" s="27"/>
      <c r="Z576">
        <v>11</v>
      </c>
      <c r="AA576" t="s">
        <v>206</v>
      </c>
      <c r="AB576">
        <v>9</v>
      </c>
      <c r="AC576" t="s">
        <v>206</v>
      </c>
      <c r="AD576" s="12"/>
      <c r="AE576" t="s">
        <v>91</v>
      </c>
      <c r="AF576" s="12"/>
      <c r="AH576" t="s">
        <v>101</v>
      </c>
      <c r="AI576" s="34">
        <f>C575</f>
        <v>0.23</v>
      </c>
      <c r="AJ576" s="34">
        <f>D575</f>
        <v>7.34</v>
      </c>
      <c r="AK576" s="34"/>
      <c r="AL576" s="43">
        <f>G575</f>
        <v>6.3E-2</v>
      </c>
      <c r="AM576" s="50">
        <f>E575</f>
        <v>18.100000000000001</v>
      </c>
    </row>
    <row r="577" spans="1:39" x14ac:dyDescent="0.15">
      <c r="A577" s="11">
        <v>39924</v>
      </c>
      <c r="B577" s="12">
        <v>27</v>
      </c>
      <c r="C577" s="37">
        <v>0.05</v>
      </c>
      <c r="D577" s="27">
        <v>6.75</v>
      </c>
      <c r="E577" s="52">
        <v>8.4</v>
      </c>
      <c r="F577" s="27">
        <v>1.31</v>
      </c>
      <c r="G577" s="45"/>
      <c r="H577" s="45"/>
      <c r="I577">
        <v>156</v>
      </c>
      <c r="J577" s="34">
        <f>(I577*14.007)*(0.001)</f>
        <v>2.185092</v>
      </c>
      <c r="K577" s="34">
        <v>2.12</v>
      </c>
      <c r="L577" s="34">
        <f>(K577*30.97)*(0.001)</f>
        <v>6.5656400000000004E-2</v>
      </c>
      <c r="M577" s="34"/>
      <c r="N577" s="12"/>
      <c r="O577" s="12">
        <v>2</v>
      </c>
      <c r="P577" s="23">
        <v>2</v>
      </c>
      <c r="Q577" s="12">
        <v>2</v>
      </c>
      <c r="R577" s="23">
        <v>6</v>
      </c>
      <c r="S577" s="23">
        <v>5</v>
      </c>
      <c r="T577" s="83">
        <f t="shared" si="54"/>
        <v>21</v>
      </c>
      <c r="U577" s="83">
        <f t="shared" si="55"/>
        <v>18</v>
      </c>
      <c r="V577" s="83">
        <f t="shared" si="56"/>
        <v>0.38100000000000001</v>
      </c>
      <c r="W577" s="23">
        <v>15</v>
      </c>
      <c r="X577" s="12">
        <v>1</v>
      </c>
      <c r="Y577" s="27"/>
      <c r="Z577" s="23">
        <v>21</v>
      </c>
      <c r="AA577" s="23" t="s">
        <v>206</v>
      </c>
      <c r="AB577" s="23">
        <v>18</v>
      </c>
      <c r="AC577" s="23" t="s">
        <v>206</v>
      </c>
      <c r="AD577" s="12"/>
      <c r="AE577" s="12"/>
      <c r="AF577" s="12"/>
      <c r="AH577" t="s">
        <v>102</v>
      </c>
      <c r="AI577" s="34">
        <f>AVERAGE(C576:C577)</f>
        <v>6.5000000000000002E-2</v>
      </c>
      <c r="AJ577" s="34">
        <f>AVERAGE(D576:D577)</f>
        <v>6.88</v>
      </c>
      <c r="AK577" s="34">
        <f>AVERAGE(F576:F577)</f>
        <v>2.3250000000000002</v>
      </c>
      <c r="AL577" s="43">
        <f>AVERAGE(G576:G577)</f>
        <v>0.26600000000000001</v>
      </c>
      <c r="AM577" s="50">
        <f>AVERAGE(E576:E577)</f>
        <v>12.600000000000001</v>
      </c>
    </row>
    <row r="578" spans="1:39" x14ac:dyDescent="0.15">
      <c r="A578" s="11">
        <v>39938</v>
      </c>
      <c r="B578" s="12">
        <v>27</v>
      </c>
      <c r="C578" s="37"/>
      <c r="D578" s="27"/>
      <c r="E578" s="52"/>
      <c r="F578" s="27"/>
      <c r="G578" s="45"/>
      <c r="H578" s="45"/>
      <c r="J578" s="34"/>
      <c r="L578" s="34"/>
      <c r="M578" s="34"/>
      <c r="N578" s="12"/>
      <c r="O578" s="17"/>
      <c r="P578" s="17"/>
      <c r="Q578" s="26" t="s">
        <v>74</v>
      </c>
      <c r="R578" s="17"/>
      <c r="S578" s="17"/>
      <c r="T578" s="83" t="str">
        <f t="shared" si="54"/>
        <v xml:space="preserve"> </v>
      </c>
      <c r="U578" s="83" t="str">
        <f t="shared" si="55"/>
        <v xml:space="preserve"> </v>
      </c>
      <c r="V578" s="83">
        <f t="shared" si="56"/>
        <v>0</v>
      </c>
      <c r="W578" s="17"/>
      <c r="X578" s="17"/>
      <c r="Y578" s="41" t="s">
        <v>74</v>
      </c>
      <c r="Z578" s="17"/>
      <c r="AA578" s="17"/>
      <c r="AB578" s="17"/>
      <c r="AC578" s="17"/>
      <c r="AD578" s="12"/>
      <c r="AE578" s="12"/>
      <c r="AF578" s="12"/>
      <c r="AH578" t="s">
        <v>103</v>
      </c>
      <c r="AI578" s="34">
        <f>C579</f>
        <v>0.06</v>
      </c>
      <c r="AJ578" s="34">
        <f>D579</f>
        <v>7.23</v>
      </c>
      <c r="AK578" s="34">
        <f>F579</f>
        <v>1.97</v>
      </c>
      <c r="AL578" s="43">
        <f>G579</f>
        <v>0.48099999999999998</v>
      </c>
      <c r="AM578" s="50">
        <f>E579</f>
        <v>16.899999999999999</v>
      </c>
    </row>
    <row r="579" spans="1:39" x14ac:dyDescent="0.15">
      <c r="A579" s="11">
        <v>39952</v>
      </c>
      <c r="B579" s="12">
        <v>27</v>
      </c>
      <c r="C579" s="37">
        <v>0.06</v>
      </c>
      <c r="D579" s="27">
        <v>7.23</v>
      </c>
      <c r="E579" s="52">
        <v>16.899999999999999</v>
      </c>
      <c r="F579" s="27">
        <v>1.97</v>
      </c>
      <c r="G579" s="45">
        <v>0.48099999999999998</v>
      </c>
      <c r="H579" s="45"/>
      <c r="I579">
        <v>208.3</v>
      </c>
      <c r="J579" s="34">
        <f>(I579*14.007)*(0.001)</f>
        <v>2.9176581000000001</v>
      </c>
      <c r="K579" s="34">
        <v>2.2799999999999998</v>
      </c>
      <c r="L579" s="34">
        <f>(K579*30.97)*(0.001)</f>
        <v>7.0611599999999997E-2</v>
      </c>
      <c r="M579" s="34"/>
      <c r="N579" s="12"/>
      <c r="O579" s="84">
        <v>1</v>
      </c>
      <c r="P579" s="84">
        <v>2</v>
      </c>
      <c r="Q579" s="26">
        <v>2</v>
      </c>
      <c r="R579" s="84">
        <v>2</v>
      </c>
      <c r="S579" s="84">
        <v>1</v>
      </c>
      <c r="T579" s="83">
        <f t="shared" ref="T579:T642" si="61">IF(Z579&gt;0,IF(AA579="F",((Z579-32)*5/9),Z579),IF(Z579&lt;0,IF(AA579="F",((Z579-32)*5/9),Z579)," "))</f>
        <v>20</v>
      </c>
      <c r="U579" s="83">
        <f t="shared" ref="U579:U642" si="62">IF(AB579&gt;0,IF(AC579="F",((AB579-32)*5/9),AB579),IF(AB579&lt;0,IF(AC579="F",((AB579-32)*5/9),AB579)," "))</f>
        <v>18</v>
      </c>
      <c r="V579" s="83">
        <f t="shared" si="56"/>
        <v>0.68579999999999997</v>
      </c>
      <c r="W579" s="84">
        <v>27</v>
      </c>
      <c r="X579" s="12">
        <v>1</v>
      </c>
      <c r="Y579" s="27"/>
      <c r="Z579" s="84">
        <v>20</v>
      </c>
      <c r="AA579" s="84" t="s">
        <v>206</v>
      </c>
      <c r="AB579" s="84">
        <v>18</v>
      </c>
      <c r="AC579" s="84" t="s">
        <v>206</v>
      </c>
      <c r="AD579" s="12"/>
      <c r="AE579" s="12"/>
      <c r="AF579" s="12"/>
      <c r="AH579" t="s">
        <v>104</v>
      </c>
      <c r="AI579" s="34">
        <f>AVERAGE(C580:C582)</f>
        <v>6.3333333333333339E-2</v>
      </c>
      <c r="AJ579" s="34">
        <f>AVERAGE(D580:D582)</f>
        <v>7.1033333333333344</v>
      </c>
      <c r="AK579" s="34">
        <f>AVERAGE(F580:F582)</f>
        <v>1.5833333333333333</v>
      </c>
      <c r="AL579" s="43">
        <f>AVERAGE(G580:G582)</f>
        <v>0.18699999999999997</v>
      </c>
      <c r="AM579" s="50">
        <f>E581</f>
        <v>18.2</v>
      </c>
    </row>
    <row r="580" spans="1:39" x14ac:dyDescent="0.15">
      <c r="A580" s="11">
        <v>39966</v>
      </c>
      <c r="B580" s="12">
        <v>27</v>
      </c>
      <c r="C580" s="37">
        <v>7.0000000000000007E-2</v>
      </c>
      <c r="D580" s="27">
        <v>7.17</v>
      </c>
      <c r="E580" s="52"/>
      <c r="F580" s="27">
        <v>2.29</v>
      </c>
      <c r="G580" s="45">
        <v>0.115</v>
      </c>
      <c r="H580" s="45"/>
      <c r="I580">
        <v>188</v>
      </c>
      <c r="J580" s="34">
        <f>(I580*14.007)*(0.001)</f>
        <v>2.6333159999999998</v>
      </c>
      <c r="K580" s="34">
        <v>2.84</v>
      </c>
      <c r="L580" s="34">
        <f>(K580*30.97)*(0.001)</f>
        <v>8.79548E-2</v>
      </c>
      <c r="M580" s="34"/>
      <c r="N580" t="s">
        <v>122</v>
      </c>
      <c r="O580" s="84">
        <v>1</v>
      </c>
      <c r="P580" s="84">
        <v>2</v>
      </c>
      <c r="Q580" s="26">
        <v>2</v>
      </c>
      <c r="R580" s="84">
        <v>6</v>
      </c>
      <c r="S580" s="84">
        <v>1</v>
      </c>
      <c r="T580" s="83">
        <f t="shared" si="61"/>
        <v>30</v>
      </c>
      <c r="U580" s="83">
        <f t="shared" si="62"/>
        <v>26</v>
      </c>
      <c r="V580" s="83">
        <f t="shared" si="56"/>
        <v>0.66039999999999999</v>
      </c>
      <c r="W580" s="84">
        <v>26</v>
      </c>
      <c r="X580" s="12">
        <v>1</v>
      </c>
      <c r="Y580" s="27"/>
      <c r="Z580" s="84">
        <v>30</v>
      </c>
      <c r="AA580" s="84" t="s">
        <v>206</v>
      </c>
      <c r="AB580" s="84">
        <v>26</v>
      </c>
      <c r="AC580" s="84" t="s">
        <v>206</v>
      </c>
      <c r="AD580" s="12"/>
      <c r="AE580" s="12"/>
      <c r="AF580" s="12"/>
      <c r="AH580" t="s">
        <v>105</v>
      </c>
      <c r="AI580" s="34">
        <f>AVERAGE(C583:C584)</f>
        <v>0.09</v>
      </c>
      <c r="AJ580" s="34">
        <f>AVERAGE(D583:D584)</f>
        <v>7.46</v>
      </c>
      <c r="AK580" s="34">
        <f>AVERAGE(F583:F584)</f>
        <v>2.0099999999999998</v>
      </c>
      <c r="AM580" s="50">
        <f>AVERAGE(E583:E584)</f>
        <v>19.899999999999999</v>
      </c>
    </row>
    <row r="581" spans="1:39" x14ac:dyDescent="0.15">
      <c r="A581" s="11">
        <v>39980</v>
      </c>
      <c r="B581" s="12">
        <v>27</v>
      </c>
      <c r="C581" s="37">
        <v>0.05</v>
      </c>
      <c r="D581" s="27">
        <v>6.98</v>
      </c>
      <c r="E581" s="52">
        <v>18.2</v>
      </c>
      <c r="F581" s="27">
        <v>1.38</v>
      </c>
      <c r="G581" s="45">
        <v>0.35499999999999998</v>
      </c>
      <c r="H581" s="45"/>
      <c r="I581">
        <v>127</v>
      </c>
      <c r="J581" s="34">
        <f>(I581*14.007)*(0.001)</f>
        <v>1.7788889999999999</v>
      </c>
      <c r="K581" s="34">
        <v>4.08</v>
      </c>
      <c r="L581" s="34">
        <f>(K581*30.97)*(0.001)</f>
        <v>0.12635759999999999</v>
      </c>
      <c r="M581" s="34"/>
      <c r="N581" s="12"/>
      <c r="O581" s="84">
        <v>2</v>
      </c>
      <c r="P581" s="84">
        <v>3</v>
      </c>
      <c r="Q581" s="26">
        <v>2</v>
      </c>
      <c r="R581" s="84">
        <v>2</v>
      </c>
      <c r="S581" s="12"/>
      <c r="T581" s="83">
        <f t="shared" si="61"/>
        <v>23</v>
      </c>
      <c r="U581" s="83">
        <f t="shared" si="62"/>
        <v>22</v>
      </c>
      <c r="V581" s="83">
        <f t="shared" si="56"/>
        <v>0.53339999999999999</v>
      </c>
      <c r="W581" s="84">
        <v>21</v>
      </c>
      <c r="X581" s="87">
        <v>1</v>
      </c>
      <c r="Y581" s="27"/>
      <c r="Z581" s="84">
        <v>23</v>
      </c>
      <c r="AA581" s="84" t="s">
        <v>206</v>
      </c>
      <c r="AB581" s="84">
        <v>22</v>
      </c>
      <c r="AC581" s="84" t="s">
        <v>206</v>
      </c>
      <c r="AD581" s="12"/>
      <c r="AE581" s="12"/>
      <c r="AF581" s="12"/>
      <c r="AH581" t="s">
        <v>106</v>
      </c>
      <c r="AI581" s="34">
        <f>AVERAGE(C585:C586)</f>
        <v>0.08</v>
      </c>
      <c r="AJ581" s="34">
        <f>AVERAGE(D585:D586)</f>
        <v>7.3949999999999996</v>
      </c>
      <c r="AK581" s="34">
        <f>AVERAGE(F585:F586)</f>
        <v>2.13</v>
      </c>
      <c r="AL581" s="43">
        <f>AVERAGE(G585:G586)</f>
        <v>0.25850000000000001</v>
      </c>
      <c r="AM581" s="50">
        <f>AVERAGE(E585:E586)</f>
        <v>29.45</v>
      </c>
    </row>
    <row r="582" spans="1:39" ht="15" x14ac:dyDescent="0.2">
      <c r="A582" s="11">
        <v>39994</v>
      </c>
      <c r="B582" s="12">
        <v>27</v>
      </c>
      <c r="C582" s="37">
        <v>7.0000000000000007E-2</v>
      </c>
      <c r="D582" s="27">
        <v>7.16</v>
      </c>
      <c r="E582" s="93">
        <v>573.5</v>
      </c>
      <c r="F582" s="27">
        <v>1.08</v>
      </c>
      <c r="G582" s="45">
        <v>9.0999999999999998E-2</v>
      </c>
      <c r="H582" s="45"/>
      <c r="I582">
        <v>188</v>
      </c>
      <c r="J582" s="34">
        <f>(I582*14.007)*(0.001)</f>
        <v>2.6333159999999998</v>
      </c>
      <c r="K582" s="34">
        <v>2.72</v>
      </c>
      <c r="L582" s="34">
        <f>(K582*30.97)*(0.001)</f>
        <v>8.4238400000000005E-2</v>
      </c>
      <c r="M582" s="34"/>
      <c r="N582" s="12">
        <v>4</v>
      </c>
      <c r="O582" s="84">
        <v>1</v>
      </c>
      <c r="P582" s="84">
        <v>2</v>
      </c>
      <c r="Q582" s="26">
        <v>2</v>
      </c>
      <c r="R582" s="84">
        <v>6</v>
      </c>
      <c r="S582" s="84">
        <v>1</v>
      </c>
      <c r="T582" s="83">
        <f t="shared" si="61"/>
        <v>32</v>
      </c>
      <c r="U582" s="83">
        <f t="shared" si="62"/>
        <v>25</v>
      </c>
      <c r="V582" s="83">
        <f t="shared" ref="V582:V645" si="63">W582*0.0254</f>
        <v>0.53339999999999999</v>
      </c>
      <c r="W582" s="84">
        <v>21</v>
      </c>
      <c r="X582" s="87">
        <v>1</v>
      </c>
      <c r="Y582" s="27"/>
      <c r="Z582" s="84">
        <v>32</v>
      </c>
      <c r="AA582" s="84" t="s">
        <v>206</v>
      </c>
      <c r="AB582" s="84">
        <v>25</v>
      </c>
      <c r="AC582" s="84" t="s">
        <v>206</v>
      </c>
      <c r="AD582" s="12"/>
      <c r="AE582" s="12"/>
      <c r="AF582" t="s">
        <v>143</v>
      </c>
      <c r="AH582" t="s">
        <v>107</v>
      </c>
      <c r="AI582" s="34">
        <f>AVERAGE(C587:C588)</f>
        <v>0.125</v>
      </c>
      <c r="AJ582" s="34">
        <f>AVERAGE(D587:D588)</f>
        <v>7.27</v>
      </c>
      <c r="AK582" s="34">
        <f>AVERAGE(F587:F588)</f>
        <v>5.8049999999999997</v>
      </c>
      <c r="AL582" s="43">
        <f>AVERAGE(G587:G588)</f>
        <v>7.1500000000000008E-2</v>
      </c>
      <c r="AM582" s="50">
        <f>AVERAGE(E587:E588)</f>
        <v>63.8</v>
      </c>
    </row>
    <row r="583" spans="1:39" x14ac:dyDescent="0.15">
      <c r="A583" s="11">
        <v>40008</v>
      </c>
      <c r="B583" s="12">
        <v>27</v>
      </c>
      <c r="C583" s="37">
        <v>0.09</v>
      </c>
      <c r="D583" s="27">
        <v>7.46</v>
      </c>
      <c r="E583" s="52">
        <v>19.899999999999999</v>
      </c>
      <c r="F583" s="27">
        <v>2.0099999999999998</v>
      </c>
      <c r="G583" s="121" t="s">
        <v>162</v>
      </c>
      <c r="H583" s="121"/>
      <c r="I583">
        <v>175.5</v>
      </c>
      <c r="J583" s="34">
        <f>(I583*14.007)*(0.001)</f>
        <v>2.4582285000000001</v>
      </c>
      <c r="K583" s="34">
        <v>1.45</v>
      </c>
      <c r="L583" s="34">
        <f>(K583*30.97)*(0.001)</f>
        <v>4.4906499999999995E-2</v>
      </c>
      <c r="M583" s="34"/>
      <c r="N583" s="12">
        <v>4</v>
      </c>
      <c r="O583" s="84">
        <v>1</v>
      </c>
      <c r="P583" s="84">
        <v>2</v>
      </c>
      <c r="Q583" s="26">
        <v>2</v>
      </c>
      <c r="R583" s="84">
        <v>6</v>
      </c>
      <c r="S583" s="84">
        <v>1</v>
      </c>
      <c r="T583" s="83">
        <f t="shared" si="61"/>
        <v>32</v>
      </c>
      <c r="U583" s="83">
        <f t="shared" si="62"/>
        <v>24</v>
      </c>
      <c r="V583" s="83">
        <f t="shared" si="63"/>
        <v>0.91439999999999999</v>
      </c>
      <c r="W583" s="84">
        <v>36</v>
      </c>
      <c r="X583" s="87">
        <v>1</v>
      </c>
      <c r="Y583" s="27"/>
      <c r="Z583" s="84">
        <v>32</v>
      </c>
      <c r="AA583" s="84" t="s">
        <v>206</v>
      </c>
      <c r="AB583" s="84">
        <v>24</v>
      </c>
      <c r="AC583" s="84" t="s">
        <v>206</v>
      </c>
      <c r="AD583" s="12"/>
      <c r="AF583" s="12"/>
      <c r="AH583" t="s">
        <v>108</v>
      </c>
      <c r="AI583" s="34">
        <f>AVERAGE(C589:C590)</f>
        <v>0.14000000000000001</v>
      </c>
      <c r="AJ583" s="34">
        <f>AVERAGE(D589:D590)</f>
        <v>7.38</v>
      </c>
      <c r="AK583" s="34">
        <f>AVERAGE(F589:F590)</f>
        <v>3.77</v>
      </c>
      <c r="AL583" s="43">
        <f>AVERAGE(G589:G590)</f>
        <v>0.13300000000000001</v>
      </c>
      <c r="AM583" s="50">
        <f>AVERAGE(E589:E590)</f>
        <v>44</v>
      </c>
    </row>
    <row r="584" spans="1:39" x14ac:dyDescent="0.15">
      <c r="A584" s="11">
        <v>40022</v>
      </c>
      <c r="B584" s="12">
        <v>27</v>
      </c>
      <c r="C584" s="37"/>
      <c r="D584" s="27"/>
      <c r="E584" s="52"/>
      <c r="F584" s="27"/>
      <c r="G584" s="45"/>
      <c r="H584" s="45"/>
      <c r="J584" s="34"/>
      <c r="L584" s="34"/>
      <c r="M584" s="34"/>
      <c r="N584" s="12">
        <v>4</v>
      </c>
      <c r="O584" s="12"/>
      <c r="P584" s="12"/>
      <c r="Q584" s="23" t="s">
        <v>74</v>
      </c>
      <c r="R584" s="12"/>
      <c r="S584" s="12"/>
      <c r="T584" s="83" t="str">
        <f t="shared" si="61"/>
        <v xml:space="preserve"> </v>
      </c>
      <c r="U584" s="83" t="str">
        <f t="shared" si="62"/>
        <v xml:space="preserve"> </v>
      </c>
      <c r="V584" s="83">
        <f t="shared" si="63"/>
        <v>0</v>
      </c>
      <c r="W584" s="12"/>
      <c r="X584" s="12"/>
      <c r="Y584" s="41" t="s">
        <v>74</v>
      </c>
      <c r="Z584" s="12"/>
      <c r="AA584" s="12"/>
      <c r="AB584" s="12"/>
      <c r="AC584" s="12"/>
      <c r="AD584" s="12"/>
      <c r="AE584" s="12"/>
      <c r="AF584" s="12"/>
      <c r="AH584" t="s">
        <v>130</v>
      </c>
      <c r="AI584" s="34">
        <f>AVERAGE(C591:C592)</f>
        <v>5.5000000000000007E-2</v>
      </c>
      <c r="AJ584" s="34">
        <f>AVERAGE(D591:D592)</f>
        <v>6.7149999999999999</v>
      </c>
      <c r="AK584" s="34">
        <f>AVERAGE(F591:F592)</f>
        <v>1.6749999999999998</v>
      </c>
      <c r="AL584" s="43">
        <f>AVERAGE(G591:G592)</f>
        <v>0.32599999999999996</v>
      </c>
      <c r="AM584" s="50">
        <f>AVERAGE(E591:E592)</f>
        <v>12.9</v>
      </c>
    </row>
    <row r="585" spans="1:39" x14ac:dyDescent="0.15">
      <c r="A585" s="11">
        <v>40036</v>
      </c>
      <c r="B585" s="12">
        <v>27</v>
      </c>
      <c r="C585" s="37">
        <v>0.08</v>
      </c>
      <c r="D585" s="27">
        <v>7.77</v>
      </c>
      <c r="E585" s="52">
        <v>44.4</v>
      </c>
      <c r="F585" s="27">
        <v>2.38</v>
      </c>
      <c r="G585" s="45">
        <v>0.113</v>
      </c>
      <c r="H585" s="45"/>
      <c r="I585">
        <v>134.5</v>
      </c>
      <c r="J585" s="34">
        <f t="shared" ref="J585:J592" si="64">(I585*14.007)*(0.001)</f>
        <v>1.8839414999999999</v>
      </c>
      <c r="K585" s="34">
        <v>2.4</v>
      </c>
      <c r="L585" s="34">
        <f t="shared" ref="L585:L592" si="65">(K585*30.97)*(0.001)</f>
        <v>7.4327999999999991E-2</v>
      </c>
      <c r="M585" s="34"/>
      <c r="N585" s="23">
        <v>4</v>
      </c>
      <c r="O585" s="23">
        <v>1</v>
      </c>
      <c r="P585" s="23">
        <v>2</v>
      </c>
      <c r="Q585" s="23">
        <v>2</v>
      </c>
      <c r="R585" s="23">
        <v>6</v>
      </c>
      <c r="S585" s="23">
        <v>1</v>
      </c>
      <c r="T585" s="83">
        <f t="shared" si="61"/>
        <v>35</v>
      </c>
      <c r="U585" s="83">
        <f t="shared" si="62"/>
        <v>28</v>
      </c>
      <c r="V585" s="83">
        <f t="shared" si="63"/>
        <v>0.76200000000000001</v>
      </c>
      <c r="W585" s="23">
        <v>30</v>
      </c>
      <c r="X585" s="23">
        <v>1</v>
      </c>
      <c r="Y585" s="27"/>
      <c r="Z585" s="23">
        <v>35</v>
      </c>
      <c r="AA585" s="23" t="s">
        <v>206</v>
      </c>
      <c r="AB585" s="23">
        <v>28</v>
      </c>
      <c r="AC585" s="23" t="s">
        <v>206</v>
      </c>
      <c r="AD585" s="12"/>
      <c r="AE585" s="12"/>
      <c r="AF585" s="12"/>
    </row>
    <row r="586" spans="1:39" x14ac:dyDescent="0.15">
      <c r="A586" s="11">
        <v>40050</v>
      </c>
      <c r="B586" s="12">
        <v>27</v>
      </c>
      <c r="C586" s="37">
        <v>0.08</v>
      </c>
      <c r="D586" s="27">
        <v>7.02</v>
      </c>
      <c r="E586" s="52">
        <v>14.5</v>
      </c>
      <c r="F586" s="27">
        <v>1.88</v>
      </c>
      <c r="G586" s="45">
        <v>0.40400000000000003</v>
      </c>
      <c r="H586" s="45"/>
      <c r="I586">
        <v>122</v>
      </c>
      <c r="J586" s="34">
        <f t="shared" si="64"/>
        <v>1.7088540000000001</v>
      </c>
      <c r="K586" s="34">
        <v>2.35</v>
      </c>
      <c r="L586" s="34">
        <f t="shared" si="65"/>
        <v>7.2779499999999997E-2</v>
      </c>
      <c r="M586" s="34"/>
      <c r="N586" s="23">
        <v>4</v>
      </c>
      <c r="O586" s="23">
        <v>2</v>
      </c>
      <c r="P586" s="23">
        <v>2</v>
      </c>
      <c r="Q586" s="23">
        <v>1</v>
      </c>
      <c r="R586" s="23">
        <v>5</v>
      </c>
      <c r="S586" s="23">
        <v>4</v>
      </c>
      <c r="T586" s="83">
        <f t="shared" si="61"/>
        <v>33</v>
      </c>
      <c r="U586" s="83">
        <f t="shared" si="62"/>
        <v>28</v>
      </c>
      <c r="V586" s="83">
        <f t="shared" si="63"/>
        <v>0.53339999999999999</v>
      </c>
      <c r="W586" s="23">
        <v>21</v>
      </c>
      <c r="X586" s="23">
        <v>1</v>
      </c>
      <c r="Y586" s="27"/>
      <c r="Z586" s="23">
        <v>33</v>
      </c>
      <c r="AA586" s="23" t="s">
        <v>206</v>
      </c>
      <c r="AB586" s="23">
        <v>28</v>
      </c>
      <c r="AC586" s="23" t="s">
        <v>206</v>
      </c>
      <c r="AD586" s="12"/>
      <c r="AE586" s="12"/>
      <c r="AF586" s="12"/>
      <c r="AJ586" s="23"/>
    </row>
    <row r="587" spans="1:39" x14ac:dyDescent="0.15">
      <c r="A587" s="11">
        <v>40064</v>
      </c>
      <c r="B587" s="12">
        <v>27</v>
      </c>
      <c r="C587" s="37">
        <v>0.08</v>
      </c>
      <c r="D587" s="27">
        <v>7.2</v>
      </c>
      <c r="E587" s="52">
        <v>24.8</v>
      </c>
      <c r="F587" s="27">
        <v>4.43</v>
      </c>
      <c r="G587" s="45">
        <v>7.5999999999999998E-2</v>
      </c>
      <c r="H587" s="45"/>
      <c r="I587">
        <v>158.5</v>
      </c>
      <c r="J587" s="34">
        <f t="shared" si="64"/>
        <v>2.2201095</v>
      </c>
      <c r="K587" s="34">
        <v>2.29</v>
      </c>
      <c r="L587" s="34">
        <f t="shared" si="65"/>
        <v>7.0921300000000007E-2</v>
      </c>
      <c r="M587" s="34"/>
      <c r="N587" s="23">
        <v>4</v>
      </c>
      <c r="O587" s="23">
        <v>3</v>
      </c>
      <c r="P587" s="23">
        <v>3</v>
      </c>
      <c r="Q587" s="23">
        <v>2</v>
      </c>
      <c r="R587" s="23">
        <v>2</v>
      </c>
      <c r="S587" s="23">
        <v>3</v>
      </c>
      <c r="T587" s="83">
        <f t="shared" si="61"/>
        <v>20</v>
      </c>
      <c r="U587" s="83">
        <f t="shared" si="62"/>
        <v>21</v>
      </c>
      <c r="V587" s="83">
        <f t="shared" si="63"/>
        <v>0.60959999999999992</v>
      </c>
      <c r="W587" s="23">
        <v>24</v>
      </c>
      <c r="X587" s="23">
        <v>1</v>
      </c>
      <c r="Y587" s="27"/>
      <c r="Z587" s="23">
        <v>20</v>
      </c>
      <c r="AA587" s="23" t="s">
        <v>206</v>
      </c>
      <c r="AB587" s="23">
        <v>21</v>
      </c>
      <c r="AC587" s="23" t="s">
        <v>206</v>
      </c>
      <c r="AD587" s="12"/>
      <c r="AE587" s="12"/>
      <c r="AF587" s="12"/>
    </row>
    <row r="588" spans="1:39" x14ac:dyDescent="0.15">
      <c r="A588" s="11">
        <v>40078</v>
      </c>
      <c r="B588" s="12">
        <v>27</v>
      </c>
      <c r="C588" s="37">
        <v>0.17</v>
      </c>
      <c r="D588" s="27">
        <v>7.34</v>
      </c>
      <c r="E588" s="52">
        <v>102.8</v>
      </c>
      <c r="F588" s="27">
        <v>7.18</v>
      </c>
      <c r="G588" s="45">
        <v>6.7000000000000004E-2</v>
      </c>
      <c r="H588" s="45"/>
      <c r="I588">
        <v>187.5</v>
      </c>
      <c r="J588" s="34">
        <f t="shared" si="64"/>
        <v>2.6263125</v>
      </c>
      <c r="K588" s="34">
        <v>3.52</v>
      </c>
      <c r="L588" s="34">
        <f t="shared" si="65"/>
        <v>0.1090144</v>
      </c>
      <c r="M588" s="34"/>
      <c r="N588" s="12"/>
      <c r="O588" s="23">
        <v>3</v>
      </c>
      <c r="P588" s="23">
        <v>2</v>
      </c>
      <c r="Q588" s="23">
        <v>2</v>
      </c>
      <c r="R588" s="23">
        <v>3</v>
      </c>
      <c r="S588" s="23">
        <v>1</v>
      </c>
      <c r="T588" s="83">
        <f t="shared" si="61"/>
        <v>26</v>
      </c>
      <c r="U588" s="83">
        <f t="shared" si="62"/>
        <v>22</v>
      </c>
      <c r="V588" s="83">
        <f t="shared" si="63"/>
        <v>0.4572</v>
      </c>
      <c r="W588" s="23">
        <v>18</v>
      </c>
      <c r="X588" s="23">
        <v>1</v>
      </c>
      <c r="Z588" s="23">
        <v>26</v>
      </c>
      <c r="AA588" s="23" t="s">
        <v>206</v>
      </c>
      <c r="AB588" s="23">
        <v>22</v>
      </c>
      <c r="AC588" s="23" t="s">
        <v>206</v>
      </c>
      <c r="AD588" s="12"/>
      <c r="AE588" s="12"/>
      <c r="AF588" s="12"/>
    </row>
    <row r="589" spans="1:39" x14ac:dyDescent="0.15">
      <c r="A589" s="11">
        <v>40092</v>
      </c>
      <c r="B589" s="12">
        <v>27</v>
      </c>
      <c r="C589" s="37"/>
      <c r="D589" s="27"/>
      <c r="E589" s="52"/>
      <c r="F589" s="27"/>
      <c r="G589" s="45"/>
      <c r="H589" s="45"/>
      <c r="J589" s="34"/>
      <c r="L589" s="34"/>
      <c r="M589" s="34"/>
      <c r="N589" s="12">
        <v>1</v>
      </c>
      <c r="O589" s="12"/>
      <c r="P589" s="12"/>
      <c r="Q589" s="12" t="s">
        <v>74</v>
      </c>
      <c r="R589" s="12"/>
      <c r="S589" s="12"/>
      <c r="T589" s="83" t="str">
        <f t="shared" si="61"/>
        <v xml:space="preserve"> </v>
      </c>
      <c r="U589" s="83" t="str">
        <f t="shared" si="62"/>
        <v xml:space="preserve"> </v>
      </c>
      <c r="V589" s="83">
        <f t="shared" si="63"/>
        <v>0</v>
      </c>
      <c r="W589" s="12"/>
      <c r="X589" s="12"/>
      <c r="Y589" s="27" t="s">
        <v>74</v>
      </c>
      <c r="Z589" s="12"/>
      <c r="AA589" s="12"/>
      <c r="AB589" s="12"/>
      <c r="AC589" s="12"/>
      <c r="AD589" s="12"/>
      <c r="AE589" s="12"/>
      <c r="AF589" s="12"/>
    </row>
    <row r="590" spans="1:39" x14ac:dyDescent="0.15">
      <c r="A590" s="11">
        <v>40106</v>
      </c>
      <c r="B590" s="12">
        <v>27</v>
      </c>
      <c r="C590" s="37">
        <v>0.14000000000000001</v>
      </c>
      <c r="D590" s="27">
        <v>7.38</v>
      </c>
      <c r="E590" s="52">
        <v>44</v>
      </c>
      <c r="F590" s="27">
        <v>3.77</v>
      </c>
      <c r="G590" s="43">
        <v>0.13300000000000001</v>
      </c>
      <c r="I590">
        <v>216</v>
      </c>
      <c r="J590" s="34">
        <f t="shared" si="64"/>
        <v>3.025512</v>
      </c>
      <c r="K590" s="34">
        <v>1.95</v>
      </c>
      <c r="L590" s="34">
        <f t="shared" si="65"/>
        <v>6.0391499999999994E-2</v>
      </c>
      <c r="M590" s="34"/>
      <c r="N590" s="12">
        <v>1</v>
      </c>
      <c r="O590" s="12">
        <v>1</v>
      </c>
      <c r="P590" s="12">
        <v>2</v>
      </c>
      <c r="Q590" s="12">
        <v>2</v>
      </c>
      <c r="R590" s="12">
        <v>6</v>
      </c>
      <c r="S590" s="12">
        <v>1</v>
      </c>
      <c r="T590" s="83">
        <f t="shared" si="61"/>
        <v>18</v>
      </c>
      <c r="U590" s="83">
        <f t="shared" si="62"/>
        <v>14</v>
      </c>
      <c r="V590" s="83">
        <f t="shared" si="63"/>
        <v>0.30479999999999996</v>
      </c>
      <c r="W590" s="12">
        <v>12</v>
      </c>
      <c r="X590" s="12">
        <v>2</v>
      </c>
      <c r="Y590" s="27"/>
      <c r="Z590" s="12">
        <v>18</v>
      </c>
      <c r="AA590" s="12" t="s">
        <v>206</v>
      </c>
      <c r="AB590" s="12">
        <v>14</v>
      </c>
      <c r="AC590" s="12" t="s">
        <v>206</v>
      </c>
      <c r="AD590" s="12"/>
      <c r="AE590" s="12"/>
      <c r="AF590" s="12"/>
    </row>
    <row r="591" spans="1:39" x14ac:dyDescent="0.15">
      <c r="A591" s="13">
        <v>40120</v>
      </c>
      <c r="B591" s="12">
        <v>27</v>
      </c>
      <c r="C591" s="37">
        <v>7.0000000000000007E-2</v>
      </c>
      <c r="D591" s="27">
        <v>7.25</v>
      </c>
      <c r="E591" s="52">
        <v>11.4</v>
      </c>
      <c r="F591" s="27">
        <v>1.91</v>
      </c>
      <c r="G591" s="45">
        <v>0.23499999999999999</v>
      </c>
      <c r="H591" s="45"/>
      <c r="I591">
        <v>160</v>
      </c>
      <c r="J591" s="34">
        <f t="shared" si="64"/>
        <v>2.24112</v>
      </c>
      <c r="K591" s="34">
        <v>2.89</v>
      </c>
      <c r="L591" s="34">
        <f t="shared" si="65"/>
        <v>8.9503299999999994E-2</v>
      </c>
      <c r="M591" s="34"/>
      <c r="N591" s="12">
        <v>1</v>
      </c>
      <c r="O591" s="12">
        <v>2</v>
      </c>
      <c r="P591" s="12">
        <v>1</v>
      </c>
      <c r="Q591" s="12">
        <v>1</v>
      </c>
      <c r="R591" s="12"/>
      <c r="S591" s="12">
        <v>2</v>
      </c>
      <c r="T591" s="83">
        <f t="shared" si="61"/>
        <v>16</v>
      </c>
      <c r="U591" s="83">
        <f t="shared" si="62"/>
        <v>10</v>
      </c>
      <c r="V591" s="83">
        <f t="shared" si="63"/>
        <v>0.38100000000000001</v>
      </c>
      <c r="W591" s="12">
        <v>15</v>
      </c>
      <c r="X591" s="12">
        <v>1</v>
      </c>
      <c r="Y591" s="27"/>
      <c r="Z591" s="12">
        <v>16</v>
      </c>
      <c r="AA591" s="12" t="s">
        <v>206</v>
      </c>
      <c r="AB591" s="12">
        <v>10</v>
      </c>
      <c r="AC591" s="12" t="s">
        <v>206</v>
      </c>
      <c r="AD591" s="12"/>
      <c r="AE591" s="12"/>
      <c r="AF591" s="12"/>
    </row>
    <row r="592" spans="1:39" x14ac:dyDescent="0.15">
      <c r="A592" s="13">
        <v>40134</v>
      </c>
      <c r="B592" s="12">
        <v>27</v>
      </c>
      <c r="C592" s="37">
        <v>0.04</v>
      </c>
      <c r="D592" s="27">
        <v>6.18</v>
      </c>
      <c r="E592" s="52">
        <v>14.4</v>
      </c>
      <c r="F592" s="27">
        <v>1.44</v>
      </c>
      <c r="G592" s="45">
        <v>0.41699999999999998</v>
      </c>
      <c r="H592" s="45"/>
      <c r="I592">
        <v>127</v>
      </c>
      <c r="J592" s="34">
        <f t="shared" si="64"/>
        <v>1.7788889999999999</v>
      </c>
      <c r="K592" s="34">
        <v>5.23</v>
      </c>
      <c r="L592" s="34">
        <f t="shared" si="65"/>
        <v>0.16197310000000001</v>
      </c>
      <c r="M592" s="34"/>
      <c r="N592" s="12">
        <v>1</v>
      </c>
      <c r="O592" s="12">
        <v>2</v>
      </c>
      <c r="P592" s="12">
        <v>3</v>
      </c>
      <c r="Q592" s="12">
        <v>2</v>
      </c>
      <c r="R592" s="12">
        <v>2</v>
      </c>
      <c r="S592" s="12">
        <v>1</v>
      </c>
      <c r="T592" s="83">
        <f t="shared" si="61"/>
        <v>13</v>
      </c>
      <c r="U592" s="83">
        <f t="shared" si="62"/>
        <v>13</v>
      </c>
      <c r="V592" s="83">
        <f t="shared" si="63"/>
        <v>0.254</v>
      </c>
      <c r="W592" s="12">
        <v>10</v>
      </c>
      <c r="X592" s="12">
        <v>1</v>
      </c>
      <c r="Y592" s="27"/>
      <c r="Z592" s="12">
        <v>13</v>
      </c>
      <c r="AA592" s="12" t="s">
        <v>206</v>
      </c>
      <c r="AB592" s="12">
        <v>13</v>
      </c>
      <c r="AC592" s="12" t="s">
        <v>206</v>
      </c>
      <c r="AD592" s="12"/>
      <c r="AE592" s="12"/>
      <c r="AF592" s="12"/>
    </row>
    <row r="593" spans="1:39" x14ac:dyDescent="0.15">
      <c r="A593" s="13"/>
      <c r="B593" s="12"/>
      <c r="C593" s="37"/>
      <c r="D593" s="27"/>
      <c r="E593" s="52"/>
      <c r="F593" s="27"/>
      <c r="G593" s="121" t="s">
        <v>164</v>
      </c>
      <c r="H593" s="121"/>
      <c r="J593" s="34"/>
      <c r="L593" s="34"/>
      <c r="M593" s="34"/>
      <c r="O593" s="12"/>
      <c r="P593" s="12"/>
      <c r="Q593" s="12"/>
      <c r="R593" s="12"/>
      <c r="S593" s="12"/>
      <c r="T593" s="83" t="str">
        <f t="shared" si="61"/>
        <v xml:space="preserve"> </v>
      </c>
      <c r="U593" s="83" t="str">
        <f t="shared" si="62"/>
        <v xml:space="preserve"> </v>
      </c>
      <c r="V593" s="83">
        <f t="shared" si="63"/>
        <v>0</v>
      </c>
      <c r="W593" s="12"/>
      <c r="X593" s="12"/>
      <c r="Y593" s="27"/>
      <c r="Z593" s="12"/>
      <c r="AA593" s="12"/>
      <c r="AB593" s="12"/>
      <c r="AC593" s="12"/>
      <c r="AD593" s="12"/>
      <c r="AE593" s="12"/>
      <c r="AF593" s="12"/>
    </row>
    <row r="594" spans="1:39" x14ac:dyDescent="0.15">
      <c r="A594" s="13"/>
      <c r="B594" s="12"/>
      <c r="C594" s="37"/>
      <c r="D594" s="27"/>
      <c r="E594" s="52"/>
      <c r="F594" s="27"/>
      <c r="G594" s="45"/>
      <c r="H594" s="45"/>
      <c r="J594" s="34"/>
      <c r="L594" s="34"/>
      <c r="M594" s="34"/>
      <c r="N594" s="12"/>
      <c r="O594" s="12"/>
      <c r="P594" s="12"/>
      <c r="Q594" s="12"/>
      <c r="R594" s="12"/>
      <c r="S594" s="12"/>
      <c r="T594" s="83" t="str">
        <f t="shared" si="61"/>
        <v xml:space="preserve"> </v>
      </c>
      <c r="U594" s="83" t="str">
        <f t="shared" si="62"/>
        <v xml:space="preserve"> </v>
      </c>
      <c r="V594" s="83">
        <f t="shared" si="63"/>
        <v>0</v>
      </c>
      <c r="W594" s="12"/>
      <c r="X594" s="12"/>
      <c r="Y594" s="27"/>
      <c r="Z594" s="12"/>
      <c r="AA594" s="12"/>
      <c r="AB594" s="12"/>
      <c r="AC594" s="12"/>
      <c r="AD594" s="12"/>
      <c r="AE594" s="12"/>
      <c r="AF594" s="12"/>
    </row>
    <row r="595" spans="1:39" x14ac:dyDescent="0.15">
      <c r="A595" s="13"/>
      <c r="B595" s="12"/>
      <c r="C595" s="37"/>
      <c r="D595" s="27"/>
      <c r="E595" s="52"/>
      <c r="F595" s="27"/>
      <c r="G595" s="45"/>
      <c r="H595" s="45"/>
      <c r="J595" s="34"/>
      <c r="L595" s="34"/>
      <c r="M595" s="34"/>
      <c r="N595" s="12"/>
      <c r="T595" s="83" t="str">
        <f t="shared" si="61"/>
        <v xml:space="preserve"> </v>
      </c>
      <c r="U595" s="83" t="str">
        <f t="shared" si="62"/>
        <v xml:space="preserve"> </v>
      </c>
      <c r="V595" s="83">
        <f t="shared" si="63"/>
        <v>0</v>
      </c>
      <c r="Y595" s="27"/>
      <c r="AD595" s="12"/>
      <c r="AE595" s="12"/>
      <c r="AF595" s="12"/>
    </row>
    <row r="596" spans="1:39" x14ac:dyDescent="0.15">
      <c r="A596" s="13"/>
      <c r="B596" s="12"/>
      <c r="C596" s="37"/>
      <c r="D596" s="27"/>
      <c r="E596" s="52"/>
      <c r="F596" s="27"/>
      <c r="G596" s="45"/>
      <c r="H596" s="45"/>
      <c r="J596" s="34"/>
      <c r="L596" s="34"/>
      <c r="M596" s="34"/>
      <c r="N596" s="12"/>
      <c r="O596" s="12"/>
      <c r="P596" s="12"/>
      <c r="Q596" s="12"/>
      <c r="R596" s="12"/>
      <c r="S596" s="12"/>
      <c r="T596" s="83" t="str">
        <f t="shared" si="61"/>
        <v xml:space="preserve"> </v>
      </c>
      <c r="U596" s="83" t="str">
        <f t="shared" si="62"/>
        <v xml:space="preserve"> </v>
      </c>
      <c r="V596" s="83">
        <f t="shared" si="63"/>
        <v>0</v>
      </c>
      <c r="W596" s="12"/>
      <c r="X596" s="12"/>
      <c r="Y596" s="27"/>
      <c r="Z596" s="12"/>
      <c r="AA596" s="12"/>
      <c r="AB596" s="12"/>
      <c r="AC596" s="12"/>
      <c r="AD596" s="12"/>
      <c r="AE596" s="12"/>
      <c r="AF596" s="12"/>
    </row>
    <row r="597" spans="1:39" x14ac:dyDescent="0.15">
      <c r="A597" s="11">
        <v>39896</v>
      </c>
      <c r="B597" s="12">
        <v>28</v>
      </c>
      <c r="C597" s="37">
        <v>7.38</v>
      </c>
      <c r="D597" s="27">
        <v>6.01</v>
      </c>
      <c r="E597" s="52">
        <v>12.1</v>
      </c>
      <c r="F597" s="27"/>
      <c r="G597" s="45">
        <v>7.4999999999999997E-2</v>
      </c>
      <c r="H597" s="45"/>
      <c r="I597">
        <v>76.099999999999994</v>
      </c>
      <c r="J597" s="34">
        <f>(I597*14.007)*(0.001)</f>
        <v>1.0659326999999998</v>
      </c>
      <c r="K597" s="34">
        <v>1.01</v>
      </c>
      <c r="L597" s="34">
        <f>(K597*30.97)*(0.001)</f>
        <v>3.1279700000000001E-2</v>
      </c>
      <c r="M597" s="34"/>
      <c r="N597" s="12">
        <v>3</v>
      </c>
      <c r="O597" s="12">
        <v>2</v>
      </c>
      <c r="P597" s="87">
        <v>2</v>
      </c>
      <c r="Q597" s="12">
        <v>1</v>
      </c>
      <c r="R597" s="12"/>
      <c r="S597" s="87">
        <v>1</v>
      </c>
      <c r="T597" s="83">
        <f t="shared" si="61"/>
        <v>14</v>
      </c>
      <c r="U597" s="83">
        <f t="shared" si="62"/>
        <v>8</v>
      </c>
      <c r="V597" s="83">
        <f t="shared" si="63"/>
        <v>0.4572</v>
      </c>
      <c r="W597">
        <v>18</v>
      </c>
      <c r="X597" s="12">
        <v>1</v>
      </c>
      <c r="Y597" s="27"/>
      <c r="Z597">
        <v>14</v>
      </c>
      <c r="AA597" t="s">
        <v>206</v>
      </c>
      <c r="AB597">
        <v>8</v>
      </c>
      <c r="AC597" t="s">
        <v>206</v>
      </c>
      <c r="AD597" s="12" t="s">
        <v>67</v>
      </c>
      <c r="AE597" s="23" t="s">
        <v>117</v>
      </c>
      <c r="AF597" s="12"/>
    </row>
    <row r="598" spans="1:39" x14ac:dyDescent="0.15">
      <c r="A598" s="11">
        <v>39910</v>
      </c>
      <c r="B598" s="12">
        <v>28</v>
      </c>
      <c r="C598" s="36">
        <v>8.34</v>
      </c>
      <c r="D598" s="34">
        <v>5.98</v>
      </c>
      <c r="E598" s="50">
        <v>8.4</v>
      </c>
      <c r="F598" s="34">
        <v>8.92</v>
      </c>
      <c r="G598" s="43">
        <v>0.14199999999999999</v>
      </c>
      <c r="I598">
        <v>62.8</v>
      </c>
      <c r="J598" s="34">
        <f>(I598*14.007)*(0.001)</f>
        <v>0.87963959999999997</v>
      </c>
      <c r="K598" s="34">
        <v>1.08</v>
      </c>
      <c r="L598" s="34">
        <f>(K598*30.97)*(0.001)</f>
        <v>3.3447600000000001E-2</v>
      </c>
      <c r="M598" s="34"/>
      <c r="N598" s="12">
        <v>2</v>
      </c>
      <c r="O598" s="12">
        <v>2</v>
      </c>
      <c r="P598" s="87">
        <v>3</v>
      </c>
      <c r="Q598" s="12">
        <v>3</v>
      </c>
      <c r="R598" s="87">
        <v>7</v>
      </c>
      <c r="S598" s="87">
        <v>5</v>
      </c>
      <c r="T598" s="83">
        <f t="shared" si="61"/>
        <v>7</v>
      </c>
      <c r="U598" s="83">
        <f t="shared" si="62"/>
        <v>11</v>
      </c>
      <c r="V598" s="83">
        <f t="shared" si="63"/>
        <v>0.38100000000000001</v>
      </c>
      <c r="W598">
        <v>15</v>
      </c>
      <c r="X598" s="12">
        <v>1</v>
      </c>
      <c r="Z598">
        <v>7</v>
      </c>
      <c r="AA598" t="s">
        <v>206</v>
      </c>
      <c r="AB598">
        <v>11</v>
      </c>
      <c r="AC598" t="s">
        <v>206</v>
      </c>
      <c r="AD598" s="12"/>
      <c r="AF598" s="12"/>
      <c r="AH598" t="s">
        <v>101</v>
      </c>
      <c r="AI598" s="34">
        <f>C597</f>
        <v>7.38</v>
      </c>
      <c r="AJ598" s="34">
        <f>D597</f>
        <v>6.01</v>
      </c>
      <c r="AK598" s="34"/>
      <c r="AL598" s="43">
        <f>G597</f>
        <v>7.4999999999999997E-2</v>
      </c>
      <c r="AM598" s="50">
        <f>E597</f>
        <v>12.1</v>
      </c>
    </row>
    <row r="599" spans="1:39" x14ac:dyDescent="0.15">
      <c r="A599" s="11">
        <v>39924</v>
      </c>
      <c r="B599" s="12">
        <v>28</v>
      </c>
      <c r="C599" s="37">
        <v>6.28</v>
      </c>
      <c r="D599" s="27">
        <v>6.07</v>
      </c>
      <c r="E599" s="52">
        <v>9.6999999999999993</v>
      </c>
      <c r="F599" s="27">
        <v>6.33</v>
      </c>
      <c r="G599" s="45">
        <v>-0.03</v>
      </c>
      <c r="H599" s="45"/>
      <c r="I599">
        <v>69</v>
      </c>
      <c r="J599" s="34">
        <f>(I599*14.007)*(0.001)</f>
        <v>0.96648299999999998</v>
      </c>
      <c r="K599" s="34">
        <v>1.25</v>
      </c>
      <c r="L599" s="34">
        <f>(K599*30.97)*(0.001)</f>
        <v>3.8712499999999997E-2</v>
      </c>
      <c r="M599" s="34"/>
      <c r="N599" s="12">
        <v>3</v>
      </c>
      <c r="O599" s="12">
        <v>1</v>
      </c>
      <c r="P599" s="23">
        <v>2</v>
      </c>
      <c r="Q599" s="12">
        <v>2</v>
      </c>
      <c r="R599" s="23">
        <v>6</v>
      </c>
      <c r="S599" s="23">
        <v>6</v>
      </c>
      <c r="T599" s="83">
        <f t="shared" si="61"/>
        <v>27</v>
      </c>
      <c r="U599" s="83">
        <f t="shared" si="62"/>
        <v>9</v>
      </c>
      <c r="V599" s="83">
        <f t="shared" si="63"/>
        <v>0.50800000000000001</v>
      </c>
      <c r="W599" s="23">
        <v>20</v>
      </c>
      <c r="X599" s="12"/>
      <c r="Y599" s="27"/>
      <c r="Z599" s="23">
        <v>27</v>
      </c>
      <c r="AA599" s="23" t="s">
        <v>206</v>
      </c>
      <c r="AB599" s="23">
        <v>9</v>
      </c>
      <c r="AC599" s="23" t="s">
        <v>206</v>
      </c>
      <c r="AD599" s="12"/>
      <c r="AE599" s="12"/>
      <c r="AF599" s="12"/>
      <c r="AH599" t="s">
        <v>102</v>
      </c>
      <c r="AI599" s="34">
        <f>AVERAGE(C598:C599)</f>
        <v>7.3100000000000005</v>
      </c>
      <c r="AJ599" s="34">
        <f>AVERAGE(D598:D599)</f>
        <v>6.0250000000000004</v>
      </c>
      <c r="AK599" s="34">
        <f>AVERAGE(F598:F599)</f>
        <v>7.625</v>
      </c>
      <c r="AL599" s="43">
        <f>AVERAGE(G598:G599)</f>
        <v>5.5999999999999994E-2</v>
      </c>
      <c r="AM599" s="50">
        <f>AVERAGE(E598:E599)</f>
        <v>9.0500000000000007</v>
      </c>
    </row>
    <row r="600" spans="1:39" x14ac:dyDescent="0.15">
      <c r="A600" s="11">
        <v>39938</v>
      </c>
      <c r="B600" s="12">
        <v>28</v>
      </c>
      <c r="C600" s="37">
        <v>3.43</v>
      </c>
      <c r="D600" s="27">
        <v>6.04</v>
      </c>
      <c r="E600" s="52">
        <v>9.1</v>
      </c>
      <c r="F600" s="27">
        <v>6.51</v>
      </c>
      <c r="G600" s="45">
        <v>0.06</v>
      </c>
      <c r="H600" s="45"/>
      <c r="I600">
        <v>38.200000000000003</v>
      </c>
      <c r="J600" s="34">
        <f>(I600*14.007)*(0.001)</f>
        <v>0.53506740000000008</v>
      </c>
      <c r="K600" s="34">
        <v>1.05</v>
      </c>
      <c r="L600" s="34">
        <f>(K600*30.97)*(0.001)</f>
        <v>3.2518500000000006E-2</v>
      </c>
      <c r="M600" s="34"/>
      <c r="N600" s="12"/>
      <c r="O600" s="23">
        <v>3</v>
      </c>
      <c r="P600" s="23">
        <v>2</v>
      </c>
      <c r="Q600" s="23">
        <v>2</v>
      </c>
      <c r="R600" s="23">
        <v>3</v>
      </c>
      <c r="S600" s="23">
        <v>4</v>
      </c>
      <c r="T600" s="83">
        <f t="shared" si="61"/>
        <v>15</v>
      </c>
      <c r="U600" s="83">
        <f t="shared" si="62"/>
        <v>15</v>
      </c>
      <c r="V600" s="83">
        <f t="shared" si="63"/>
        <v>0.55879999999999996</v>
      </c>
      <c r="W600" s="23">
        <v>22</v>
      </c>
      <c r="X600" s="12">
        <v>1</v>
      </c>
      <c r="Y600" s="27"/>
      <c r="Z600" s="23">
        <v>15</v>
      </c>
      <c r="AA600" s="23" t="s">
        <v>206</v>
      </c>
      <c r="AB600" s="23">
        <v>15</v>
      </c>
      <c r="AC600" s="23" t="s">
        <v>206</v>
      </c>
      <c r="AD600" s="12"/>
      <c r="AE600" s="12"/>
      <c r="AF600" s="12"/>
      <c r="AH600" t="s">
        <v>103</v>
      </c>
      <c r="AI600" s="34">
        <f>AVERAGE(C600:C601)</f>
        <v>4.9950000000000001</v>
      </c>
      <c r="AJ600" s="34">
        <f>AVERAGE(D600:D601)</f>
        <v>6.17</v>
      </c>
      <c r="AK600" s="34">
        <f>AVERAGE(F600:F601)</f>
        <v>6.4649999999999999</v>
      </c>
      <c r="AL600" s="43">
        <f>AVERAGE(G600:G601)</f>
        <v>4.1999999999999996E-2</v>
      </c>
      <c r="AM600" s="50">
        <f>AVERAGE(E600:E601)</f>
        <v>9.6</v>
      </c>
    </row>
    <row r="601" spans="1:39" x14ac:dyDescent="0.15">
      <c r="A601" s="11">
        <v>39952</v>
      </c>
      <c r="B601" s="12">
        <v>28</v>
      </c>
      <c r="C601" s="37">
        <v>6.56</v>
      </c>
      <c r="D601" s="27">
        <v>6.3</v>
      </c>
      <c r="E601" s="52">
        <v>10.1</v>
      </c>
      <c r="F601" s="27">
        <v>6.42</v>
      </c>
      <c r="G601" s="45">
        <v>2.4E-2</v>
      </c>
      <c r="H601" s="45"/>
      <c r="I601">
        <v>66.2</v>
      </c>
      <c r="J601" s="34">
        <f>(I601*14.007)*(0.001)</f>
        <v>0.92726340000000007</v>
      </c>
      <c r="K601" s="34">
        <v>0.85</v>
      </c>
      <c r="L601" s="34">
        <f>(K601*30.97)*(0.001)</f>
        <v>2.6324499999999997E-2</v>
      </c>
      <c r="M601" s="34"/>
      <c r="N601" s="87">
        <v>3</v>
      </c>
      <c r="O601" s="12"/>
      <c r="P601" s="12"/>
      <c r="Q601" s="12"/>
      <c r="R601" s="12"/>
      <c r="S601" s="12"/>
      <c r="T601" s="83" t="str">
        <f t="shared" si="61"/>
        <v xml:space="preserve"> </v>
      </c>
      <c r="U601" s="83" t="str">
        <f t="shared" si="62"/>
        <v xml:space="preserve"> </v>
      </c>
      <c r="V601" s="83">
        <f t="shared" si="63"/>
        <v>0</v>
      </c>
      <c r="W601" s="12"/>
      <c r="X601" s="12"/>
      <c r="Y601" s="27"/>
      <c r="Z601" s="12"/>
      <c r="AA601" s="12"/>
      <c r="AB601" s="12"/>
      <c r="AC601" s="12"/>
      <c r="AD601" s="12"/>
      <c r="AE601" s="12"/>
      <c r="AF601" s="12"/>
      <c r="AH601" t="s">
        <v>104</v>
      </c>
      <c r="AI601" s="34">
        <f>AVERAGE(C603:C604)</f>
        <v>6.1999999999999993</v>
      </c>
      <c r="AJ601" s="34">
        <f>AVERAGE(D603:D604)</f>
        <v>6.1150000000000002</v>
      </c>
      <c r="AK601" s="34">
        <f>AVERAGE(F603:F604)</f>
        <v>8.1150000000000002</v>
      </c>
      <c r="AL601" s="43">
        <f>AVERAGE(G603:G604)</f>
        <v>0.1095</v>
      </c>
      <c r="AM601" s="50">
        <f>AVERAGE(E603:E604)</f>
        <v>13.25</v>
      </c>
    </row>
    <row r="602" spans="1:39" x14ac:dyDescent="0.15">
      <c r="A602" s="11">
        <v>39966</v>
      </c>
      <c r="B602" s="12">
        <v>28</v>
      </c>
      <c r="C602" s="37"/>
      <c r="D602" s="27"/>
      <c r="E602" s="52"/>
      <c r="F602" s="27"/>
      <c r="G602" s="45"/>
      <c r="H602" s="45"/>
      <c r="J602" s="34"/>
      <c r="L602" s="34"/>
      <c r="M602" s="34"/>
      <c r="N602" s="87">
        <v>3</v>
      </c>
      <c r="O602" s="12"/>
      <c r="P602" s="12"/>
      <c r="Q602" s="12"/>
      <c r="R602" s="12"/>
      <c r="S602" s="12"/>
      <c r="T602" s="83" t="str">
        <f t="shared" si="61"/>
        <v xml:space="preserve"> </v>
      </c>
      <c r="U602" s="83" t="str">
        <f t="shared" si="62"/>
        <v xml:space="preserve"> </v>
      </c>
      <c r="V602" s="83">
        <f t="shared" si="63"/>
        <v>0</v>
      </c>
      <c r="W602" s="12"/>
      <c r="X602" s="12"/>
      <c r="Y602" s="34" t="s">
        <v>74</v>
      </c>
      <c r="Z602" s="12"/>
      <c r="AA602" s="12"/>
      <c r="AB602" s="12"/>
      <c r="AC602" s="12"/>
      <c r="AD602" s="12"/>
      <c r="AE602" s="12"/>
      <c r="AF602" s="12"/>
      <c r="AH602" t="s">
        <v>105</v>
      </c>
      <c r="AI602" s="34">
        <f>C606</f>
        <v>6.41</v>
      </c>
      <c r="AJ602" s="34">
        <f>D606</f>
        <v>6.38</v>
      </c>
      <c r="AK602" s="34">
        <f>F606</f>
        <v>4.68</v>
      </c>
      <c r="AL602" s="43">
        <f>G606</f>
        <v>0.41499999999999998</v>
      </c>
      <c r="AM602" s="50">
        <f>E606</f>
        <v>16.7</v>
      </c>
    </row>
    <row r="603" spans="1:39" x14ac:dyDescent="0.15">
      <c r="A603" s="11">
        <v>39980</v>
      </c>
      <c r="B603" s="12">
        <v>28</v>
      </c>
      <c r="C603" s="37">
        <v>5.93</v>
      </c>
      <c r="D603" s="27">
        <v>5.79</v>
      </c>
      <c r="E603" s="52">
        <v>9.6999999999999993</v>
      </c>
      <c r="F603" s="27">
        <v>8.3000000000000007</v>
      </c>
      <c r="G603" s="45">
        <v>0.189</v>
      </c>
      <c r="H603" s="45"/>
      <c r="I603">
        <v>52.3</v>
      </c>
      <c r="J603" s="34">
        <f t="shared" ref="J603:J613" si="66">(I603*14.007)*(0.001)</f>
        <v>0.73256609999999989</v>
      </c>
      <c r="K603" s="34">
        <v>1.1299999999999999</v>
      </c>
      <c r="L603" s="34">
        <f t="shared" ref="L603:L613" si="67">(K603*30.97)*(0.001)</f>
        <v>3.4996100000000002E-2</v>
      </c>
      <c r="M603" s="34"/>
      <c r="N603" s="87">
        <v>3</v>
      </c>
      <c r="O603" s="87">
        <v>2</v>
      </c>
      <c r="P603" s="87">
        <v>2</v>
      </c>
      <c r="Q603" s="87">
        <v>3</v>
      </c>
      <c r="R603" s="87">
        <v>3</v>
      </c>
      <c r="S603" s="87">
        <v>1</v>
      </c>
      <c r="T603" s="83">
        <f t="shared" si="61"/>
        <v>22</v>
      </c>
      <c r="U603" s="83">
        <f t="shared" si="62"/>
        <v>21</v>
      </c>
      <c r="V603" s="83">
        <f t="shared" si="63"/>
        <v>0.53339999999999999</v>
      </c>
      <c r="W603" s="87">
        <v>21</v>
      </c>
      <c r="X603" s="12"/>
      <c r="Y603" s="27"/>
      <c r="Z603" s="87">
        <v>22</v>
      </c>
      <c r="AA603" s="87" t="s">
        <v>206</v>
      </c>
      <c r="AB603" s="87">
        <v>21</v>
      </c>
      <c r="AC603" s="87" t="s">
        <v>206</v>
      </c>
      <c r="AD603" s="12"/>
      <c r="AE603" s="12"/>
      <c r="AF603" s="12"/>
      <c r="AH603" t="s">
        <v>106</v>
      </c>
      <c r="AI603" s="34">
        <f>AVERAGE(C607:C608)</f>
        <v>6.32</v>
      </c>
      <c r="AJ603" s="34">
        <f>AVERAGE(D607:D608)</f>
        <v>6.1550000000000002</v>
      </c>
      <c r="AK603" s="34">
        <f>AVERAGE(F607:F608)</f>
        <v>7.04</v>
      </c>
      <c r="AL603" s="43">
        <f>AVERAGE(G607:G608)</f>
        <v>7.5499999999999998E-2</v>
      </c>
      <c r="AM603" s="50">
        <f>AVERAGE(E607:E608)</f>
        <v>20.6</v>
      </c>
    </row>
    <row r="604" spans="1:39" x14ac:dyDescent="0.15">
      <c r="A604" s="11">
        <v>39994</v>
      </c>
      <c r="B604" s="12">
        <v>28</v>
      </c>
      <c r="C604" s="37">
        <v>6.47</v>
      </c>
      <c r="D604" s="27">
        <v>6.44</v>
      </c>
      <c r="E604" s="52">
        <v>16.8</v>
      </c>
      <c r="F604" s="27">
        <v>7.93</v>
      </c>
      <c r="G604" s="45">
        <v>0.03</v>
      </c>
      <c r="H604" s="45"/>
      <c r="I604">
        <v>47.2</v>
      </c>
      <c r="J604" s="34">
        <f t="shared" si="66"/>
        <v>0.66113040000000001</v>
      </c>
      <c r="K604" s="34">
        <v>1.38</v>
      </c>
      <c r="L604" s="34">
        <f t="shared" si="67"/>
        <v>4.2738600000000002E-2</v>
      </c>
      <c r="M604" s="34"/>
      <c r="N604" s="87">
        <v>3</v>
      </c>
      <c r="O604" s="12"/>
      <c r="P604" s="12"/>
      <c r="Q604" s="12"/>
      <c r="R604" s="12"/>
      <c r="S604" s="12"/>
      <c r="T604" s="83" t="str">
        <f t="shared" si="61"/>
        <v xml:space="preserve"> </v>
      </c>
      <c r="U604" s="83" t="str">
        <f t="shared" si="62"/>
        <v xml:space="preserve"> </v>
      </c>
      <c r="V604" s="83">
        <f t="shared" si="63"/>
        <v>0</v>
      </c>
      <c r="W604" s="12"/>
      <c r="X604" s="12"/>
      <c r="Y604" s="27"/>
      <c r="Z604" s="12"/>
      <c r="AA604" s="12"/>
      <c r="AB604" s="12"/>
      <c r="AC604" s="12"/>
      <c r="AD604" s="23" t="s">
        <v>126</v>
      </c>
      <c r="AE604" s="12"/>
      <c r="AF604" s="12"/>
      <c r="AH604" t="s">
        <v>107</v>
      </c>
      <c r="AI604" s="34">
        <f>C610</f>
        <v>8</v>
      </c>
      <c r="AJ604" s="34">
        <f>D610</f>
        <v>6.27</v>
      </c>
      <c r="AK604" s="34">
        <f>F610</f>
        <v>18</v>
      </c>
      <c r="AL604" s="43">
        <f>G610</f>
        <v>2.7E-2</v>
      </c>
      <c r="AM604" s="50">
        <f>E610</f>
        <v>14.5</v>
      </c>
    </row>
    <row r="605" spans="1:39" x14ac:dyDescent="0.15">
      <c r="A605" s="11">
        <v>40008</v>
      </c>
      <c r="B605" s="12">
        <v>28</v>
      </c>
      <c r="C605" s="37"/>
      <c r="D605" s="27"/>
      <c r="E605" s="52"/>
      <c r="F605" s="27"/>
      <c r="G605" s="45"/>
      <c r="H605" s="45"/>
      <c r="J605" s="34"/>
      <c r="L605" s="34"/>
      <c r="M605" s="34"/>
      <c r="N605" s="87">
        <v>4</v>
      </c>
      <c r="O605" s="12"/>
      <c r="P605" s="12"/>
      <c r="Q605" s="12"/>
      <c r="R605" s="12"/>
      <c r="S605" s="12"/>
      <c r="T605" s="83" t="str">
        <f t="shared" si="61"/>
        <v xml:space="preserve"> </v>
      </c>
      <c r="U605" s="83" t="str">
        <f t="shared" si="62"/>
        <v xml:space="preserve"> </v>
      </c>
      <c r="V605" s="83">
        <f t="shared" si="63"/>
        <v>0</v>
      </c>
      <c r="W605" s="12"/>
      <c r="X605" s="12"/>
      <c r="Y605" s="34" t="s">
        <v>74</v>
      </c>
      <c r="Z605" s="12"/>
      <c r="AA605" s="12"/>
      <c r="AB605" s="12"/>
      <c r="AC605" s="12"/>
      <c r="AD605" s="12"/>
      <c r="AE605" s="12"/>
      <c r="AF605" s="12"/>
      <c r="AH605" t="s">
        <v>108</v>
      </c>
      <c r="AI605" s="34">
        <f>C612</f>
        <v>9.69</v>
      </c>
      <c r="AJ605" s="34">
        <f>D612</f>
        <v>5.99</v>
      </c>
      <c r="AK605" s="34">
        <f>F612</f>
        <v>15.8</v>
      </c>
      <c r="AL605" s="43">
        <f>G612</f>
        <v>0.113</v>
      </c>
      <c r="AM605" s="50">
        <f>E612</f>
        <v>5.7</v>
      </c>
    </row>
    <row r="606" spans="1:39" x14ac:dyDescent="0.15">
      <c r="A606" s="11">
        <v>40022</v>
      </c>
      <c r="B606" s="12">
        <v>28</v>
      </c>
      <c r="C606" s="37">
        <v>6.41</v>
      </c>
      <c r="D606" s="27">
        <v>6.38</v>
      </c>
      <c r="E606" s="52">
        <v>16.7</v>
      </c>
      <c r="F606" s="27">
        <v>4.68</v>
      </c>
      <c r="G606" s="45">
        <v>0.41499999999999998</v>
      </c>
      <c r="H606" s="45"/>
      <c r="J606" s="34"/>
      <c r="L606" s="34"/>
      <c r="M606" s="34"/>
      <c r="N606" s="12"/>
      <c r="O606" s="12">
        <v>2</v>
      </c>
      <c r="P606" s="87">
        <v>3</v>
      </c>
      <c r="Q606" s="12">
        <v>3</v>
      </c>
      <c r="R606" s="87">
        <v>7</v>
      </c>
      <c r="S606" s="87">
        <v>5</v>
      </c>
      <c r="T606" s="83">
        <f t="shared" si="61"/>
        <v>31</v>
      </c>
      <c r="U606" s="83">
        <f t="shared" si="62"/>
        <v>26</v>
      </c>
      <c r="V606" s="83">
        <f t="shared" si="63"/>
        <v>0.63500000000000001</v>
      </c>
      <c r="W606">
        <v>25</v>
      </c>
      <c r="X606" s="12">
        <v>1</v>
      </c>
      <c r="Y606" s="27"/>
      <c r="Z606">
        <v>31</v>
      </c>
      <c r="AA606" t="s">
        <v>206</v>
      </c>
      <c r="AB606">
        <v>26</v>
      </c>
      <c r="AC606" t="s">
        <v>206</v>
      </c>
      <c r="AD606" s="12"/>
      <c r="AE606" s="12"/>
      <c r="AF606" s="12"/>
      <c r="AH606" t="s">
        <v>130</v>
      </c>
      <c r="AI606" s="34">
        <v>11.56</v>
      </c>
      <c r="AJ606" s="27">
        <v>6.01</v>
      </c>
      <c r="AK606" s="27">
        <v>15.2</v>
      </c>
      <c r="AL606" s="45">
        <v>4.7E-2</v>
      </c>
      <c r="AM606" s="52">
        <v>5.9</v>
      </c>
    </row>
    <row r="607" spans="1:39" x14ac:dyDescent="0.15">
      <c r="A607" s="11">
        <v>40036</v>
      </c>
      <c r="B607" s="12">
        <v>28</v>
      </c>
      <c r="C607" s="37">
        <v>6.6</v>
      </c>
      <c r="D607" s="27">
        <v>6.65</v>
      </c>
      <c r="E607" s="52">
        <v>24.2</v>
      </c>
      <c r="F607" s="120" t="s">
        <v>162</v>
      </c>
      <c r="G607" s="45">
        <v>7.0999999999999994E-2</v>
      </c>
      <c r="H607" s="45"/>
      <c r="I607">
        <v>41.6</v>
      </c>
      <c r="J607" s="34">
        <f t="shared" si="66"/>
        <v>0.58269119999999996</v>
      </c>
      <c r="K607">
        <v>1.52</v>
      </c>
      <c r="L607" s="34">
        <f t="shared" si="67"/>
        <v>4.7074399999999995E-2</v>
      </c>
      <c r="M607" s="34"/>
      <c r="N607" s="23">
        <v>4</v>
      </c>
      <c r="O607" s="12">
        <v>2</v>
      </c>
      <c r="P607" s="23">
        <v>1</v>
      </c>
      <c r="Q607" s="12">
        <v>1</v>
      </c>
      <c r="R607" s="23">
        <v>4</v>
      </c>
      <c r="S607" s="23">
        <v>1</v>
      </c>
      <c r="T607" s="83">
        <f t="shared" si="61"/>
        <v>33</v>
      </c>
      <c r="U607" s="83" t="str">
        <f t="shared" si="62"/>
        <v xml:space="preserve"> </v>
      </c>
      <c r="V607" s="83">
        <f t="shared" si="63"/>
        <v>0.53339999999999999</v>
      </c>
      <c r="W607" s="23">
        <v>21</v>
      </c>
      <c r="X607" s="12"/>
      <c r="Y607" s="27"/>
      <c r="Z607" s="23">
        <v>33</v>
      </c>
      <c r="AA607" s="23" t="s">
        <v>206</v>
      </c>
      <c r="AB607" s="12"/>
      <c r="AC607" s="12"/>
      <c r="AD607" s="12"/>
      <c r="AE607" s="12"/>
      <c r="AF607" s="12"/>
    </row>
    <row r="608" spans="1:39" x14ac:dyDescent="0.15">
      <c r="A608" s="11">
        <v>40050</v>
      </c>
      <c r="B608" s="12">
        <v>28</v>
      </c>
      <c r="C608" s="37">
        <v>6.04</v>
      </c>
      <c r="D608" s="27">
        <v>5.66</v>
      </c>
      <c r="E608" s="52">
        <v>17</v>
      </c>
      <c r="F608" s="27">
        <v>7.04</v>
      </c>
      <c r="G608" s="45">
        <v>0.08</v>
      </c>
      <c r="H608" s="45"/>
      <c r="I608">
        <v>78.7</v>
      </c>
      <c r="J608" s="34">
        <f t="shared" si="66"/>
        <v>1.1023509</v>
      </c>
      <c r="K608">
        <v>2.1800000000000002</v>
      </c>
      <c r="L608" s="34">
        <f t="shared" si="67"/>
        <v>6.7514600000000008E-2</v>
      </c>
      <c r="M608" s="34"/>
      <c r="N608" s="23">
        <v>4</v>
      </c>
      <c r="P608" s="12"/>
      <c r="R608" s="12"/>
      <c r="S608" s="12"/>
      <c r="T608" s="83" t="str">
        <f t="shared" si="61"/>
        <v xml:space="preserve"> </v>
      </c>
      <c r="U608" s="83" t="str">
        <f t="shared" si="62"/>
        <v xml:space="preserve"> </v>
      </c>
      <c r="V608" s="83">
        <f t="shared" si="63"/>
        <v>0</v>
      </c>
      <c r="W608" s="12"/>
      <c r="X608" s="12"/>
      <c r="Y608" s="27"/>
      <c r="Z608" s="12"/>
      <c r="AA608" s="12"/>
      <c r="AB608" s="12"/>
      <c r="AC608" s="12"/>
      <c r="AD608" t="s">
        <v>150</v>
      </c>
      <c r="AE608" s="12"/>
      <c r="AF608" s="12"/>
    </row>
    <row r="609" spans="1:32" x14ac:dyDescent="0.15">
      <c r="A609" s="11">
        <v>40064</v>
      </c>
      <c r="B609" s="12">
        <v>28</v>
      </c>
      <c r="C609" s="37"/>
      <c r="D609" s="27"/>
      <c r="E609" s="52"/>
      <c r="F609" s="27"/>
      <c r="G609" s="45"/>
      <c r="H609" s="45"/>
      <c r="J609" s="34"/>
      <c r="L609" s="34"/>
      <c r="M609" s="34"/>
      <c r="N609" s="12"/>
      <c r="O609" s="12"/>
      <c r="P609" s="12"/>
      <c r="Q609" s="12"/>
      <c r="R609" s="12"/>
      <c r="S609" s="12"/>
      <c r="T609" s="83" t="str">
        <f t="shared" si="61"/>
        <v xml:space="preserve"> </v>
      </c>
      <c r="U609" s="83" t="str">
        <f t="shared" si="62"/>
        <v xml:space="preserve"> </v>
      </c>
      <c r="V609" s="83">
        <f t="shared" si="63"/>
        <v>0</v>
      </c>
      <c r="W609" s="12"/>
      <c r="X609" s="12"/>
      <c r="Y609" s="41" t="s">
        <v>74</v>
      </c>
      <c r="Z609" s="12"/>
      <c r="AA609" s="12"/>
      <c r="AB609" s="12"/>
      <c r="AC609" s="12"/>
      <c r="AD609" s="12"/>
      <c r="AE609" s="12"/>
      <c r="AF609" s="12"/>
    </row>
    <row r="610" spans="1:32" x14ac:dyDescent="0.15">
      <c r="A610" s="11">
        <v>40078</v>
      </c>
      <c r="B610" s="12">
        <v>28</v>
      </c>
      <c r="C610" s="37">
        <v>8</v>
      </c>
      <c r="D610" s="27">
        <v>6.27</v>
      </c>
      <c r="E610" s="52">
        <v>14.5</v>
      </c>
      <c r="F610" s="27">
        <v>18</v>
      </c>
      <c r="G610" s="45">
        <v>2.7E-2</v>
      </c>
      <c r="H610" s="45"/>
      <c r="I610">
        <v>59.3</v>
      </c>
      <c r="J610" s="34">
        <f t="shared" si="66"/>
        <v>0.83061510000000005</v>
      </c>
      <c r="K610">
        <v>1.38</v>
      </c>
      <c r="L610" s="34">
        <f t="shared" si="67"/>
        <v>4.2738600000000002E-2</v>
      </c>
      <c r="M610" s="34"/>
      <c r="N610" s="23">
        <v>4</v>
      </c>
      <c r="P610" s="12"/>
      <c r="Q610" s="12"/>
      <c r="R610" s="12"/>
      <c r="S610" s="12"/>
      <c r="T610" s="83" t="str">
        <f t="shared" si="61"/>
        <v xml:space="preserve"> </v>
      </c>
      <c r="U610" s="83" t="str">
        <f t="shared" si="62"/>
        <v xml:space="preserve"> </v>
      </c>
      <c r="V610" s="83">
        <f t="shared" si="63"/>
        <v>0</v>
      </c>
      <c r="W610" s="12"/>
      <c r="X610" s="12"/>
      <c r="Y610" s="27"/>
      <c r="Z610" s="12"/>
      <c r="AA610" s="12"/>
      <c r="AB610" s="12"/>
      <c r="AC610" s="12"/>
      <c r="AD610" s="23" t="s">
        <v>150</v>
      </c>
      <c r="AE610" s="12"/>
      <c r="AF610" s="12"/>
    </row>
    <row r="611" spans="1:32" x14ac:dyDescent="0.15">
      <c r="A611" s="11">
        <v>40092</v>
      </c>
      <c r="B611" s="12">
        <v>28</v>
      </c>
      <c r="C611" s="37"/>
      <c r="D611" s="27"/>
      <c r="E611" s="52"/>
      <c r="F611" s="27"/>
      <c r="G611" s="45"/>
      <c r="H611" s="45"/>
      <c r="J611" s="34"/>
      <c r="L611" s="34"/>
      <c r="M611" s="34"/>
      <c r="N611" s="12"/>
      <c r="O611" s="12"/>
      <c r="P611" s="12"/>
      <c r="Q611" s="12"/>
      <c r="R611" s="12"/>
      <c r="S611" s="12"/>
      <c r="T611" s="83" t="str">
        <f t="shared" si="61"/>
        <v xml:space="preserve"> </v>
      </c>
      <c r="U611" s="83" t="str">
        <f t="shared" si="62"/>
        <v xml:space="preserve"> </v>
      </c>
      <c r="V611" s="83">
        <f t="shared" si="63"/>
        <v>0</v>
      </c>
      <c r="W611" s="12"/>
      <c r="X611" s="12"/>
      <c r="Y611" s="27" t="s">
        <v>74</v>
      </c>
      <c r="Z611" s="12"/>
      <c r="AA611" s="12"/>
      <c r="AB611" s="12"/>
      <c r="AC611" s="12"/>
      <c r="AD611" s="12"/>
      <c r="AE611" s="12"/>
      <c r="AF611" s="12"/>
    </row>
    <row r="612" spans="1:32" x14ac:dyDescent="0.15">
      <c r="A612" s="11">
        <v>40106</v>
      </c>
      <c r="B612" s="12">
        <v>28</v>
      </c>
      <c r="C612" s="37">
        <v>9.69</v>
      </c>
      <c r="D612" s="27">
        <v>5.99</v>
      </c>
      <c r="E612" s="52">
        <v>5.7</v>
      </c>
      <c r="F612" s="34">
        <v>15.8</v>
      </c>
      <c r="G612" s="45">
        <v>0.113</v>
      </c>
      <c r="H612" s="45"/>
      <c r="I612">
        <v>38.4</v>
      </c>
      <c r="J612" s="34">
        <f t="shared" si="66"/>
        <v>0.53786879999999992</v>
      </c>
      <c r="K612">
        <v>1.06</v>
      </c>
      <c r="L612" s="34">
        <f t="shared" si="67"/>
        <v>3.2828200000000002E-2</v>
      </c>
      <c r="M612" s="34"/>
      <c r="N612" s="12">
        <v>1</v>
      </c>
      <c r="O612" s="12">
        <v>2</v>
      </c>
      <c r="P612" s="12">
        <v>2</v>
      </c>
      <c r="Q612" s="12">
        <v>2</v>
      </c>
      <c r="R612" s="12">
        <v>6</v>
      </c>
      <c r="S612" s="12">
        <v>1</v>
      </c>
      <c r="T612" s="83">
        <f t="shared" si="61"/>
        <v>20</v>
      </c>
      <c r="U612" s="83">
        <f t="shared" si="62"/>
        <v>9</v>
      </c>
      <c r="V612" s="83">
        <f t="shared" si="63"/>
        <v>0.91439999999999999</v>
      </c>
      <c r="W612" s="12">
        <v>36</v>
      </c>
      <c r="X612" s="12">
        <v>1</v>
      </c>
      <c r="Y612" s="27"/>
      <c r="Z612" s="12">
        <v>20</v>
      </c>
      <c r="AA612" s="12" t="s">
        <v>206</v>
      </c>
      <c r="AB612" s="12">
        <v>9</v>
      </c>
      <c r="AC612" s="12" t="s">
        <v>206</v>
      </c>
      <c r="AD612" s="12"/>
      <c r="AE612" s="12"/>
      <c r="AF612" s="12"/>
    </row>
    <row r="613" spans="1:32" x14ac:dyDescent="0.15">
      <c r="A613" s="13">
        <v>40120</v>
      </c>
      <c r="B613" s="12">
        <v>28</v>
      </c>
      <c r="C613" s="37">
        <v>11.56</v>
      </c>
      <c r="D613" s="27">
        <v>6.01</v>
      </c>
      <c r="E613" s="52">
        <v>5.9</v>
      </c>
      <c r="F613" s="27">
        <v>15.2</v>
      </c>
      <c r="G613" s="45">
        <v>4.7E-2</v>
      </c>
      <c r="H613" s="45"/>
      <c r="I613">
        <v>36.700000000000003</v>
      </c>
      <c r="J613" s="34">
        <f t="shared" si="66"/>
        <v>0.51405690000000004</v>
      </c>
      <c r="K613">
        <v>0.82</v>
      </c>
      <c r="L613" s="34">
        <f t="shared" si="67"/>
        <v>2.5395399999999999E-2</v>
      </c>
      <c r="M613" s="34"/>
      <c r="N613" s="12">
        <v>1</v>
      </c>
      <c r="O613" s="12">
        <v>1</v>
      </c>
      <c r="P613" s="12">
        <v>2</v>
      </c>
      <c r="Q613" s="12">
        <v>2</v>
      </c>
      <c r="R613" s="12"/>
      <c r="S613" s="12">
        <v>3</v>
      </c>
      <c r="T613" s="83">
        <f t="shared" si="61"/>
        <v>18</v>
      </c>
      <c r="U613" s="83">
        <f t="shared" si="62"/>
        <v>9</v>
      </c>
      <c r="V613" s="83">
        <f t="shared" si="63"/>
        <v>0.93979999999999997</v>
      </c>
      <c r="W613" s="12">
        <v>37</v>
      </c>
      <c r="X613" s="12">
        <v>1</v>
      </c>
      <c r="Y613" s="27"/>
      <c r="Z613" s="12">
        <v>18</v>
      </c>
      <c r="AA613" s="12" t="s">
        <v>206</v>
      </c>
      <c r="AB613" s="12">
        <v>9</v>
      </c>
      <c r="AC613" s="12" t="s">
        <v>206</v>
      </c>
      <c r="AD613" s="12"/>
      <c r="AE613" s="12"/>
      <c r="AF613" s="12"/>
    </row>
    <row r="614" spans="1:32" x14ac:dyDescent="0.15">
      <c r="A614" s="13">
        <v>40134</v>
      </c>
      <c r="B614" s="12">
        <v>28</v>
      </c>
      <c r="C614" s="37"/>
      <c r="D614" s="27"/>
      <c r="E614" s="52"/>
      <c r="F614" s="27"/>
      <c r="G614" s="45"/>
      <c r="H614" s="45"/>
      <c r="N614" s="12">
        <v>2</v>
      </c>
      <c r="O614" s="12"/>
      <c r="P614" s="12"/>
      <c r="Q614" s="12"/>
      <c r="R614" s="12"/>
      <c r="S614" s="12"/>
      <c r="T614" s="83" t="str">
        <f t="shared" si="61"/>
        <v xml:space="preserve"> </v>
      </c>
      <c r="U614" s="83" t="str">
        <f t="shared" si="62"/>
        <v xml:space="preserve"> </v>
      </c>
      <c r="V614" s="83">
        <f t="shared" si="63"/>
        <v>0</v>
      </c>
      <c r="W614" s="12"/>
      <c r="X614" s="12"/>
      <c r="Y614" s="27" t="s">
        <v>74</v>
      </c>
      <c r="Z614" s="12"/>
      <c r="AA614" s="12"/>
      <c r="AB614" s="12"/>
      <c r="AC614" s="12"/>
      <c r="AD614" s="12"/>
      <c r="AE614" s="12"/>
      <c r="AF614" s="12"/>
    </row>
    <row r="615" spans="1:32" x14ac:dyDescent="0.15">
      <c r="A615" s="11"/>
      <c r="B615" s="12"/>
      <c r="C615" s="37"/>
      <c r="D615" s="27"/>
      <c r="E615" s="52"/>
      <c r="F615" s="27"/>
      <c r="G615" s="45"/>
      <c r="H615" s="45"/>
      <c r="N615" s="12"/>
      <c r="O615" s="12"/>
      <c r="P615" s="12"/>
      <c r="Q615" s="12"/>
      <c r="R615" s="12"/>
      <c r="S615" s="12"/>
      <c r="T615" s="83" t="str">
        <f t="shared" si="61"/>
        <v xml:space="preserve"> </v>
      </c>
      <c r="U615" s="83" t="str">
        <f t="shared" si="62"/>
        <v xml:space="preserve"> </v>
      </c>
      <c r="V615" s="83">
        <f t="shared" si="63"/>
        <v>0</v>
      </c>
      <c r="W615" s="12"/>
      <c r="X615" s="12"/>
      <c r="Y615" s="27"/>
      <c r="Z615" s="12"/>
      <c r="AA615" s="12"/>
      <c r="AB615" s="12"/>
      <c r="AC615" s="12"/>
      <c r="AD615" s="12"/>
      <c r="AE615" s="12"/>
      <c r="AF615" s="12"/>
    </row>
    <row r="616" spans="1:32" x14ac:dyDescent="0.15">
      <c r="A616" s="11"/>
      <c r="B616" s="12"/>
      <c r="C616" s="37"/>
      <c r="D616" s="27"/>
      <c r="E616" s="52"/>
      <c r="F616" s="27"/>
      <c r="G616" s="45"/>
      <c r="H616" s="45"/>
      <c r="N616" s="12"/>
      <c r="O616" s="12"/>
      <c r="P616" s="12"/>
      <c r="Q616" s="12"/>
      <c r="R616" s="12"/>
      <c r="S616" s="12"/>
      <c r="T616" s="83" t="str">
        <f t="shared" si="61"/>
        <v xml:space="preserve"> </v>
      </c>
      <c r="U616" s="83" t="str">
        <f t="shared" si="62"/>
        <v xml:space="preserve"> </v>
      </c>
      <c r="V616" s="83">
        <f t="shared" si="63"/>
        <v>0</v>
      </c>
      <c r="W616" s="12"/>
      <c r="X616" s="12"/>
      <c r="Y616" s="27"/>
      <c r="Z616" s="12"/>
      <c r="AA616" s="12"/>
      <c r="AB616" s="12"/>
      <c r="AC616" s="12"/>
      <c r="AD616" s="12"/>
      <c r="AE616" s="12"/>
      <c r="AF616" s="12"/>
    </row>
    <row r="617" spans="1:32" x14ac:dyDescent="0.15">
      <c r="A617" s="12"/>
      <c r="B617" s="12"/>
      <c r="C617" s="37"/>
      <c r="D617" s="27"/>
      <c r="E617" s="52"/>
      <c r="F617" s="27"/>
      <c r="G617" s="45"/>
      <c r="H617" s="45"/>
      <c r="O617" s="12"/>
      <c r="P617" s="12"/>
      <c r="Q617" s="12"/>
      <c r="R617" s="12"/>
      <c r="S617" s="12"/>
      <c r="T617" s="83" t="str">
        <f t="shared" si="61"/>
        <v xml:space="preserve"> </v>
      </c>
      <c r="U617" s="83" t="str">
        <f t="shared" si="62"/>
        <v xml:space="preserve"> </v>
      </c>
      <c r="V617" s="83">
        <f t="shared" si="63"/>
        <v>0</v>
      </c>
      <c r="W617" s="12"/>
      <c r="X617" s="12"/>
      <c r="Y617" s="27"/>
      <c r="Z617" s="12"/>
      <c r="AA617" s="12"/>
      <c r="AB617" s="12"/>
      <c r="AC617" s="12"/>
      <c r="AD617" s="12"/>
      <c r="AE617" s="12"/>
      <c r="AF617" s="12"/>
    </row>
    <row r="618" spans="1:32" x14ac:dyDescent="0.15">
      <c r="A618" s="12"/>
      <c r="B618" s="12"/>
      <c r="C618" s="37"/>
      <c r="D618" s="27"/>
      <c r="E618" s="52"/>
      <c r="F618" s="27"/>
      <c r="G618" s="45"/>
      <c r="H618" s="45"/>
      <c r="N618" s="12"/>
      <c r="O618" s="12"/>
      <c r="P618" s="12"/>
      <c r="Q618" s="12"/>
      <c r="R618" s="12"/>
      <c r="S618" s="12"/>
      <c r="T618" s="83" t="str">
        <f t="shared" si="61"/>
        <v xml:space="preserve"> </v>
      </c>
      <c r="U618" s="83" t="str">
        <f t="shared" si="62"/>
        <v xml:space="preserve"> </v>
      </c>
      <c r="V618" s="83">
        <f t="shared" si="63"/>
        <v>0</v>
      </c>
      <c r="W618" s="12"/>
      <c r="X618" s="12"/>
      <c r="Y618" s="27"/>
      <c r="Z618" s="12"/>
      <c r="AA618" s="12"/>
      <c r="AB618" s="12"/>
      <c r="AC618" s="12"/>
      <c r="AD618" s="12"/>
      <c r="AE618" s="12"/>
      <c r="AF618" s="12"/>
    </row>
    <row r="619" spans="1:32" x14ac:dyDescent="0.15">
      <c r="A619" s="12"/>
      <c r="B619" s="12"/>
      <c r="C619" s="37"/>
      <c r="D619" s="27"/>
      <c r="E619" s="52"/>
      <c r="F619" s="27"/>
      <c r="G619" s="45"/>
      <c r="H619" s="45"/>
      <c r="N619" s="12">
        <v>4</v>
      </c>
      <c r="O619" s="12"/>
      <c r="P619" s="12"/>
      <c r="Q619" s="12"/>
      <c r="R619" s="12"/>
      <c r="S619" s="12"/>
      <c r="T619" s="83" t="str">
        <f t="shared" si="61"/>
        <v xml:space="preserve"> </v>
      </c>
      <c r="U619" s="83" t="str">
        <f t="shared" si="62"/>
        <v xml:space="preserve"> </v>
      </c>
      <c r="V619" s="83">
        <f t="shared" si="63"/>
        <v>0</v>
      </c>
      <c r="W619" s="12"/>
      <c r="X619" s="12"/>
      <c r="Y619" s="27"/>
      <c r="Z619" s="12"/>
      <c r="AA619" s="12"/>
      <c r="AB619" s="12"/>
      <c r="AC619" s="12"/>
      <c r="AD619" s="12"/>
      <c r="AE619" s="12"/>
      <c r="AF619" s="12"/>
    </row>
    <row r="620" spans="1:32" x14ac:dyDescent="0.15">
      <c r="A620" s="12"/>
      <c r="B620" s="12"/>
      <c r="C620" s="37"/>
      <c r="D620" s="27"/>
      <c r="E620" s="52"/>
      <c r="F620" s="27"/>
      <c r="G620" s="45"/>
      <c r="H620" s="45"/>
      <c r="N620" s="12">
        <v>1</v>
      </c>
      <c r="O620" s="12"/>
      <c r="P620" s="12"/>
      <c r="Q620" s="12"/>
      <c r="R620" s="12"/>
      <c r="S620" s="12"/>
      <c r="T620" s="83" t="str">
        <f t="shared" si="61"/>
        <v xml:space="preserve"> </v>
      </c>
      <c r="U620" s="83" t="str">
        <f t="shared" si="62"/>
        <v xml:space="preserve"> </v>
      </c>
      <c r="V620" s="83">
        <f t="shared" si="63"/>
        <v>0</v>
      </c>
      <c r="W620" s="12"/>
      <c r="X620" s="12"/>
      <c r="Y620" s="27"/>
      <c r="Z620" s="12"/>
      <c r="AA620" s="12"/>
      <c r="AB620" s="12"/>
      <c r="AC620" s="12"/>
      <c r="AD620" s="12"/>
      <c r="AE620" s="12"/>
      <c r="AF620" s="12"/>
    </row>
    <row r="621" spans="1:32" x14ac:dyDescent="0.15">
      <c r="A621" s="12"/>
      <c r="B621" s="12"/>
      <c r="C621" s="37"/>
      <c r="D621" s="27"/>
      <c r="E621" s="52"/>
      <c r="F621" s="27"/>
      <c r="G621" s="45"/>
      <c r="H621" s="45"/>
      <c r="N621" s="12">
        <v>2</v>
      </c>
      <c r="O621" s="12"/>
      <c r="P621" s="12"/>
      <c r="Q621" s="12"/>
      <c r="R621" s="12"/>
      <c r="S621" s="12"/>
      <c r="T621" s="83" t="str">
        <f t="shared" si="61"/>
        <v xml:space="preserve"> </v>
      </c>
      <c r="U621" s="83" t="str">
        <f t="shared" si="62"/>
        <v xml:space="preserve"> </v>
      </c>
      <c r="V621" s="83">
        <f t="shared" si="63"/>
        <v>0</v>
      </c>
      <c r="W621" s="12"/>
      <c r="X621" s="12"/>
      <c r="Y621" s="27"/>
      <c r="Z621" s="12"/>
      <c r="AA621" s="12"/>
      <c r="AB621" s="12"/>
      <c r="AC621" s="12"/>
      <c r="AD621" s="12"/>
      <c r="AE621" s="12"/>
      <c r="AF621" s="12"/>
    </row>
    <row r="622" spans="1:32" x14ac:dyDescent="0.15">
      <c r="A622" s="12"/>
      <c r="B622" s="12"/>
      <c r="C622" s="37"/>
      <c r="D622" s="27"/>
      <c r="E622" s="52"/>
      <c r="F622" s="27"/>
      <c r="G622" s="45"/>
      <c r="H622" s="45"/>
      <c r="N622" s="23">
        <v>1</v>
      </c>
      <c r="O622" s="12"/>
      <c r="P622" s="12"/>
      <c r="Q622" s="12"/>
      <c r="R622" s="12"/>
      <c r="S622" s="12"/>
      <c r="T622" s="83" t="str">
        <f t="shared" si="61"/>
        <v xml:space="preserve"> </v>
      </c>
      <c r="U622" s="83" t="str">
        <f t="shared" si="62"/>
        <v xml:space="preserve"> </v>
      </c>
      <c r="V622" s="83">
        <f t="shared" si="63"/>
        <v>0</v>
      </c>
      <c r="W622" s="12"/>
      <c r="X622" s="12"/>
      <c r="Y622" s="27"/>
      <c r="Z622" s="12"/>
      <c r="AA622" s="12"/>
      <c r="AB622" s="12"/>
      <c r="AC622" s="12"/>
      <c r="AD622" s="12"/>
      <c r="AE622" s="12"/>
      <c r="AF622" s="12"/>
    </row>
    <row r="623" spans="1:32" x14ac:dyDescent="0.15">
      <c r="A623" s="12"/>
      <c r="B623" s="12"/>
      <c r="C623" s="37"/>
      <c r="D623" s="27"/>
      <c r="E623" s="52"/>
      <c r="F623" s="27"/>
      <c r="G623" s="45"/>
      <c r="H623" s="45"/>
      <c r="N623" s="12"/>
      <c r="O623" s="12"/>
      <c r="P623" s="12"/>
      <c r="Q623" s="12"/>
      <c r="R623" s="12"/>
      <c r="S623" s="12"/>
      <c r="T623" s="83" t="str">
        <f t="shared" si="61"/>
        <v xml:space="preserve"> </v>
      </c>
      <c r="U623" s="83" t="str">
        <f t="shared" si="62"/>
        <v xml:space="preserve"> </v>
      </c>
      <c r="V623" s="83">
        <f t="shared" si="63"/>
        <v>0</v>
      </c>
      <c r="W623" s="12"/>
      <c r="X623" s="12"/>
      <c r="Y623" s="27"/>
      <c r="Z623" s="12"/>
      <c r="AA623" s="12"/>
      <c r="AB623" s="12"/>
      <c r="AC623" s="12"/>
      <c r="AD623" s="12"/>
      <c r="AE623" s="12"/>
      <c r="AF623" s="12"/>
    </row>
    <row r="624" spans="1:32" x14ac:dyDescent="0.15">
      <c r="A624" s="12"/>
      <c r="B624" s="12"/>
      <c r="C624" s="37"/>
      <c r="D624" s="27"/>
      <c r="E624" s="52"/>
      <c r="F624" s="27"/>
      <c r="G624" s="45"/>
      <c r="H624" s="45"/>
      <c r="N624" t="s">
        <v>74</v>
      </c>
      <c r="O624" s="12"/>
      <c r="P624" s="12"/>
      <c r="Q624" s="12"/>
      <c r="R624" s="12"/>
      <c r="S624" s="12"/>
      <c r="T624" s="83" t="str">
        <f t="shared" si="61"/>
        <v xml:space="preserve"> </v>
      </c>
      <c r="U624" s="83" t="str">
        <f t="shared" si="62"/>
        <v xml:space="preserve"> </v>
      </c>
      <c r="V624" s="83">
        <f t="shared" si="63"/>
        <v>0</v>
      </c>
      <c r="W624" s="12"/>
      <c r="X624" s="12"/>
      <c r="Y624" s="27"/>
      <c r="Z624" s="12"/>
      <c r="AA624" s="12"/>
      <c r="AB624" s="12"/>
      <c r="AC624" s="12"/>
      <c r="AD624" s="12"/>
      <c r="AE624" s="12"/>
      <c r="AF624" s="12"/>
    </row>
    <row r="625" spans="1:32" x14ac:dyDescent="0.15">
      <c r="A625" s="12"/>
      <c r="B625" s="12"/>
      <c r="C625" s="37"/>
      <c r="D625" s="27"/>
      <c r="E625" s="52"/>
      <c r="F625" s="27"/>
      <c r="G625" s="45"/>
      <c r="H625" s="45"/>
      <c r="N625" s="12">
        <v>2</v>
      </c>
      <c r="O625" s="12"/>
      <c r="P625" s="12"/>
      <c r="Q625" s="12"/>
      <c r="R625" s="12"/>
      <c r="S625" s="12"/>
      <c r="T625" s="83" t="str">
        <f t="shared" si="61"/>
        <v xml:space="preserve"> </v>
      </c>
      <c r="U625" s="83" t="str">
        <f t="shared" si="62"/>
        <v xml:space="preserve"> </v>
      </c>
      <c r="V625" s="83">
        <f t="shared" si="63"/>
        <v>0</v>
      </c>
      <c r="W625" s="12"/>
      <c r="X625" s="12"/>
      <c r="Y625" s="27"/>
      <c r="Z625" s="12"/>
      <c r="AA625" s="12"/>
      <c r="AB625" s="12"/>
      <c r="AC625" s="12"/>
      <c r="AD625" s="12"/>
      <c r="AE625" s="12"/>
      <c r="AF625" s="12"/>
    </row>
    <row r="626" spans="1:32" x14ac:dyDescent="0.15">
      <c r="A626" s="12"/>
      <c r="B626" s="12"/>
      <c r="C626" s="37"/>
      <c r="D626" s="27"/>
      <c r="E626" s="52"/>
      <c r="F626" s="27"/>
      <c r="G626" s="45"/>
      <c r="H626" s="45"/>
      <c r="O626" s="12"/>
      <c r="P626" s="12"/>
      <c r="Q626" s="12"/>
      <c r="R626" s="12"/>
      <c r="S626" s="12"/>
      <c r="T626" s="83" t="str">
        <f t="shared" si="61"/>
        <v xml:space="preserve"> </v>
      </c>
      <c r="U626" s="83" t="str">
        <f t="shared" si="62"/>
        <v xml:space="preserve"> </v>
      </c>
      <c r="V626" s="83">
        <f t="shared" si="63"/>
        <v>0</v>
      </c>
      <c r="W626" s="12"/>
      <c r="X626" s="12"/>
      <c r="Y626" s="27"/>
      <c r="Z626" s="12"/>
      <c r="AA626" s="12"/>
      <c r="AB626" s="12"/>
      <c r="AC626" s="12"/>
      <c r="AD626" s="12"/>
      <c r="AE626" s="12"/>
      <c r="AF626" s="12"/>
    </row>
    <row r="627" spans="1:32" x14ac:dyDescent="0.15">
      <c r="A627" s="12"/>
      <c r="B627" s="12"/>
      <c r="C627" s="37"/>
      <c r="D627" s="27"/>
      <c r="E627" s="52"/>
      <c r="F627" s="27"/>
      <c r="G627" s="45"/>
      <c r="H627" s="45"/>
      <c r="N627" t="s">
        <v>74</v>
      </c>
      <c r="O627" s="12"/>
      <c r="P627" s="12"/>
      <c r="Q627" s="12"/>
      <c r="R627" s="12"/>
      <c r="S627" s="12"/>
      <c r="T627" s="83" t="str">
        <f t="shared" si="61"/>
        <v xml:space="preserve"> </v>
      </c>
      <c r="U627" s="83" t="str">
        <f t="shared" si="62"/>
        <v xml:space="preserve"> </v>
      </c>
      <c r="V627" s="83">
        <f t="shared" si="63"/>
        <v>0</v>
      </c>
      <c r="W627" s="12"/>
      <c r="X627" s="12"/>
      <c r="Y627" s="27"/>
      <c r="Z627" s="12"/>
      <c r="AA627" s="12"/>
      <c r="AB627" s="12"/>
      <c r="AC627" s="12"/>
      <c r="AD627" s="12"/>
      <c r="AE627" s="12"/>
      <c r="AF627" s="12"/>
    </row>
    <row r="628" spans="1:32" x14ac:dyDescent="0.15">
      <c r="A628" s="12"/>
      <c r="B628" s="12"/>
      <c r="C628" s="37"/>
      <c r="D628" s="27"/>
      <c r="E628" s="52"/>
      <c r="F628" s="27"/>
      <c r="G628" s="45"/>
      <c r="H628" s="45"/>
      <c r="N628">
        <v>3</v>
      </c>
      <c r="O628" s="12"/>
      <c r="P628" s="12"/>
      <c r="Q628" s="12"/>
      <c r="R628" s="12"/>
      <c r="S628" s="12"/>
      <c r="T628" s="83" t="str">
        <f t="shared" si="61"/>
        <v xml:space="preserve"> </v>
      </c>
      <c r="U628" s="83" t="str">
        <f t="shared" si="62"/>
        <v xml:space="preserve"> </v>
      </c>
      <c r="V628" s="83">
        <f t="shared" si="63"/>
        <v>0</v>
      </c>
      <c r="W628" s="12"/>
      <c r="X628" s="12"/>
      <c r="Y628" s="27"/>
      <c r="Z628" s="12"/>
      <c r="AA628" s="12"/>
      <c r="AB628" s="12"/>
      <c r="AC628" s="12"/>
      <c r="AD628" s="12"/>
      <c r="AE628" s="12"/>
      <c r="AF628" s="12"/>
    </row>
    <row r="629" spans="1:32" x14ac:dyDescent="0.15">
      <c r="A629" s="12"/>
      <c r="B629" s="12"/>
      <c r="C629" s="37"/>
      <c r="D629" s="27"/>
      <c r="E629" s="52"/>
      <c r="F629" s="27"/>
      <c r="G629" s="45"/>
      <c r="H629" s="45"/>
      <c r="N629" s="12">
        <v>2</v>
      </c>
      <c r="O629" s="12"/>
      <c r="P629" s="12"/>
      <c r="Q629" s="12"/>
      <c r="R629" s="12"/>
      <c r="S629" s="12"/>
      <c r="T629" s="83" t="str">
        <f t="shared" si="61"/>
        <v xml:space="preserve"> </v>
      </c>
      <c r="U629" s="83" t="str">
        <f t="shared" si="62"/>
        <v xml:space="preserve"> </v>
      </c>
      <c r="V629" s="83">
        <f t="shared" si="63"/>
        <v>0</v>
      </c>
      <c r="W629" s="12"/>
      <c r="X629" s="12"/>
      <c r="Y629" s="27"/>
      <c r="Z629" s="12"/>
      <c r="AA629" s="12"/>
      <c r="AB629" s="12"/>
      <c r="AC629" s="12"/>
      <c r="AD629" s="12"/>
      <c r="AE629" s="12"/>
      <c r="AF629" s="12"/>
    </row>
    <row r="630" spans="1:32" x14ac:dyDescent="0.15">
      <c r="A630" s="12"/>
      <c r="B630" s="12"/>
      <c r="C630" s="37"/>
      <c r="D630" s="27"/>
      <c r="E630" s="52"/>
      <c r="F630" s="27"/>
      <c r="G630" s="45"/>
      <c r="H630" s="45"/>
      <c r="N630" s="12"/>
      <c r="O630" s="12"/>
      <c r="P630" s="12"/>
      <c r="Q630" s="12"/>
      <c r="R630" s="12"/>
      <c r="S630" s="12"/>
      <c r="T630" s="83" t="str">
        <f t="shared" si="61"/>
        <v xml:space="preserve"> </v>
      </c>
      <c r="U630" s="83" t="str">
        <f t="shared" si="62"/>
        <v xml:space="preserve"> </v>
      </c>
      <c r="V630" s="83">
        <f t="shared" si="63"/>
        <v>0</v>
      </c>
      <c r="W630" s="12"/>
      <c r="X630" s="12"/>
      <c r="Y630" s="27"/>
      <c r="Z630" s="12"/>
      <c r="AA630" s="12"/>
      <c r="AB630" s="12"/>
      <c r="AC630" s="12"/>
      <c r="AD630" s="12"/>
      <c r="AE630" s="12"/>
      <c r="AF630" s="12"/>
    </row>
    <row r="631" spans="1:32" x14ac:dyDescent="0.15">
      <c r="A631" s="12"/>
      <c r="B631" s="12"/>
      <c r="C631" s="37"/>
      <c r="D631" s="27"/>
      <c r="E631" s="52"/>
      <c r="F631" s="27"/>
      <c r="G631" s="45"/>
      <c r="H631" s="45"/>
      <c r="N631" s="23" t="s">
        <v>74</v>
      </c>
      <c r="O631" s="12"/>
      <c r="P631" s="12"/>
      <c r="Q631" s="12"/>
      <c r="R631" s="12"/>
      <c r="S631" s="12"/>
      <c r="T631" s="83" t="str">
        <f t="shared" si="61"/>
        <v xml:space="preserve"> </v>
      </c>
      <c r="U631" s="83" t="str">
        <f t="shared" si="62"/>
        <v xml:space="preserve"> </v>
      </c>
      <c r="V631" s="83">
        <f t="shared" si="63"/>
        <v>0</v>
      </c>
      <c r="W631" s="12"/>
      <c r="X631" s="12"/>
      <c r="Y631" s="27"/>
      <c r="Z631" s="12"/>
      <c r="AA631" s="12"/>
      <c r="AB631" s="12"/>
      <c r="AC631" s="12"/>
      <c r="AD631" s="12"/>
      <c r="AE631" s="12"/>
      <c r="AF631" s="12"/>
    </row>
    <row r="632" spans="1:32" x14ac:dyDescent="0.15">
      <c r="A632" s="12"/>
      <c r="B632" s="12"/>
      <c r="C632" s="37"/>
      <c r="D632" s="27"/>
      <c r="E632" s="52"/>
      <c r="F632" s="27"/>
      <c r="G632" s="45"/>
      <c r="H632" s="45"/>
      <c r="N632" s="12"/>
      <c r="O632" s="12"/>
      <c r="P632" s="12"/>
      <c r="Q632" s="12"/>
      <c r="R632" s="12"/>
      <c r="S632" s="12"/>
      <c r="T632" s="83" t="str">
        <f t="shared" si="61"/>
        <v xml:space="preserve"> </v>
      </c>
      <c r="U632" s="83" t="str">
        <f t="shared" si="62"/>
        <v xml:space="preserve"> </v>
      </c>
      <c r="V632" s="83">
        <f t="shared" si="63"/>
        <v>0</v>
      </c>
      <c r="W632" s="12"/>
      <c r="X632" s="12"/>
      <c r="Y632" s="27"/>
      <c r="Z632" s="12"/>
      <c r="AA632" s="12"/>
      <c r="AB632" s="12"/>
      <c r="AC632" s="12"/>
      <c r="AD632" s="12"/>
      <c r="AE632" s="12"/>
      <c r="AF632" s="12"/>
    </row>
    <row r="633" spans="1:32" x14ac:dyDescent="0.15">
      <c r="A633" s="12"/>
      <c r="B633" s="12"/>
      <c r="C633" s="37"/>
      <c r="D633" s="27"/>
      <c r="E633" s="52"/>
      <c r="F633" s="27"/>
      <c r="G633" s="45"/>
      <c r="H633" s="45"/>
      <c r="N633" s="12" t="s">
        <v>74</v>
      </c>
      <c r="O633" s="12"/>
      <c r="P633" s="12"/>
      <c r="Q633" s="12"/>
      <c r="R633" s="12"/>
      <c r="S633" s="12"/>
      <c r="T633" s="83" t="str">
        <f t="shared" si="61"/>
        <v xml:space="preserve"> </v>
      </c>
      <c r="U633" s="83" t="str">
        <f t="shared" si="62"/>
        <v xml:space="preserve"> </v>
      </c>
      <c r="V633" s="83">
        <f t="shared" si="63"/>
        <v>0</v>
      </c>
      <c r="W633" s="12"/>
      <c r="X633" s="12"/>
      <c r="Y633" s="27"/>
      <c r="Z633" s="12"/>
      <c r="AA633" s="12"/>
      <c r="AB633" s="12"/>
      <c r="AC633" s="12"/>
      <c r="AD633" s="12"/>
      <c r="AE633" s="12"/>
      <c r="AF633" s="12"/>
    </row>
    <row r="634" spans="1:32" x14ac:dyDescent="0.15">
      <c r="A634" s="12"/>
      <c r="B634" s="12"/>
      <c r="C634" s="37"/>
      <c r="D634" s="27"/>
      <c r="E634" s="52"/>
      <c r="F634" s="27"/>
      <c r="G634" s="45"/>
      <c r="H634" s="45"/>
      <c r="N634" s="12">
        <v>1</v>
      </c>
      <c r="O634" s="12"/>
      <c r="P634" s="12"/>
      <c r="Q634" s="12"/>
      <c r="R634" s="12"/>
      <c r="S634" s="12"/>
      <c r="T634" s="83" t="str">
        <f t="shared" si="61"/>
        <v xml:space="preserve"> </v>
      </c>
      <c r="U634" s="83" t="str">
        <f t="shared" si="62"/>
        <v xml:space="preserve"> </v>
      </c>
      <c r="V634" s="83">
        <f t="shared" si="63"/>
        <v>0</v>
      </c>
      <c r="W634" s="12"/>
      <c r="X634" s="12"/>
      <c r="Y634" s="27"/>
      <c r="Z634" s="12"/>
      <c r="AA634" s="12"/>
      <c r="AB634" s="12"/>
      <c r="AC634" s="12"/>
      <c r="AD634" s="12"/>
      <c r="AE634" s="12"/>
      <c r="AF634" s="12"/>
    </row>
    <row r="635" spans="1:32" x14ac:dyDescent="0.15">
      <c r="A635" s="12"/>
      <c r="B635" s="12"/>
      <c r="C635" s="37"/>
      <c r="D635" s="27"/>
      <c r="E635" s="52"/>
      <c r="F635" s="27"/>
      <c r="G635" s="45"/>
      <c r="H635" s="45"/>
      <c r="N635" s="12">
        <v>1</v>
      </c>
      <c r="O635" s="12"/>
      <c r="P635" s="12"/>
      <c r="Q635" s="12"/>
      <c r="R635" s="12"/>
      <c r="S635" s="12"/>
      <c r="T635" s="83" t="str">
        <f t="shared" si="61"/>
        <v xml:space="preserve"> </v>
      </c>
      <c r="U635" s="83" t="str">
        <f t="shared" si="62"/>
        <v xml:space="preserve"> </v>
      </c>
      <c r="V635" s="83">
        <f t="shared" si="63"/>
        <v>0</v>
      </c>
      <c r="W635" s="12"/>
      <c r="X635" s="12"/>
      <c r="Y635" s="27"/>
      <c r="Z635" s="12"/>
      <c r="AA635" s="12"/>
      <c r="AB635" s="12"/>
      <c r="AC635" s="12"/>
      <c r="AD635" s="12"/>
      <c r="AE635" s="12"/>
      <c r="AF635" s="12"/>
    </row>
    <row r="636" spans="1:32" x14ac:dyDescent="0.15">
      <c r="A636" s="12"/>
      <c r="B636" s="12"/>
      <c r="C636" s="37"/>
      <c r="D636" s="27"/>
      <c r="E636" s="52"/>
      <c r="F636" s="27"/>
      <c r="G636" s="45"/>
      <c r="H636" s="45"/>
      <c r="N636" s="12" t="s">
        <v>74</v>
      </c>
      <c r="O636" s="12"/>
      <c r="P636" s="12"/>
      <c r="Q636" s="12"/>
      <c r="R636" s="12"/>
      <c r="S636" s="12"/>
      <c r="T636" s="83" t="str">
        <f t="shared" si="61"/>
        <v xml:space="preserve"> </v>
      </c>
      <c r="U636" s="83" t="str">
        <f t="shared" si="62"/>
        <v xml:space="preserve"> </v>
      </c>
      <c r="V636" s="83">
        <f t="shared" si="63"/>
        <v>0</v>
      </c>
      <c r="W636" s="12"/>
      <c r="X636" s="12"/>
      <c r="Y636" s="27"/>
      <c r="Z636" s="12"/>
      <c r="AA636" s="12"/>
      <c r="AB636" s="12"/>
      <c r="AC636" s="12"/>
      <c r="AD636" s="12"/>
      <c r="AE636" s="12"/>
      <c r="AF636" s="12"/>
    </row>
    <row r="637" spans="1:32" x14ac:dyDescent="0.15">
      <c r="A637" s="12"/>
      <c r="B637" s="12"/>
      <c r="C637" s="37"/>
      <c r="D637" s="27"/>
      <c r="E637" s="52"/>
      <c r="F637" s="27"/>
      <c r="G637" s="45"/>
      <c r="H637" s="45"/>
      <c r="N637" s="12"/>
      <c r="O637" s="12"/>
      <c r="P637" s="12"/>
      <c r="Q637" s="12"/>
      <c r="R637" s="12"/>
      <c r="S637" s="12"/>
      <c r="T637" s="83" t="str">
        <f t="shared" si="61"/>
        <v xml:space="preserve"> </v>
      </c>
      <c r="U637" s="83" t="str">
        <f t="shared" si="62"/>
        <v xml:space="preserve"> </v>
      </c>
      <c r="V637" s="83">
        <f t="shared" si="63"/>
        <v>0</v>
      </c>
      <c r="W637" s="12"/>
      <c r="X637" s="12"/>
      <c r="Y637" s="27"/>
      <c r="Z637" s="12"/>
      <c r="AA637" s="12"/>
      <c r="AB637" s="12"/>
      <c r="AC637" s="12"/>
      <c r="AD637" s="12"/>
      <c r="AE637" s="12"/>
      <c r="AF637" s="12"/>
    </row>
    <row r="638" spans="1:32" x14ac:dyDescent="0.15">
      <c r="A638" s="12"/>
      <c r="B638" s="12"/>
      <c r="C638" s="37"/>
      <c r="D638" s="27"/>
      <c r="E638" s="52"/>
      <c r="F638" s="27"/>
      <c r="G638" s="45"/>
      <c r="H638" s="45"/>
      <c r="N638" s="12"/>
      <c r="O638" s="12"/>
      <c r="P638" s="12"/>
      <c r="Q638" s="12"/>
      <c r="R638" s="12"/>
      <c r="S638" s="12"/>
      <c r="T638" s="83" t="str">
        <f t="shared" si="61"/>
        <v xml:space="preserve"> </v>
      </c>
      <c r="U638" s="83" t="str">
        <f t="shared" si="62"/>
        <v xml:space="preserve"> </v>
      </c>
      <c r="V638" s="83">
        <f t="shared" si="63"/>
        <v>0</v>
      </c>
      <c r="W638" s="12"/>
      <c r="X638" s="12"/>
      <c r="Y638" s="27"/>
      <c r="Z638" s="12"/>
      <c r="AA638" s="12"/>
      <c r="AB638" s="12"/>
      <c r="AC638" s="12"/>
      <c r="AD638" s="12"/>
      <c r="AE638" s="12"/>
      <c r="AF638" s="12"/>
    </row>
    <row r="639" spans="1:32" x14ac:dyDescent="0.15">
      <c r="A639" s="12"/>
      <c r="B639" s="12"/>
      <c r="C639" s="37"/>
      <c r="D639" s="27"/>
      <c r="E639" s="52"/>
      <c r="F639" s="27"/>
      <c r="G639" s="45"/>
      <c r="H639" s="45"/>
      <c r="N639" s="12"/>
      <c r="O639" s="12"/>
      <c r="P639" s="12"/>
      <c r="Q639" s="12"/>
      <c r="R639" s="12"/>
      <c r="S639" s="12"/>
      <c r="T639" s="83" t="str">
        <f t="shared" si="61"/>
        <v xml:space="preserve"> </v>
      </c>
      <c r="U639" s="83" t="str">
        <f t="shared" si="62"/>
        <v xml:space="preserve"> </v>
      </c>
      <c r="V639" s="83">
        <f t="shared" si="63"/>
        <v>0</v>
      </c>
      <c r="W639" s="12"/>
      <c r="X639" s="12"/>
      <c r="Y639" s="27"/>
      <c r="Z639" s="12"/>
      <c r="AA639" s="12"/>
      <c r="AB639" s="12"/>
      <c r="AC639" s="12"/>
      <c r="AD639" s="12"/>
      <c r="AE639" s="12"/>
      <c r="AF639" s="12"/>
    </row>
    <row r="640" spans="1:32" x14ac:dyDescent="0.15">
      <c r="A640" s="12"/>
      <c r="B640" s="12"/>
      <c r="C640" s="37"/>
      <c r="D640" s="27"/>
      <c r="E640" s="52"/>
      <c r="F640" s="27"/>
      <c r="G640" s="45"/>
      <c r="H640" s="45"/>
      <c r="N640" s="12"/>
      <c r="O640" s="12"/>
      <c r="P640" s="12"/>
      <c r="Q640" s="12"/>
      <c r="R640" s="12"/>
      <c r="S640" s="12"/>
      <c r="T640" s="83" t="str">
        <f t="shared" si="61"/>
        <v xml:space="preserve"> </v>
      </c>
      <c r="U640" s="83" t="str">
        <f t="shared" si="62"/>
        <v xml:space="preserve"> </v>
      </c>
      <c r="V640" s="83">
        <f t="shared" si="63"/>
        <v>0</v>
      </c>
      <c r="W640" s="12"/>
      <c r="X640" s="12"/>
      <c r="Y640" s="27"/>
      <c r="Z640" s="12"/>
      <c r="AA640" s="12"/>
      <c r="AB640" s="12"/>
      <c r="AC640" s="12"/>
      <c r="AD640" s="12"/>
      <c r="AE640" s="12"/>
      <c r="AF640" s="12"/>
    </row>
    <row r="641" spans="1:32" x14ac:dyDescent="0.15">
      <c r="A641" s="12"/>
      <c r="B641" s="12"/>
      <c r="C641" s="37"/>
      <c r="D641" s="27"/>
      <c r="E641" s="52"/>
      <c r="F641" s="27"/>
      <c r="G641" s="45"/>
      <c r="H641" s="45"/>
      <c r="N641" s="12"/>
      <c r="O641" s="12"/>
      <c r="P641" s="12"/>
      <c r="Q641" s="12"/>
      <c r="R641" s="12"/>
      <c r="S641" s="12"/>
      <c r="T641" s="83" t="str">
        <f t="shared" si="61"/>
        <v xml:space="preserve"> </v>
      </c>
      <c r="U641" s="83" t="str">
        <f t="shared" si="62"/>
        <v xml:space="preserve"> </v>
      </c>
      <c r="V641" s="83">
        <f t="shared" si="63"/>
        <v>0</v>
      </c>
      <c r="W641" s="12"/>
      <c r="X641" s="12"/>
      <c r="Y641" s="27"/>
      <c r="Z641" s="12"/>
      <c r="AA641" s="12"/>
      <c r="AB641" s="12"/>
      <c r="AC641" s="12"/>
      <c r="AD641" s="12"/>
      <c r="AE641" s="12"/>
      <c r="AF641" s="12"/>
    </row>
    <row r="642" spans="1:32" x14ac:dyDescent="0.15">
      <c r="A642" s="12"/>
      <c r="B642" s="12"/>
      <c r="C642" s="37"/>
      <c r="D642" s="27"/>
      <c r="E642" s="52"/>
      <c r="F642" s="27"/>
      <c r="G642" s="45"/>
      <c r="H642" s="45"/>
      <c r="N642" s="12"/>
      <c r="O642" s="12"/>
      <c r="P642" s="12"/>
      <c r="Q642" s="12"/>
      <c r="R642" s="12"/>
      <c r="S642" s="12"/>
      <c r="T642" s="83" t="str">
        <f t="shared" si="61"/>
        <v xml:space="preserve"> </v>
      </c>
      <c r="U642" s="83" t="str">
        <f t="shared" si="62"/>
        <v xml:space="preserve"> </v>
      </c>
      <c r="V642" s="83">
        <f t="shared" si="63"/>
        <v>0</v>
      </c>
      <c r="W642" s="12"/>
      <c r="X642" s="12"/>
      <c r="Y642" s="27"/>
      <c r="Z642" s="12"/>
      <c r="AA642" s="12"/>
      <c r="AB642" s="12"/>
      <c r="AC642" s="12"/>
      <c r="AD642" s="12"/>
      <c r="AE642" s="12"/>
      <c r="AF642" s="12"/>
    </row>
    <row r="643" spans="1:32" x14ac:dyDescent="0.15">
      <c r="A643" s="12"/>
      <c r="B643" s="12"/>
      <c r="C643" s="37"/>
      <c r="D643" s="27"/>
      <c r="E643" s="52"/>
      <c r="F643" s="27"/>
      <c r="G643" s="45"/>
      <c r="H643" s="45"/>
      <c r="N643" s="12"/>
      <c r="O643" s="12"/>
      <c r="P643" s="12"/>
      <c r="Q643" s="12"/>
      <c r="R643" s="12"/>
      <c r="S643" s="12"/>
      <c r="T643" s="83" t="str">
        <f t="shared" ref="T643:T706" si="68">IF(Z643&gt;0,IF(AA643="F",((Z643-32)*5/9),Z643),IF(Z643&lt;0,IF(AA643="F",((Z643-32)*5/9),Z643)," "))</f>
        <v xml:space="preserve"> </v>
      </c>
      <c r="U643" s="83" t="str">
        <f t="shared" ref="U643:U706" si="69">IF(AB643&gt;0,IF(AC643="F",((AB643-32)*5/9),AB643),IF(AB643&lt;0,IF(AC643="F",((AB643-32)*5/9),AB643)," "))</f>
        <v xml:space="preserve"> </v>
      </c>
      <c r="V643" s="83">
        <f t="shared" si="63"/>
        <v>0</v>
      </c>
      <c r="W643" s="12"/>
      <c r="X643" s="12"/>
      <c r="Y643" s="27"/>
      <c r="Z643" s="12"/>
      <c r="AA643" s="12"/>
      <c r="AB643" s="12"/>
      <c r="AC643" s="12"/>
      <c r="AD643" s="12"/>
      <c r="AE643" s="12"/>
      <c r="AF643" s="12"/>
    </row>
    <row r="644" spans="1:32" x14ac:dyDescent="0.15">
      <c r="A644" s="12"/>
      <c r="B644" s="12"/>
      <c r="C644" s="37"/>
      <c r="D644" s="27"/>
      <c r="E644" s="52"/>
      <c r="F644" s="27"/>
      <c r="G644" s="45"/>
      <c r="H644" s="45"/>
      <c r="N644" s="12"/>
      <c r="O644" s="12"/>
      <c r="P644" s="12"/>
      <c r="Q644" s="12"/>
      <c r="R644" s="12"/>
      <c r="S644" s="12"/>
      <c r="T644" s="83" t="str">
        <f t="shared" si="68"/>
        <v xml:space="preserve"> </v>
      </c>
      <c r="U644" s="83" t="str">
        <f t="shared" si="69"/>
        <v xml:space="preserve"> </v>
      </c>
      <c r="V644" s="83">
        <f t="shared" si="63"/>
        <v>0</v>
      </c>
      <c r="W644" s="12"/>
      <c r="X644" s="12"/>
      <c r="Y644" s="27"/>
      <c r="Z644" s="12"/>
      <c r="AA644" s="12"/>
      <c r="AB644" s="12"/>
      <c r="AC644" s="12"/>
      <c r="AD644" s="12"/>
      <c r="AE644" s="12"/>
      <c r="AF644" s="12"/>
    </row>
    <row r="645" spans="1:32" x14ac:dyDescent="0.15">
      <c r="A645" s="12"/>
      <c r="B645" s="12"/>
      <c r="C645" s="37"/>
      <c r="D645" s="27"/>
      <c r="E645" s="52"/>
      <c r="F645" s="27"/>
      <c r="G645" s="45"/>
      <c r="H645" s="45"/>
      <c r="N645" s="12"/>
      <c r="O645" s="12"/>
      <c r="P645" s="12"/>
      <c r="Q645" s="12"/>
      <c r="R645" s="12"/>
      <c r="S645" s="12"/>
      <c r="T645" s="83" t="str">
        <f t="shared" si="68"/>
        <v xml:space="preserve"> </v>
      </c>
      <c r="U645" s="83" t="str">
        <f t="shared" si="69"/>
        <v xml:space="preserve"> </v>
      </c>
      <c r="V645" s="83">
        <f t="shared" si="63"/>
        <v>0</v>
      </c>
      <c r="W645" s="12"/>
      <c r="X645" s="12"/>
      <c r="Y645" s="27"/>
      <c r="Z645" s="12"/>
      <c r="AA645" s="12"/>
      <c r="AB645" s="12"/>
      <c r="AC645" s="12"/>
      <c r="AD645" s="12"/>
      <c r="AE645" s="12"/>
      <c r="AF645" s="12"/>
    </row>
    <row r="646" spans="1:32" x14ac:dyDescent="0.15">
      <c r="A646" s="12"/>
      <c r="B646" s="12"/>
      <c r="C646" s="37"/>
      <c r="D646" s="27"/>
      <c r="E646" s="52"/>
      <c r="F646" s="27"/>
      <c r="G646" s="45"/>
      <c r="H646" s="45"/>
      <c r="N646" s="12"/>
      <c r="O646" s="12"/>
      <c r="P646" s="12"/>
      <c r="Q646" s="12"/>
      <c r="R646" s="12"/>
      <c r="S646" s="12"/>
      <c r="T646" s="83" t="str">
        <f t="shared" si="68"/>
        <v xml:space="preserve"> </v>
      </c>
      <c r="U646" s="83" t="str">
        <f t="shared" si="69"/>
        <v xml:space="preserve"> </v>
      </c>
      <c r="V646" s="83">
        <f t="shared" ref="V646:V660" si="70">W646*0.0254</f>
        <v>0</v>
      </c>
      <c r="W646" s="12"/>
      <c r="X646" s="12"/>
      <c r="Y646" s="27"/>
      <c r="Z646" s="12"/>
      <c r="AA646" s="12"/>
      <c r="AB646" s="12"/>
      <c r="AC646" s="12"/>
      <c r="AD646" s="12"/>
      <c r="AE646" s="12"/>
      <c r="AF646" s="12"/>
    </row>
    <row r="647" spans="1:32" x14ac:dyDescent="0.15">
      <c r="N647" s="12"/>
      <c r="T647" s="83" t="str">
        <f t="shared" si="68"/>
        <v xml:space="preserve"> </v>
      </c>
      <c r="U647" s="83" t="str">
        <f t="shared" si="69"/>
        <v xml:space="preserve"> </v>
      </c>
      <c r="V647" s="83">
        <f t="shared" si="70"/>
        <v>0</v>
      </c>
    </row>
    <row r="648" spans="1:32" x14ac:dyDescent="0.15">
      <c r="N648" s="12"/>
      <c r="T648" s="83" t="str">
        <f t="shared" si="68"/>
        <v xml:space="preserve"> </v>
      </c>
      <c r="U648" s="83" t="str">
        <f t="shared" si="69"/>
        <v xml:space="preserve"> </v>
      </c>
      <c r="V648" s="83">
        <f t="shared" si="70"/>
        <v>0</v>
      </c>
    </row>
    <row r="649" spans="1:32" x14ac:dyDescent="0.15">
      <c r="N649" s="12"/>
      <c r="T649" s="83" t="str">
        <f t="shared" si="68"/>
        <v xml:space="preserve"> </v>
      </c>
      <c r="U649" s="83" t="str">
        <f t="shared" si="69"/>
        <v xml:space="preserve"> </v>
      </c>
      <c r="V649" s="83">
        <f t="shared" si="70"/>
        <v>0</v>
      </c>
    </row>
    <row r="650" spans="1:32" x14ac:dyDescent="0.15">
      <c r="N650" s="12"/>
      <c r="T650" s="83" t="str">
        <f t="shared" si="68"/>
        <v xml:space="preserve"> </v>
      </c>
      <c r="U650" s="83" t="str">
        <f t="shared" si="69"/>
        <v xml:space="preserve"> </v>
      </c>
      <c r="V650" s="83">
        <f t="shared" si="70"/>
        <v>0</v>
      </c>
    </row>
    <row r="651" spans="1:32" x14ac:dyDescent="0.15">
      <c r="N651" s="12"/>
      <c r="T651" s="83" t="str">
        <f t="shared" si="68"/>
        <v xml:space="preserve"> </v>
      </c>
      <c r="U651" s="83" t="str">
        <f t="shared" si="69"/>
        <v xml:space="preserve"> </v>
      </c>
      <c r="V651" s="83">
        <f t="shared" si="70"/>
        <v>0</v>
      </c>
    </row>
    <row r="652" spans="1:32" x14ac:dyDescent="0.15">
      <c r="N652" s="12"/>
      <c r="T652" s="83" t="str">
        <f t="shared" si="68"/>
        <v xml:space="preserve"> </v>
      </c>
      <c r="U652" s="83" t="str">
        <f t="shared" si="69"/>
        <v xml:space="preserve"> </v>
      </c>
      <c r="V652" s="83">
        <f t="shared" si="70"/>
        <v>0</v>
      </c>
    </row>
    <row r="653" spans="1:32" x14ac:dyDescent="0.15">
      <c r="N653" s="12"/>
      <c r="T653" s="83" t="str">
        <f t="shared" si="68"/>
        <v xml:space="preserve"> </v>
      </c>
      <c r="U653" s="83" t="str">
        <f t="shared" si="69"/>
        <v xml:space="preserve"> </v>
      </c>
      <c r="V653" s="83">
        <f t="shared" si="70"/>
        <v>0</v>
      </c>
    </row>
    <row r="654" spans="1:32" x14ac:dyDescent="0.15">
      <c r="N654" s="12"/>
      <c r="T654" s="83" t="str">
        <f t="shared" si="68"/>
        <v xml:space="preserve"> </v>
      </c>
      <c r="U654" s="83" t="str">
        <f t="shared" si="69"/>
        <v xml:space="preserve"> </v>
      </c>
      <c r="V654" s="83">
        <f t="shared" si="70"/>
        <v>0</v>
      </c>
    </row>
    <row r="655" spans="1:32" x14ac:dyDescent="0.15">
      <c r="N655" s="12"/>
      <c r="T655" s="83" t="str">
        <f t="shared" si="68"/>
        <v xml:space="preserve"> </v>
      </c>
      <c r="U655" s="83" t="str">
        <f t="shared" si="69"/>
        <v xml:space="preserve"> </v>
      </c>
      <c r="V655" s="83">
        <f t="shared" si="70"/>
        <v>0</v>
      </c>
    </row>
    <row r="656" spans="1:32" x14ac:dyDescent="0.15">
      <c r="N656" s="12"/>
      <c r="T656" s="83" t="str">
        <f t="shared" si="68"/>
        <v xml:space="preserve"> </v>
      </c>
      <c r="U656" s="83" t="str">
        <f t="shared" si="69"/>
        <v xml:space="preserve"> </v>
      </c>
      <c r="V656" s="83">
        <f t="shared" si="70"/>
        <v>0</v>
      </c>
    </row>
    <row r="657" spans="14:22" x14ac:dyDescent="0.15">
      <c r="N657" s="12"/>
      <c r="T657" s="83" t="str">
        <f t="shared" si="68"/>
        <v xml:space="preserve"> </v>
      </c>
      <c r="U657" s="83" t="str">
        <f t="shared" si="69"/>
        <v xml:space="preserve"> </v>
      </c>
      <c r="V657" s="83">
        <f t="shared" si="70"/>
        <v>0</v>
      </c>
    </row>
    <row r="658" spans="14:22" x14ac:dyDescent="0.15">
      <c r="N658" s="12"/>
      <c r="T658" s="83" t="str">
        <f t="shared" si="68"/>
        <v xml:space="preserve"> </v>
      </c>
      <c r="U658" s="83" t="str">
        <f t="shared" si="69"/>
        <v xml:space="preserve"> </v>
      </c>
      <c r="V658" s="83">
        <f t="shared" si="70"/>
        <v>0</v>
      </c>
    </row>
    <row r="659" spans="14:22" x14ac:dyDescent="0.15">
      <c r="N659" s="12"/>
      <c r="T659" s="83" t="str">
        <f t="shared" si="68"/>
        <v xml:space="preserve"> </v>
      </c>
      <c r="U659" s="83" t="str">
        <f t="shared" si="69"/>
        <v xml:space="preserve"> </v>
      </c>
      <c r="V659" s="83">
        <f t="shared" si="70"/>
        <v>0</v>
      </c>
    </row>
    <row r="660" spans="14:22" x14ac:dyDescent="0.15">
      <c r="N660" s="12"/>
      <c r="T660" s="83" t="str">
        <f t="shared" si="68"/>
        <v xml:space="preserve"> </v>
      </c>
      <c r="U660" s="83" t="str">
        <f t="shared" si="69"/>
        <v xml:space="preserve"> </v>
      </c>
      <c r="V660" s="83">
        <f t="shared" si="70"/>
        <v>0</v>
      </c>
    </row>
    <row r="661" spans="14:22" x14ac:dyDescent="0.15">
      <c r="N661" s="12"/>
      <c r="T661" s="83" t="str">
        <f t="shared" si="68"/>
        <v xml:space="preserve"> </v>
      </c>
      <c r="U661" s="83" t="str">
        <f t="shared" si="69"/>
        <v xml:space="preserve"> </v>
      </c>
    </row>
    <row r="662" spans="14:22" x14ac:dyDescent="0.15">
      <c r="N662" s="12"/>
      <c r="T662" s="83" t="str">
        <f t="shared" si="68"/>
        <v xml:space="preserve"> </v>
      </c>
      <c r="U662" s="83" t="str">
        <f t="shared" si="69"/>
        <v xml:space="preserve"> </v>
      </c>
    </row>
    <row r="663" spans="14:22" x14ac:dyDescent="0.15">
      <c r="N663" s="12"/>
      <c r="T663" s="83" t="str">
        <f t="shared" si="68"/>
        <v xml:space="preserve"> </v>
      </c>
      <c r="U663" s="83" t="str">
        <f t="shared" si="69"/>
        <v xml:space="preserve"> </v>
      </c>
    </row>
    <row r="664" spans="14:22" x14ac:dyDescent="0.15">
      <c r="N664" s="12"/>
      <c r="T664" s="83" t="str">
        <f t="shared" si="68"/>
        <v xml:space="preserve"> </v>
      </c>
      <c r="U664" s="83" t="str">
        <f t="shared" si="69"/>
        <v xml:space="preserve"> </v>
      </c>
    </row>
    <row r="665" spans="14:22" x14ac:dyDescent="0.15">
      <c r="N665" s="12"/>
      <c r="T665" s="83" t="str">
        <f t="shared" si="68"/>
        <v xml:space="preserve"> </v>
      </c>
      <c r="U665" s="83" t="str">
        <f t="shared" si="69"/>
        <v xml:space="preserve"> </v>
      </c>
    </row>
    <row r="666" spans="14:22" x14ac:dyDescent="0.15">
      <c r="N666" s="12"/>
      <c r="T666" s="83" t="str">
        <f t="shared" si="68"/>
        <v xml:space="preserve"> </v>
      </c>
      <c r="U666" s="83" t="str">
        <f t="shared" si="69"/>
        <v xml:space="preserve"> </v>
      </c>
    </row>
    <row r="667" spans="14:22" x14ac:dyDescent="0.15">
      <c r="N667" s="12"/>
      <c r="T667" s="83" t="str">
        <f t="shared" si="68"/>
        <v xml:space="preserve"> </v>
      </c>
      <c r="U667" s="83" t="str">
        <f t="shared" si="69"/>
        <v xml:space="preserve"> </v>
      </c>
    </row>
    <row r="668" spans="14:22" x14ac:dyDescent="0.15">
      <c r="N668" s="12"/>
      <c r="T668" s="83" t="str">
        <f t="shared" si="68"/>
        <v xml:space="preserve"> </v>
      </c>
      <c r="U668" s="83" t="str">
        <f t="shared" si="69"/>
        <v xml:space="preserve"> </v>
      </c>
    </row>
    <row r="669" spans="14:22" x14ac:dyDescent="0.15">
      <c r="T669" s="83" t="str">
        <f t="shared" si="68"/>
        <v xml:space="preserve"> </v>
      </c>
      <c r="U669" s="83" t="str">
        <f t="shared" si="69"/>
        <v xml:space="preserve"> </v>
      </c>
    </row>
    <row r="670" spans="14:22" x14ac:dyDescent="0.15">
      <c r="T670" s="83" t="str">
        <f t="shared" si="68"/>
        <v xml:space="preserve"> </v>
      </c>
      <c r="U670" s="83" t="str">
        <f t="shared" si="69"/>
        <v xml:space="preserve"> </v>
      </c>
    </row>
    <row r="671" spans="14:22" x14ac:dyDescent="0.15">
      <c r="T671" s="83" t="str">
        <f t="shared" si="68"/>
        <v xml:space="preserve"> </v>
      </c>
      <c r="U671" s="83" t="str">
        <f t="shared" si="69"/>
        <v xml:space="preserve"> </v>
      </c>
    </row>
    <row r="672" spans="14:22" x14ac:dyDescent="0.15">
      <c r="T672" s="83" t="str">
        <f t="shared" si="68"/>
        <v xml:space="preserve"> </v>
      </c>
      <c r="U672" s="83" t="str">
        <f t="shared" si="69"/>
        <v xml:space="preserve"> </v>
      </c>
    </row>
    <row r="673" spans="20:21" x14ac:dyDescent="0.15">
      <c r="T673" s="83" t="str">
        <f t="shared" si="68"/>
        <v xml:space="preserve"> </v>
      </c>
      <c r="U673" s="83" t="str">
        <f t="shared" si="69"/>
        <v xml:space="preserve"> </v>
      </c>
    </row>
    <row r="674" spans="20:21" x14ac:dyDescent="0.15">
      <c r="T674" s="83" t="str">
        <f t="shared" si="68"/>
        <v xml:space="preserve"> </v>
      </c>
      <c r="U674" s="83" t="str">
        <f t="shared" si="69"/>
        <v xml:space="preserve"> </v>
      </c>
    </row>
    <row r="675" spans="20:21" x14ac:dyDescent="0.15">
      <c r="T675" s="83" t="str">
        <f t="shared" si="68"/>
        <v xml:space="preserve"> </v>
      </c>
      <c r="U675" s="83" t="str">
        <f t="shared" si="69"/>
        <v xml:space="preserve"> </v>
      </c>
    </row>
    <row r="676" spans="20:21" x14ac:dyDescent="0.15">
      <c r="T676" s="83" t="str">
        <f t="shared" si="68"/>
        <v xml:space="preserve"> </v>
      </c>
      <c r="U676" s="83" t="str">
        <f t="shared" si="69"/>
        <v xml:space="preserve"> </v>
      </c>
    </row>
    <row r="677" spans="20:21" x14ac:dyDescent="0.15">
      <c r="T677" s="83" t="str">
        <f t="shared" si="68"/>
        <v xml:space="preserve"> </v>
      </c>
      <c r="U677" s="83" t="str">
        <f t="shared" si="69"/>
        <v xml:space="preserve"> </v>
      </c>
    </row>
    <row r="678" spans="20:21" x14ac:dyDescent="0.15">
      <c r="T678" s="83" t="str">
        <f t="shared" si="68"/>
        <v xml:space="preserve"> </v>
      </c>
      <c r="U678" s="83" t="str">
        <f t="shared" si="69"/>
        <v xml:space="preserve"> </v>
      </c>
    </row>
    <row r="679" spans="20:21" x14ac:dyDescent="0.15">
      <c r="T679" s="83" t="str">
        <f t="shared" si="68"/>
        <v xml:space="preserve"> </v>
      </c>
      <c r="U679" s="83" t="str">
        <f t="shared" si="69"/>
        <v xml:space="preserve"> </v>
      </c>
    </row>
    <row r="680" spans="20:21" x14ac:dyDescent="0.15">
      <c r="T680" s="83" t="str">
        <f t="shared" si="68"/>
        <v xml:space="preserve"> </v>
      </c>
      <c r="U680" s="83" t="str">
        <f t="shared" si="69"/>
        <v xml:space="preserve"> </v>
      </c>
    </row>
    <row r="681" spans="20:21" x14ac:dyDescent="0.15">
      <c r="T681" s="83" t="str">
        <f t="shared" si="68"/>
        <v xml:space="preserve"> </v>
      </c>
      <c r="U681" s="83" t="str">
        <f t="shared" si="69"/>
        <v xml:space="preserve"> </v>
      </c>
    </row>
    <row r="682" spans="20:21" x14ac:dyDescent="0.15">
      <c r="T682" s="83" t="str">
        <f t="shared" si="68"/>
        <v xml:space="preserve"> </v>
      </c>
      <c r="U682" s="83" t="str">
        <f t="shared" si="69"/>
        <v xml:space="preserve"> </v>
      </c>
    </row>
    <row r="683" spans="20:21" x14ac:dyDescent="0.15">
      <c r="T683" s="83" t="str">
        <f t="shared" si="68"/>
        <v xml:space="preserve"> </v>
      </c>
      <c r="U683" s="83" t="str">
        <f t="shared" si="69"/>
        <v xml:space="preserve"> </v>
      </c>
    </row>
    <row r="684" spans="20:21" x14ac:dyDescent="0.15">
      <c r="T684" s="83" t="str">
        <f t="shared" si="68"/>
        <v xml:space="preserve"> </v>
      </c>
      <c r="U684" s="83" t="str">
        <f t="shared" si="69"/>
        <v xml:space="preserve"> </v>
      </c>
    </row>
    <row r="685" spans="20:21" x14ac:dyDescent="0.15">
      <c r="T685" s="83" t="str">
        <f t="shared" si="68"/>
        <v xml:space="preserve"> </v>
      </c>
      <c r="U685" s="83" t="str">
        <f t="shared" si="69"/>
        <v xml:space="preserve"> </v>
      </c>
    </row>
    <row r="686" spans="20:21" x14ac:dyDescent="0.15">
      <c r="T686" s="83" t="str">
        <f t="shared" si="68"/>
        <v xml:space="preserve"> </v>
      </c>
      <c r="U686" s="83" t="str">
        <f t="shared" si="69"/>
        <v xml:space="preserve"> </v>
      </c>
    </row>
    <row r="687" spans="20:21" x14ac:dyDescent="0.15">
      <c r="T687" s="83" t="str">
        <f t="shared" si="68"/>
        <v xml:space="preserve"> </v>
      </c>
      <c r="U687" s="83" t="str">
        <f t="shared" si="69"/>
        <v xml:space="preserve"> </v>
      </c>
    </row>
    <row r="688" spans="20:21" x14ac:dyDescent="0.15">
      <c r="T688" s="83" t="str">
        <f t="shared" si="68"/>
        <v xml:space="preserve"> </v>
      </c>
      <c r="U688" s="83" t="str">
        <f t="shared" si="69"/>
        <v xml:space="preserve"> </v>
      </c>
    </row>
    <row r="689" spans="20:21" x14ac:dyDescent="0.15">
      <c r="T689" s="83" t="str">
        <f t="shared" si="68"/>
        <v xml:space="preserve"> </v>
      </c>
      <c r="U689" s="83" t="str">
        <f t="shared" si="69"/>
        <v xml:space="preserve"> </v>
      </c>
    </row>
    <row r="690" spans="20:21" x14ac:dyDescent="0.15">
      <c r="T690" s="83" t="str">
        <f t="shared" si="68"/>
        <v xml:space="preserve"> </v>
      </c>
      <c r="U690" s="83" t="str">
        <f t="shared" si="69"/>
        <v xml:space="preserve"> </v>
      </c>
    </row>
    <row r="691" spans="20:21" x14ac:dyDescent="0.15">
      <c r="T691" s="83" t="str">
        <f t="shared" si="68"/>
        <v xml:space="preserve"> </v>
      </c>
      <c r="U691" s="83" t="str">
        <f t="shared" si="69"/>
        <v xml:space="preserve"> </v>
      </c>
    </row>
    <row r="692" spans="20:21" x14ac:dyDescent="0.15">
      <c r="T692" s="83" t="str">
        <f t="shared" si="68"/>
        <v xml:space="preserve"> </v>
      </c>
      <c r="U692" s="83" t="str">
        <f t="shared" si="69"/>
        <v xml:space="preserve"> </v>
      </c>
    </row>
    <row r="693" spans="20:21" x14ac:dyDescent="0.15">
      <c r="T693" s="83" t="str">
        <f t="shared" si="68"/>
        <v xml:space="preserve"> </v>
      </c>
      <c r="U693" s="83" t="str">
        <f t="shared" si="69"/>
        <v xml:space="preserve"> </v>
      </c>
    </row>
    <row r="694" spans="20:21" x14ac:dyDescent="0.15">
      <c r="T694" s="83" t="str">
        <f t="shared" si="68"/>
        <v xml:space="preserve"> </v>
      </c>
      <c r="U694" s="83" t="str">
        <f t="shared" si="69"/>
        <v xml:space="preserve"> </v>
      </c>
    </row>
    <row r="695" spans="20:21" x14ac:dyDescent="0.15">
      <c r="T695" s="83" t="str">
        <f t="shared" si="68"/>
        <v xml:space="preserve"> </v>
      </c>
      <c r="U695" s="83" t="str">
        <f t="shared" si="69"/>
        <v xml:space="preserve"> </v>
      </c>
    </row>
    <row r="696" spans="20:21" x14ac:dyDescent="0.15">
      <c r="T696" s="83" t="str">
        <f t="shared" si="68"/>
        <v xml:space="preserve"> </v>
      </c>
      <c r="U696" s="83" t="str">
        <f t="shared" si="69"/>
        <v xml:space="preserve"> </v>
      </c>
    </row>
    <row r="697" spans="20:21" x14ac:dyDescent="0.15">
      <c r="T697" s="83" t="str">
        <f t="shared" si="68"/>
        <v xml:space="preserve"> </v>
      </c>
      <c r="U697" s="83" t="str">
        <f t="shared" si="69"/>
        <v xml:space="preserve"> </v>
      </c>
    </row>
    <row r="698" spans="20:21" x14ac:dyDescent="0.15">
      <c r="T698" s="83" t="str">
        <f t="shared" si="68"/>
        <v xml:space="preserve"> </v>
      </c>
      <c r="U698" s="83" t="str">
        <f t="shared" si="69"/>
        <v xml:space="preserve"> </v>
      </c>
    </row>
    <row r="699" spans="20:21" x14ac:dyDescent="0.15">
      <c r="T699" s="83" t="str">
        <f t="shared" si="68"/>
        <v xml:space="preserve"> </v>
      </c>
      <c r="U699" s="83" t="str">
        <f t="shared" si="69"/>
        <v xml:space="preserve"> </v>
      </c>
    </row>
    <row r="700" spans="20:21" x14ac:dyDescent="0.15">
      <c r="T700" s="83" t="str">
        <f t="shared" si="68"/>
        <v xml:space="preserve"> </v>
      </c>
      <c r="U700" s="83" t="str">
        <f t="shared" si="69"/>
        <v xml:space="preserve"> </v>
      </c>
    </row>
    <row r="701" spans="20:21" x14ac:dyDescent="0.15">
      <c r="T701" s="83" t="str">
        <f t="shared" si="68"/>
        <v xml:space="preserve"> </v>
      </c>
      <c r="U701" s="83" t="str">
        <f t="shared" si="69"/>
        <v xml:space="preserve"> </v>
      </c>
    </row>
    <row r="702" spans="20:21" x14ac:dyDescent="0.15">
      <c r="T702" s="83" t="str">
        <f t="shared" si="68"/>
        <v xml:space="preserve"> </v>
      </c>
      <c r="U702" s="83" t="str">
        <f t="shared" si="69"/>
        <v xml:space="preserve"> </v>
      </c>
    </row>
    <row r="703" spans="20:21" x14ac:dyDescent="0.15">
      <c r="T703" s="83" t="str">
        <f t="shared" si="68"/>
        <v xml:space="preserve"> </v>
      </c>
      <c r="U703" s="83" t="str">
        <f t="shared" si="69"/>
        <v xml:space="preserve"> </v>
      </c>
    </row>
    <row r="704" spans="20:21" x14ac:dyDescent="0.15">
      <c r="T704" s="83" t="str">
        <f t="shared" si="68"/>
        <v xml:space="preserve"> </v>
      </c>
      <c r="U704" s="83" t="str">
        <f t="shared" si="69"/>
        <v xml:space="preserve"> </v>
      </c>
    </row>
    <row r="705" spans="20:21" x14ac:dyDescent="0.15">
      <c r="T705" s="83" t="str">
        <f t="shared" si="68"/>
        <v xml:space="preserve"> </v>
      </c>
      <c r="U705" s="83" t="str">
        <f t="shared" si="69"/>
        <v xml:space="preserve"> </v>
      </c>
    </row>
    <row r="706" spans="20:21" x14ac:dyDescent="0.15">
      <c r="T706" s="83" t="str">
        <f t="shared" si="68"/>
        <v xml:space="preserve"> </v>
      </c>
      <c r="U706" s="83" t="str">
        <f t="shared" si="69"/>
        <v xml:space="preserve"> </v>
      </c>
    </row>
    <row r="707" spans="20:21" x14ac:dyDescent="0.15">
      <c r="T707" s="83" t="str">
        <f t="shared" ref="T707:T770" si="71">IF(Z707&gt;0,IF(AA707="F",((Z707-32)*5/9),Z707),IF(Z707&lt;0,IF(AA707="F",((Z707-32)*5/9),Z707)," "))</f>
        <v xml:space="preserve"> </v>
      </c>
      <c r="U707" s="83" t="str">
        <f t="shared" ref="U707:U770" si="72">IF(AB707&gt;0,IF(AC707="F",((AB707-32)*5/9),AB707),IF(AB707&lt;0,IF(AC707="F",((AB707-32)*5/9),AB707)," "))</f>
        <v xml:space="preserve"> </v>
      </c>
    </row>
    <row r="708" spans="20:21" x14ac:dyDescent="0.15">
      <c r="T708" s="83" t="str">
        <f t="shared" si="71"/>
        <v xml:space="preserve"> </v>
      </c>
      <c r="U708" s="83" t="str">
        <f t="shared" si="72"/>
        <v xml:space="preserve"> </v>
      </c>
    </row>
    <row r="709" spans="20:21" x14ac:dyDescent="0.15">
      <c r="T709" s="83" t="str">
        <f t="shared" si="71"/>
        <v xml:space="preserve"> </v>
      </c>
      <c r="U709" s="83" t="str">
        <f t="shared" si="72"/>
        <v xml:space="preserve"> </v>
      </c>
    </row>
    <row r="710" spans="20:21" x14ac:dyDescent="0.15">
      <c r="T710" s="83" t="str">
        <f t="shared" si="71"/>
        <v xml:space="preserve"> </v>
      </c>
      <c r="U710" s="83" t="str">
        <f t="shared" si="72"/>
        <v xml:space="preserve"> </v>
      </c>
    </row>
    <row r="711" spans="20:21" x14ac:dyDescent="0.15">
      <c r="T711" s="83" t="str">
        <f t="shared" si="71"/>
        <v xml:space="preserve"> </v>
      </c>
      <c r="U711" s="83" t="str">
        <f t="shared" si="72"/>
        <v xml:space="preserve"> </v>
      </c>
    </row>
    <row r="712" spans="20:21" x14ac:dyDescent="0.15">
      <c r="T712" s="83" t="str">
        <f t="shared" si="71"/>
        <v xml:space="preserve"> </v>
      </c>
      <c r="U712" s="83" t="str">
        <f t="shared" si="72"/>
        <v xml:space="preserve"> </v>
      </c>
    </row>
    <row r="713" spans="20:21" x14ac:dyDescent="0.15">
      <c r="T713" s="83" t="str">
        <f t="shared" si="71"/>
        <v xml:space="preserve"> </v>
      </c>
      <c r="U713" s="83" t="str">
        <f t="shared" si="72"/>
        <v xml:space="preserve"> </v>
      </c>
    </row>
    <row r="714" spans="20:21" x14ac:dyDescent="0.15">
      <c r="T714" s="83" t="str">
        <f t="shared" si="71"/>
        <v xml:space="preserve"> </v>
      </c>
      <c r="U714" s="83" t="str">
        <f t="shared" si="72"/>
        <v xml:space="preserve"> </v>
      </c>
    </row>
    <row r="715" spans="20:21" x14ac:dyDescent="0.15">
      <c r="T715" s="83" t="str">
        <f t="shared" si="71"/>
        <v xml:space="preserve"> </v>
      </c>
      <c r="U715" s="83" t="str">
        <f t="shared" si="72"/>
        <v xml:space="preserve"> </v>
      </c>
    </row>
    <row r="716" spans="20:21" x14ac:dyDescent="0.15">
      <c r="T716" s="83" t="str">
        <f t="shared" si="71"/>
        <v xml:space="preserve"> </v>
      </c>
      <c r="U716" s="83" t="str">
        <f t="shared" si="72"/>
        <v xml:space="preserve"> </v>
      </c>
    </row>
    <row r="717" spans="20:21" x14ac:dyDescent="0.15">
      <c r="T717" s="83" t="str">
        <f t="shared" si="71"/>
        <v xml:space="preserve"> </v>
      </c>
      <c r="U717" s="83" t="str">
        <f t="shared" si="72"/>
        <v xml:space="preserve"> </v>
      </c>
    </row>
    <row r="718" spans="20:21" x14ac:dyDescent="0.15">
      <c r="T718" s="83" t="str">
        <f t="shared" si="71"/>
        <v xml:space="preserve"> </v>
      </c>
      <c r="U718" s="83" t="str">
        <f t="shared" si="72"/>
        <v xml:space="preserve"> </v>
      </c>
    </row>
    <row r="719" spans="20:21" x14ac:dyDescent="0.15">
      <c r="T719" s="83" t="str">
        <f t="shared" si="71"/>
        <v xml:space="preserve"> </v>
      </c>
      <c r="U719" s="83" t="str">
        <f t="shared" si="72"/>
        <v xml:space="preserve"> </v>
      </c>
    </row>
    <row r="720" spans="20:21" x14ac:dyDescent="0.15">
      <c r="T720" s="83" t="str">
        <f t="shared" si="71"/>
        <v xml:space="preserve"> </v>
      </c>
      <c r="U720" s="83" t="str">
        <f t="shared" si="72"/>
        <v xml:space="preserve"> </v>
      </c>
    </row>
    <row r="721" spans="20:21" x14ac:dyDescent="0.15">
      <c r="T721" s="83" t="str">
        <f t="shared" si="71"/>
        <v xml:space="preserve"> </v>
      </c>
      <c r="U721" s="83" t="str">
        <f t="shared" si="72"/>
        <v xml:space="preserve"> </v>
      </c>
    </row>
    <row r="722" spans="20:21" x14ac:dyDescent="0.15">
      <c r="T722" s="83" t="str">
        <f t="shared" si="71"/>
        <v xml:space="preserve"> </v>
      </c>
      <c r="U722" s="83" t="str">
        <f t="shared" si="72"/>
        <v xml:space="preserve"> </v>
      </c>
    </row>
    <row r="723" spans="20:21" x14ac:dyDescent="0.15">
      <c r="T723" s="83" t="str">
        <f t="shared" si="71"/>
        <v xml:space="preserve"> </v>
      </c>
      <c r="U723" s="83" t="str">
        <f t="shared" si="72"/>
        <v xml:space="preserve"> </v>
      </c>
    </row>
    <row r="724" spans="20:21" x14ac:dyDescent="0.15">
      <c r="T724" s="83" t="str">
        <f t="shared" si="71"/>
        <v xml:space="preserve"> </v>
      </c>
      <c r="U724" s="83" t="str">
        <f t="shared" si="72"/>
        <v xml:space="preserve"> </v>
      </c>
    </row>
    <row r="725" spans="20:21" x14ac:dyDescent="0.15">
      <c r="T725" s="83" t="str">
        <f t="shared" si="71"/>
        <v xml:space="preserve"> </v>
      </c>
      <c r="U725" s="83" t="str">
        <f t="shared" si="72"/>
        <v xml:space="preserve"> </v>
      </c>
    </row>
    <row r="726" spans="20:21" x14ac:dyDescent="0.15">
      <c r="T726" s="83" t="str">
        <f t="shared" si="71"/>
        <v xml:space="preserve"> </v>
      </c>
      <c r="U726" s="83" t="str">
        <f t="shared" si="72"/>
        <v xml:space="preserve"> </v>
      </c>
    </row>
    <row r="727" spans="20:21" x14ac:dyDescent="0.15">
      <c r="T727" s="83" t="str">
        <f t="shared" si="71"/>
        <v xml:space="preserve"> </v>
      </c>
      <c r="U727" s="83" t="str">
        <f t="shared" si="72"/>
        <v xml:space="preserve"> </v>
      </c>
    </row>
    <row r="728" spans="20:21" x14ac:dyDescent="0.15">
      <c r="T728" s="83" t="str">
        <f t="shared" si="71"/>
        <v xml:space="preserve"> </v>
      </c>
      <c r="U728" s="83" t="str">
        <f t="shared" si="72"/>
        <v xml:space="preserve"> </v>
      </c>
    </row>
    <row r="729" spans="20:21" x14ac:dyDescent="0.15">
      <c r="T729" s="83" t="str">
        <f t="shared" si="71"/>
        <v xml:space="preserve"> </v>
      </c>
      <c r="U729" s="83" t="str">
        <f t="shared" si="72"/>
        <v xml:space="preserve"> </v>
      </c>
    </row>
    <row r="730" spans="20:21" x14ac:dyDescent="0.15">
      <c r="T730" s="83" t="str">
        <f t="shared" si="71"/>
        <v xml:space="preserve"> </v>
      </c>
      <c r="U730" s="83" t="str">
        <f t="shared" si="72"/>
        <v xml:space="preserve"> </v>
      </c>
    </row>
    <row r="731" spans="20:21" x14ac:dyDescent="0.15">
      <c r="T731" s="83" t="str">
        <f t="shared" si="71"/>
        <v xml:space="preserve"> </v>
      </c>
      <c r="U731" s="83" t="str">
        <f t="shared" si="72"/>
        <v xml:space="preserve"> </v>
      </c>
    </row>
    <row r="732" spans="20:21" x14ac:dyDescent="0.15">
      <c r="T732" s="83" t="str">
        <f t="shared" si="71"/>
        <v xml:space="preserve"> </v>
      </c>
      <c r="U732" s="83" t="str">
        <f t="shared" si="72"/>
        <v xml:space="preserve"> </v>
      </c>
    </row>
    <row r="733" spans="20:21" x14ac:dyDescent="0.15">
      <c r="T733" s="83" t="str">
        <f t="shared" si="71"/>
        <v xml:space="preserve"> </v>
      </c>
      <c r="U733" s="83" t="str">
        <f t="shared" si="72"/>
        <v xml:space="preserve"> </v>
      </c>
    </row>
    <row r="734" spans="20:21" x14ac:dyDescent="0.15">
      <c r="T734" s="83" t="str">
        <f t="shared" si="71"/>
        <v xml:space="preserve"> </v>
      </c>
      <c r="U734" s="83" t="str">
        <f t="shared" si="72"/>
        <v xml:space="preserve"> </v>
      </c>
    </row>
    <row r="735" spans="20:21" x14ac:dyDescent="0.15">
      <c r="T735" s="83" t="str">
        <f t="shared" si="71"/>
        <v xml:space="preserve"> </v>
      </c>
      <c r="U735" s="83" t="str">
        <f t="shared" si="72"/>
        <v xml:space="preserve"> </v>
      </c>
    </row>
    <row r="736" spans="20:21" x14ac:dyDescent="0.15">
      <c r="T736" s="83" t="str">
        <f t="shared" si="71"/>
        <v xml:space="preserve"> </v>
      </c>
      <c r="U736" s="83" t="str">
        <f t="shared" si="72"/>
        <v xml:space="preserve"> </v>
      </c>
    </row>
    <row r="737" spans="20:21" x14ac:dyDescent="0.15">
      <c r="T737" s="83" t="str">
        <f t="shared" si="71"/>
        <v xml:space="preserve"> </v>
      </c>
      <c r="U737" s="83" t="str">
        <f t="shared" si="72"/>
        <v xml:space="preserve"> </v>
      </c>
    </row>
    <row r="738" spans="20:21" x14ac:dyDescent="0.15">
      <c r="T738" s="83" t="str">
        <f t="shared" si="71"/>
        <v xml:space="preserve"> </v>
      </c>
      <c r="U738" s="83" t="str">
        <f t="shared" si="72"/>
        <v xml:space="preserve"> </v>
      </c>
    </row>
    <row r="739" spans="20:21" x14ac:dyDescent="0.15">
      <c r="T739" s="83" t="str">
        <f t="shared" si="71"/>
        <v xml:space="preserve"> </v>
      </c>
      <c r="U739" s="83" t="str">
        <f t="shared" si="72"/>
        <v xml:space="preserve"> </v>
      </c>
    </row>
    <row r="740" spans="20:21" x14ac:dyDescent="0.15">
      <c r="T740" s="83" t="str">
        <f t="shared" si="71"/>
        <v xml:space="preserve"> </v>
      </c>
      <c r="U740" s="83" t="str">
        <f t="shared" si="72"/>
        <v xml:space="preserve"> </v>
      </c>
    </row>
    <row r="741" spans="20:21" x14ac:dyDescent="0.15">
      <c r="T741" s="83" t="str">
        <f t="shared" si="71"/>
        <v xml:space="preserve"> </v>
      </c>
      <c r="U741" s="83" t="str">
        <f t="shared" si="72"/>
        <v xml:space="preserve"> </v>
      </c>
    </row>
    <row r="742" spans="20:21" x14ac:dyDescent="0.15">
      <c r="T742" s="83" t="str">
        <f t="shared" si="71"/>
        <v xml:space="preserve"> </v>
      </c>
      <c r="U742" s="83" t="str">
        <f t="shared" si="72"/>
        <v xml:space="preserve"> </v>
      </c>
    </row>
    <row r="743" spans="20:21" x14ac:dyDescent="0.15">
      <c r="T743" s="83" t="str">
        <f t="shared" si="71"/>
        <v xml:space="preserve"> </v>
      </c>
      <c r="U743" s="83" t="str">
        <f t="shared" si="72"/>
        <v xml:space="preserve"> </v>
      </c>
    </row>
    <row r="744" spans="20:21" x14ac:dyDescent="0.15">
      <c r="T744" s="83" t="str">
        <f t="shared" si="71"/>
        <v xml:space="preserve"> </v>
      </c>
      <c r="U744" s="83" t="str">
        <f t="shared" si="72"/>
        <v xml:space="preserve"> </v>
      </c>
    </row>
    <row r="745" spans="20:21" x14ac:dyDescent="0.15">
      <c r="T745" s="83" t="str">
        <f t="shared" si="71"/>
        <v xml:space="preserve"> </v>
      </c>
      <c r="U745" s="83" t="str">
        <f t="shared" si="72"/>
        <v xml:space="preserve"> </v>
      </c>
    </row>
    <row r="746" spans="20:21" x14ac:dyDescent="0.15">
      <c r="T746" s="83" t="str">
        <f t="shared" si="71"/>
        <v xml:space="preserve"> </v>
      </c>
      <c r="U746" s="83" t="str">
        <f t="shared" si="72"/>
        <v xml:space="preserve"> </v>
      </c>
    </row>
    <row r="747" spans="20:21" x14ac:dyDescent="0.15">
      <c r="T747" s="83" t="str">
        <f t="shared" si="71"/>
        <v xml:space="preserve"> </v>
      </c>
      <c r="U747" s="83" t="str">
        <f t="shared" si="72"/>
        <v xml:space="preserve"> </v>
      </c>
    </row>
    <row r="748" spans="20:21" x14ac:dyDescent="0.15">
      <c r="T748" s="83" t="str">
        <f t="shared" si="71"/>
        <v xml:space="preserve"> </v>
      </c>
      <c r="U748" s="83" t="str">
        <f t="shared" si="72"/>
        <v xml:space="preserve"> </v>
      </c>
    </row>
    <row r="749" spans="20:21" x14ac:dyDescent="0.15">
      <c r="T749" s="83" t="str">
        <f t="shared" si="71"/>
        <v xml:space="preserve"> </v>
      </c>
      <c r="U749" s="83" t="str">
        <f t="shared" si="72"/>
        <v xml:space="preserve"> </v>
      </c>
    </row>
    <row r="750" spans="20:21" x14ac:dyDescent="0.15">
      <c r="T750" s="83" t="str">
        <f t="shared" si="71"/>
        <v xml:space="preserve"> </v>
      </c>
      <c r="U750" s="83" t="str">
        <f t="shared" si="72"/>
        <v xml:space="preserve"> </v>
      </c>
    </row>
    <row r="751" spans="20:21" x14ac:dyDescent="0.15">
      <c r="T751" s="83" t="str">
        <f t="shared" si="71"/>
        <v xml:space="preserve"> </v>
      </c>
      <c r="U751" s="83" t="str">
        <f t="shared" si="72"/>
        <v xml:space="preserve"> </v>
      </c>
    </row>
    <row r="752" spans="20:21" x14ac:dyDescent="0.15">
      <c r="T752" s="83" t="str">
        <f t="shared" si="71"/>
        <v xml:space="preserve"> </v>
      </c>
      <c r="U752" s="83" t="str">
        <f t="shared" si="72"/>
        <v xml:space="preserve"> </v>
      </c>
    </row>
    <row r="753" spans="20:21" x14ac:dyDescent="0.15">
      <c r="T753" s="83" t="str">
        <f t="shared" si="71"/>
        <v xml:space="preserve"> </v>
      </c>
      <c r="U753" s="83" t="str">
        <f t="shared" si="72"/>
        <v xml:space="preserve"> </v>
      </c>
    </row>
    <row r="754" spans="20:21" x14ac:dyDescent="0.15">
      <c r="T754" s="83" t="str">
        <f t="shared" si="71"/>
        <v xml:space="preserve"> </v>
      </c>
      <c r="U754" s="83" t="str">
        <f t="shared" si="72"/>
        <v xml:space="preserve"> </v>
      </c>
    </row>
    <row r="755" spans="20:21" x14ac:dyDescent="0.15">
      <c r="T755" s="83" t="str">
        <f t="shared" si="71"/>
        <v xml:space="preserve"> </v>
      </c>
      <c r="U755" s="83" t="str">
        <f t="shared" si="72"/>
        <v xml:space="preserve"> </v>
      </c>
    </row>
    <row r="756" spans="20:21" x14ac:dyDescent="0.15">
      <c r="T756" s="83" t="str">
        <f t="shared" si="71"/>
        <v xml:space="preserve"> </v>
      </c>
      <c r="U756" s="83" t="str">
        <f t="shared" si="72"/>
        <v xml:space="preserve"> </v>
      </c>
    </row>
    <row r="757" spans="20:21" x14ac:dyDescent="0.15">
      <c r="T757" s="83" t="str">
        <f t="shared" si="71"/>
        <v xml:space="preserve"> </v>
      </c>
      <c r="U757" s="83" t="str">
        <f t="shared" si="72"/>
        <v xml:space="preserve"> </v>
      </c>
    </row>
    <row r="758" spans="20:21" x14ac:dyDescent="0.15">
      <c r="T758" s="83" t="str">
        <f t="shared" si="71"/>
        <v xml:space="preserve"> </v>
      </c>
      <c r="U758" s="83" t="str">
        <f t="shared" si="72"/>
        <v xml:space="preserve"> </v>
      </c>
    </row>
    <row r="759" spans="20:21" x14ac:dyDescent="0.15">
      <c r="T759" s="83" t="str">
        <f t="shared" si="71"/>
        <v xml:space="preserve"> </v>
      </c>
      <c r="U759" s="83" t="str">
        <f t="shared" si="72"/>
        <v xml:space="preserve"> </v>
      </c>
    </row>
    <row r="760" spans="20:21" x14ac:dyDescent="0.15">
      <c r="T760" s="83" t="str">
        <f t="shared" si="71"/>
        <v xml:space="preserve"> </v>
      </c>
      <c r="U760" s="83" t="str">
        <f t="shared" si="72"/>
        <v xml:space="preserve"> </v>
      </c>
    </row>
    <row r="761" spans="20:21" x14ac:dyDescent="0.15">
      <c r="T761" s="83" t="str">
        <f t="shared" si="71"/>
        <v xml:space="preserve"> </v>
      </c>
      <c r="U761" s="83" t="str">
        <f t="shared" si="72"/>
        <v xml:space="preserve"> </v>
      </c>
    </row>
    <row r="762" spans="20:21" x14ac:dyDescent="0.15">
      <c r="T762" s="83" t="str">
        <f t="shared" si="71"/>
        <v xml:space="preserve"> </v>
      </c>
      <c r="U762" s="83" t="str">
        <f t="shared" si="72"/>
        <v xml:space="preserve"> </v>
      </c>
    </row>
    <row r="763" spans="20:21" x14ac:dyDescent="0.15">
      <c r="T763" s="83" t="str">
        <f t="shared" si="71"/>
        <v xml:space="preserve"> </v>
      </c>
      <c r="U763" s="83" t="str">
        <f t="shared" si="72"/>
        <v xml:space="preserve"> </v>
      </c>
    </row>
    <row r="764" spans="20:21" x14ac:dyDescent="0.15">
      <c r="T764" s="83" t="str">
        <f t="shared" si="71"/>
        <v xml:space="preserve"> </v>
      </c>
      <c r="U764" s="83" t="str">
        <f t="shared" si="72"/>
        <v xml:space="preserve"> </v>
      </c>
    </row>
    <row r="765" spans="20:21" x14ac:dyDescent="0.15">
      <c r="T765" s="83" t="str">
        <f t="shared" si="71"/>
        <v xml:space="preserve"> </v>
      </c>
      <c r="U765" s="83" t="str">
        <f t="shared" si="72"/>
        <v xml:space="preserve"> </v>
      </c>
    </row>
    <row r="766" spans="20:21" x14ac:dyDescent="0.15">
      <c r="T766" s="83" t="str">
        <f t="shared" si="71"/>
        <v xml:space="preserve"> </v>
      </c>
      <c r="U766" s="83" t="str">
        <f t="shared" si="72"/>
        <v xml:space="preserve"> </v>
      </c>
    </row>
    <row r="767" spans="20:21" x14ac:dyDescent="0.15">
      <c r="T767" s="83" t="str">
        <f t="shared" si="71"/>
        <v xml:space="preserve"> </v>
      </c>
      <c r="U767" s="83" t="str">
        <f t="shared" si="72"/>
        <v xml:space="preserve"> </v>
      </c>
    </row>
    <row r="768" spans="20:21" x14ac:dyDescent="0.15">
      <c r="T768" s="83" t="str">
        <f t="shared" si="71"/>
        <v xml:space="preserve"> </v>
      </c>
      <c r="U768" s="83" t="str">
        <f t="shared" si="72"/>
        <v xml:space="preserve"> </v>
      </c>
    </row>
    <row r="769" spans="20:21" x14ac:dyDescent="0.15">
      <c r="T769" s="83" t="str">
        <f t="shared" si="71"/>
        <v xml:space="preserve"> </v>
      </c>
      <c r="U769" s="83" t="str">
        <f t="shared" si="72"/>
        <v xml:space="preserve"> </v>
      </c>
    </row>
    <row r="770" spans="20:21" x14ac:dyDescent="0.15">
      <c r="T770" s="83" t="str">
        <f t="shared" si="71"/>
        <v xml:space="preserve"> </v>
      </c>
      <c r="U770" s="83" t="str">
        <f t="shared" si="72"/>
        <v xml:space="preserve"> </v>
      </c>
    </row>
    <row r="771" spans="20:21" x14ac:dyDescent="0.15">
      <c r="T771" s="83" t="str">
        <f t="shared" ref="T771:T804" si="73">IF(Z771&gt;0,IF(AA771="F",((Z771-32)*5/9),Z771),IF(Z771&lt;0,IF(AA771="F",((Z771-32)*5/9),Z771)," "))</f>
        <v xml:space="preserve"> </v>
      </c>
      <c r="U771" s="83" t="str">
        <f t="shared" ref="U771:U834" si="74">IF(AB771&gt;0,IF(AC771="F",((AB771-32)*5/9),AB771),IF(AB771&lt;0,IF(AC771="F",((AB771-32)*5/9),AB771)," "))</f>
        <v xml:space="preserve"> </v>
      </c>
    </row>
    <row r="772" spans="20:21" x14ac:dyDescent="0.15">
      <c r="T772" s="83" t="str">
        <f t="shared" si="73"/>
        <v xml:space="preserve"> </v>
      </c>
      <c r="U772" s="83" t="str">
        <f t="shared" si="74"/>
        <v xml:space="preserve"> </v>
      </c>
    </row>
    <row r="773" spans="20:21" x14ac:dyDescent="0.15">
      <c r="T773" s="83" t="str">
        <f t="shared" si="73"/>
        <v xml:space="preserve"> </v>
      </c>
      <c r="U773" s="83" t="str">
        <f t="shared" si="74"/>
        <v xml:space="preserve"> </v>
      </c>
    </row>
    <row r="774" spans="20:21" x14ac:dyDescent="0.15">
      <c r="T774" s="83" t="str">
        <f t="shared" si="73"/>
        <v xml:space="preserve"> </v>
      </c>
      <c r="U774" s="83" t="str">
        <f t="shared" si="74"/>
        <v xml:space="preserve"> </v>
      </c>
    </row>
    <row r="775" spans="20:21" x14ac:dyDescent="0.15">
      <c r="T775" s="83" t="str">
        <f t="shared" si="73"/>
        <v xml:space="preserve"> </v>
      </c>
      <c r="U775" s="83" t="str">
        <f t="shared" si="74"/>
        <v xml:space="preserve"> </v>
      </c>
    </row>
    <row r="776" spans="20:21" x14ac:dyDescent="0.15">
      <c r="T776" s="83" t="str">
        <f t="shared" si="73"/>
        <v xml:space="preserve"> </v>
      </c>
      <c r="U776" s="83" t="str">
        <f t="shared" si="74"/>
        <v xml:space="preserve"> </v>
      </c>
    </row>
    <row r="777" spans="20:21" x14ac:dyDescent="0.15">
      <c r="T777" s="83" t="str">
        <f t="shared" si="73"/>
        <v xml:space="preserve"> </v>
      </c>
      <c r="U777" s="83" t="str">
        <f t="shared" si="74"/>
        <v xml:space="preserve"> </v>
      </c>
    </row>
    <row r="778" spans="20:21" x14ac:dyDescent="0.15">
      <c r="T778" s="83" t="str">
        <f t="shared" si="73"/>
        <v xml:space="preserve"> </v>
      </c>
      <c r="U778" s="83" t="str">
        <f t="shared" si="74"/>
        <v xml:space="preserve"> </v>
      </c>
    </row>
    <row r="779" spans="20:21" x14ac:dyDescent="0.15">
      <c r="T779" s="83" t="str">
        <f t="shared" si="73"/>
        <v xml:space="preserve"> </v>
      </c>
      <c r="U779" s="83" t="str">
        <f t="shared" si="74"/>
        <v xml:space="preserve"> </v>
      </c>
    </row>
    <row r="780" spans="20:21" x14ac:dyDescent="0.15">
      <c r="T780" s="83" t="str">
        <f t="shared" si="73"/>
        <v xml:space="preserve"> </v>
      </c>
      <c r="U780" s="83" t="str">
        <f t="shared" si="74"/>
        <v xml:space="preserve"> </v>
      </c>
    </row>
    <row r="781" spans="20:21" x14ac:dyDescent="0.15">
      <c r="T781" s="83" t="str">
        <f t="shared" si="73"/>
        <v xml:space="preserve"> </v>
      </c>
      <c r="U781" s="83" t="str">
        <f t="shared" si="74"/>
        <v xml:space="preserve"> </v>
      </c>
    </row>
    <row r="782" spans="20:21" x14ac:dyDescent="0.15">
      <c r="T782" s="83" t="str">
        <f t="shared" si="73"/>
        <v xml:space="preserve"> </v>
      </c>
      <c r="U782" s="83" t="str">
        <f t="shared" si="74"/>
        <v xml:space="preserve"> </v>
      </c>
    </row>
    <row r="783" spans="20:21" x14ac:dyDescent="0.15">
      <c r="T783" s="83" t="str">
        <f t="shared" si="73"/>
        <v xml:space="preserve"> </v>
      </c>
      <c r="U783" s="83" t="str">
        <f t="shared" si="74"/>
        <v xml:space="preserve"> </v>
      </c>
    </row>
    <row r="784" spans="20:21" x14ac:dyDescent="0.15">
      <c r="T784" s="83" t="str">
        <f t="shared" si="73"/>
        <v xml:space="preserve"> </v>
      </c>
      <c r="U784" s="83" t="str">
        <f t="shared" si="74"/>
        <v xml:space="preserve"> </v>
      </c>
    </row>
    <row r="785" spans="20:21" x14ac:dyDescent="0.15">
      <c r="T785" s="83" t="str">
        <f t="shared" si="73"/>
        <v xml:space="preserve"> </v>
      </c>
      <c r="U785" s="83" t="str">
        <f t="shared" si="74"/>
        <v xml:space="preserve"> </v>
      </c>
    </row>
    <row r="786" spans="20:21" x14ac:dyDescent="0.15">
      <c r="T786" s="83" t="str">
        <f t="shared" si="73"/>
        <v xml:space="preserve"> </v>
      </c>
      <c r="U786" s="83" t="str">
        <f t="shared" si="74"/>
        <v xml:space="preserve"> </v>
      </c>
    </row>
    <row r="787" spans="20:21" x14ac:dyDescent="0.15">
      <c r="T787" s="83" t="str">
        <f t="shared" si="73"/>
        <v xml:space="preserve"> </v>
      </c>
      <c r="U787" s="83" t="str">
        <f t="shared" si="74"/>
        <v xml:space="preserve"> </v>
      </c>
    </row>
    <row r="788" spans="20:21" x14ac:dyDescent="0.15">
      <c r="T788" s="83" t="str">
        <f t="shared" si="73"/>
        <v xml:space="preserve"> </v>
      </c>
      <c r="U788" s="83" t="str">
        <f t="shared" si="74"/>
        <v xml:space="preserve"> </v>
      </c>
    </row>
    <row r="789" spans="20:21" x14ac:dyDescent="0.15">
      <c r="T789" s="83" t="str">
        <f t="shared" si="73"/>
        <v xml:space="preserve"> </v>
      </c>
      <c r="U789" s="83" t="str">
        <f t="shared" si="74"/>
        <v xml:space="preserve"> </v>
      </c>
    </row>
    <row r="790" spans="20:21" x14ac:dyDescent="0.15">
      <c r="T790" s="83" t="str">
        <f t="shared" si="73"/>
        <v xml:space="preserve"> </v>
      </c>
      <c r="U790" s="83" t="str">
        <f t="shared" si="74"/>
        <v xml:space="preserve"> </v>
      </c>
    </row>
    <row r="791" spans="20:21" x14ac:dyDescent="0.15">
      <c r="T791" s="83" t="str">
        <f t="shared" si="73"/>
        <v xml:space="preserve"> </v>
      </c>
      <c r="U791" s="83" t="str">
        <f t="shared" si="74"/>
        <v xml:space="preserve"> </v>
      </c>
    </row>
    <row r="792" spans="20:21" x14ac:dyDescent="0.15">
      <c r="T792" s="83" t="str">
        <f t="shared" si="73"/>
        <v xml:space="preserve"> </v>
      </c>
      <c r="U792" s="83" t="str">
        <f t="shared" si="74"/>
        <v xml:space="preserve"> </v>
      </c>
    </row>
    <row r="793" spans="20:21" x14ac:dyDescent="0.15">
      <c r="T793" s="83" t="str">
        <f t="shared" si="73"/>
        <v xml:space="preserve"> </v>
      </c>
      <c r="U793" s="83" t="str">
        <f t="shared" si="74"/>
        <v xml:space="preserve"> </v>
      </c>
    </row>
    <row r="794" spans="20:21" x14ac:dyDescent="0.15">
      <c r="T794" s="83" t="str">
        <f t="shared" si="73"/>
        <v xml:space="preserve"> </v>
      </c>
      <c r="U794" s="83" t="str">
        <f t="shared" si="74"/>
        <v xml:space="preserve"> </v>
      </c>
    </row>
    <row r="795" spans="20:21" x14ac:dyDescent="0.15">
      <c r="T795" s="83" t="str">
        <f t="shared" si="73"/>
        <v xml:space="preserve"> </v>
      </c>
      <c r="U795" s="83" t="str">
        <f t="shared" si="74"/>
        <v xml:space="preserve"> </v>
      </c>
    </row>
    <row r="796" spans="20:21" x14ac:dyDescent="0.15">
      <c r="T796" s="83" t="str">
        <f t="shared" si="73"/>
        <v xml:space="preserve"> </v>
      </c>
      <c r="U796" s="83" t="str">
        <f t="shared" si="74"/>
        <v xml:space="preserve"> </v>
      </c>
    </row>
    <row r="797" spans="20:21" x14ac:dyDescent="0.15">
      <c r="T797" s="83" t="str">
        <f t="shared" si="73"/>
        <v xml:space="preserve"> </v>
      </c>
      <c r="U797" s="83" t="str">
        <f t="shared" si="74"/>
        <v xml:space="preserve"> </v>
      </c>
    </row>
    <row r="798" spans="20:21" x14ac:dyDescent="0.15">
      <c r="T798" s="83" t="str">
        <f t="shared" si="73"/>
        <v xml:space="preserve"> </v>
      </c>
      <c r="U798" s="83" t="str">
        <f t="shared" si="74"/>
        <v xml:space="preserve"> </v>
      </c>
    </row>
    <row r="799" spans="20:21" x14ac:dyDescent="0.15">
      <c r="T799" s="83" t="str">
        <f t="shared" si="73"/>
        <v xml:space="preserve"> </v>
      </c>
      <c r="U799" s="83" t="str">
        <f t="shared" si="74"/>
        <v xml:space="preserve"> </v>
      </c>
    </row>
    <row r="800" spans="20:21" x14ac:dyDescent="0.15">
      <c r="T800" s="83" t="str">
        <f t="shared" si="73"/>
        <v xml:space="preserve"> </v>
      </c>
      <c r="U800" s="83" t="str">
        <f t="shared" si="74"/>
        <v xml:space="preserve"> </v>
      </c>
    </row>
    <row r="801" spans="20:21" x14ac:dyDescent="0.15">
      <c r="T801" s="83" t="str">
        <f t="shared" si="73"/>
        <v xml:space="preserve"> </v>
      </c>
      <c r="U801" s="83" t="str">
        <f t="shared" si="74"/>
        <v xml:space="preserve"> </v>
      </c>
    </row>
    <row r="802" spans="20:21" x14ac:dyDescent="0.15">
      <c r="T802" s="83" t="str">
        <f t="shared" si="73"/>
        <v xml:space="preserve"> </v>
      </c>
      <c r="U802" s="83" t="str">
        <f t="shared" si="74"/>
        <v xml:space="preserve"> </v>
      </c>
    </row>
    <row r="803" spans="20:21" x14ac:dyDescent="0.15">
      <c r="T803" s="83" t="str">
        <f t="shared" si="73"/>
        <v xml:space="preserve"> </v>
      </c>
      <c r="U803" s="83" t="str">
        <f t="shared" si="74"/>
        <v xml:space="preserve"> </v>
      </c>
    </row>
    <row r="804" spans="20:21" x14ac:dyDescent="0.15">
      <c r="T804" s="83" t="str">
        <f t="shared" si="73"/>
        <v xml:space="preserve"> </v>
      </c>
      <c r="U804" s="83" t="str">
        <f t="shared" si="74"/>
        <v xml:space="preserve"> </v>
      </c>
    </row>
    <row r="805" spans="20:21" x14ac:dyDescent="0.15">
      <c r="U805" s="83" t="str">
        <f t="shared" si="74"/>
        <v xml:space="preserve"> </v>
      </c>
    </row>
    <row r="806" spans="20:21" x14ac:dyDescent="0.15">
      <c r="U806" s="83" t="str">
        <f t="shared" si="74"/>
        <v xml:space="preserve"> </v>
      </c>
    </row>
    <row r="807" spans="20:21" x14ac:dyDescent="0.15">
      <c r="U807" s="83" t="str">
        <f t="shared" si="74"/>
        <v xml:space="preserve"> </v>
      </c>
    </row>
    <row r="808" spans="20:21" x14ac:dyDescent="0.15">
      <c r="U808" s="83" t="str">
        <f t="shared" si="74"/>
        <v xml:space="preserve"> </v>
      </c>
    </row>
    <row r="809" spans="20:21" x14ac:dyDescent="0.15">
      <c r="U809" s="83" t="str">
        <f t="shared" si="74"/>
        <v xml:space="preserve"> </v>
      </c>
    </row>
    <row r="810" spans="20:21" x14ac:dyDescent="0.15">
      <c r="U810" s="83" t="str">
        <f t="shared" si="74"/>
        <v xml:space="preserve"> </v>
      </c>
    </row>
    <row r="811" spans="20:21" x14ac:dyDescent="0.15">
      <c r="U811" s="83" t="str">
        <f t="shared" si="74"/>
        <v xml:space="preserve"> </v>
      </c>
    </row>
    <row r="812" spans="20:21" x14ac:dyDescent="0.15">
      <c r="U812" s="83" t="str">
        <f t="shared" si="74"/>
        <v xml:space="preserve"> </v>
      </c>
    </row>
    <row r="813" spans="20:21" x14ac:dyDescent="0.15">
      <c r="U813" s="83" t="str">
        <f t="shared" si="74"/>
        <v xml:space="preserve"> </v>
      </c>
    </row>
    <row r="814" spans="20:21" x14ac:dyDescent="0.15">
      <c r="U814" s="83" t="str">
        <f t="shared" si="74"/>
        <v xml:space="preserve"> </v>
      </c>
    </row>
    <row r="815" spans="20:21" x14ac:dyDescent="0.15">
      <c r="U815" s="83" t="str">
        <f t="shared" si="74"/>
        <v xml:space="preserve"> </v>
      </c>
    </row>
    <row r="816" spans="20:21" x14ac:dyDescent="0.15">
      <c r="U816" s="83" t="str">
        <f t="shared" si="74"/>
        <v xml:space="preserve"> </v>
      </c>
    </row>
    <row r="817" spans="21:21" x14ac:dyDescent="0.15">
      <c r="U817" s="83" t="str">
        <f t="shared" si="74"/>
        <v xml:space="preserve"> </v>
      </c>
    </row>
    <row r="818" spans="21:21" x14ac:dyDescent="0.15">
      <c r="U818" s="83" t="str">
        <f t="shared" si="74"/>
        <v xml:space="preserve"> </v>
      </c>
    </row>
    <row r="819" spans="21:21" x14ac:dyDescent="0.15">
      <c r="U819" s="83" t="str">
        <f t="shared" si="74"/>
        <v xml:space="preserve"> </v>
      </c>
    </row>
    <row r="820" spans="21:21" x14ac:dyDescent="0.15">
      <c r="U820" s="83" t="str">
        <f t="shared" si="74"/>
        <v xml:space="preserve"> </v>
      </c>
    </row>
    <row r="821" spans="21:21" x14ac:dyDescent="0.15">
      <c r="U821" s="83" t="str">
        <f t="shared" si="74"/>
        <v xml:space="preserve"> </v>
      </c>
    </row>
    <row r="822" spans="21:21" x14ac:dyDescent="0.15">
      <c r="U822" s="83" t="str">
        <f t="shared" si="74"/>
        <v xml:space="preserve"> </v>
      </c>
    </row>
    <row r="823" spans="21:21" x14ac:dyDescent="0.15">
      <c r="U823" s="83" t="str">
        <f t="shared" si="74"/>
        <v xml:space="preserve"> </v>
      </c>
    </row>
    <row r="824" spans="21:21" x14ac:dyDescent="0.15">
      <c r="U824" s="83" t="str">
        <f t="shared" si="74"/>
        <v xml:space="preserve"> </v>
      </c>
    </row>
    <row r="825" spans="21:21" x14ac:dyDescent="0.15">
      <c r="U825" s="83" t="str">
        <f t="shared" si="74"/>
        <v xml:space="preserve"> </v>
      </c>
    </row>
    <row r="826" spans="21:21" x14ac:dyDescent="0.15">
      <c r="U826" s="83" t="str">
        <f t="shared" si="74"/>
        <v xml:space="preserve"> </v>
      </c>
    </row>
    <row r="827" spans="21:21" x14ac:dyDescent="0.15">
      <c r="U827" s="83" t="str">
        <f t="shared" si="74"/>
        <v xml:space="preserve"> </v>
      </c>
    </row>
    <row r="828" spans="21:21" x14ac:dyDescent="0.15">
      <c r="U828" s="83" t="str">
        <f t="shared" si="74"/>
        <v xml:space="preserve"> </v>
      </c>
    </row>
    <row r="829" spans="21:21" x14ac:dyDescent="0.15">
      <c r="U829" s="83" t="str">
        <f t="shared" si="74"/>
        <v xml:space="preserve"> </v>
      </c>
    </row>
    <row r="830" spans="21:21" x14ac:dyDescent="0.15">
      <c r="U830" s="83" t="str">
        <f t="shared" si="74"/>
        <v xml:space="preserve"> </v>
      </c>
    </row>
    <row r="831" spans="21:21" x14ac:dyDescent="0.15">
      <c r="U831" s="83" t="str">
        <f t="shared" si="74"/>
        <v xml:space="preserve"> </v>
      </c>
    </row>
    <row r="832" spans="21:21" x14ac:dyDescent="0.15">
      <c r="U832" s="83" t="str">
        <f t="shared" si="74"/>
        <v xml:space="preserve"> </v>
      </c>
    </row>
    <row r="833" spans="21:21" x14ac:dyDescent="0.15">
      <c r="U833" s="83" t="str">
        <f t="shared" si="74"/>
        <v xml:space="preserve"> </v>
      </c>
    </row>
    <row r="834" spans="21:21" x14ac:dyDescent="0.15">
      <c r="U834" s="83" t="str">
        <f t="shared" si="74"/>
        <v xml:space="preserve"> </v>
      </c>
    </row>
    <row r="835" spans="21:21" x14ac:dyDescent="0.15">
      <c r="U835" s="83" t="str">
        <f t="shared" ref="U835:U857" si="75">IF(AB835&gt;0,IF(AC835="F",((AB835-32)*5/9),AB835),IF(AB835&lt;0,IF(AC835="F",((AB835-32)*5/9),AB835)," "))</f>
        <v xml:space="preserve"> </v>
      </c>
    </row>
    <row r="836" spans="21:21" x14ac:dyDescent="0.15">
      <c r="U836" s="83" t="str">
        <f t="shared" si="75"/>
        <v xml:space="preserve"> </v>
      </c>
    </row>
    <row r="837" spans="21:21" x14ac:dyDescent="0.15">
      <c r="U837" s="83" t="str">
        <f t="shared" si="75"/>
        <v xml:space="preserve"> </v>
      </c>
    </row>
    <row r="838" spans="21:21" x14ac:dyDescent="0.15">
      <c r="U838" s="83" t="str">
        <f t="shared" si="75"/>
        <v xml:space="preserve"> </v>
      </c>
    </row>
    <row r="839" spans="21:21" x14ac:dyDescent="0.15">
      <c r="U839" s="83" t="str">
        <f t="shared" si="75"/>
        <v xml:space="preserve"> </v>
      </c>
    </row>
    <row r="840" spans="21:21" x14ac:dyDescent="0.15">
      <c r="U840" s="83" t="str">
        <f t="shared" si="75"/>
        <v xml:space="preserve"> </v>
      </c>
    </row>
    <row r="841" spans="21:21" x14ac:dyDescent="0.15">
      <c r="U841" s="83" t="str">
        <f t="shared" si="75"/>
        <v xml:space="preserve"> </v>
      </c>
    </row>
    <row r="842" spans="21:21" x14ac:dyDescent="0.15">
      <c r="U842" s="83" t="str">
        <f t="shared" si="75"/>
        <v xml:space="preserve"> </v>
      </c>
    </row>
    <row r="843" spans="21:21" x14ac:dyDescent="0.15">
      <c r="U843" s="83" t="str">
        <f t="shared" si="75"/>
        <v xml:space="preserve"> </v>
      </c>
    </row>
    <row r="844" spans="21:21" x14ac:dyDescent="0.15">
      <c r="U844" s="83" t="str">
        <f t="shared" si="75"/>
        <v xml:space="preserve"> </v>
      </c>
    </row>
    <row r="845" spans="21:21" x14ac:dyDescent="0.15">
      <c r="U845" s="83" t="str">
        <f t="shared" si="75"/>
        <v xml:space="preserve"> </v>
      </c>
    </row>
    <row r="846" spans="21:21" x14ac:dyDescent="0.15">
      <c r="U846" s="83" t="str">
        <f t="shared" si="75"/>
        <v xml:space="preserve"> </v>
      </c>
    </row>
    <row r="847" spans="21:21" x14ac:dyDescent="0.15">
      <c r="U847" s="83" t="str">
        <f t="shared" si="75"/>
        <v xml:space="preserve"> </v>
      </c>
    </row>
    <row r="848" spans="21:21" x14ac:dyDescent="0.15">
      <c r="U848" s="83" t="str">
        <f t="shared" si="75"/>
        <v xml:space="preserve"> </v>
      </c>
    </row>
    <row r="849" spans="21:21" x14ac:dyDescent="0.15">
      <c r="U849" s="83" t="str">
        <f t="shared" si="75"/>
        <v xml:space="preserve"> </v>
      </c>
    </row>
    <row r="850" spans="21:21" x14ac:dyDescent="0.15">
      <c r="U850" s="83" t="str">
        <f t="shared" si="75"/>
        <v xml:space="preserve"> </v>
      </c>
    </row>
    <row r="851" spans="21:21" x14ac:dyDescent="0.15">
      <c r="U851" s="83" t="str">
        <f t="shared" si="75"/>
        <v xml:space="preserve"> </v>
      </c>
    </row>
    <row r="852" spans="21:21" x14ac:dyDescent="0.15">
      <c r="U852" s="83" t="str">
        <f t="shared" si="75"/>
        <v xml:space="preserve"> </v>
      </c>
    </row>
    <row r="853" spans="21:21" x14ac:dyDescent="0.15">
      <c r="U853" s="83" t="str">
        <f t="shared" si="75"/>
        <v xml:space="preserve"> </v>
      </c>
    </row>
    <row r="854" spans="21:21" x14ac:dyDescent="0.15">
      <c r="U854" s="83" t="str">
        <f t="shared" si="75"/>
        <v xml:space="preserve"> </v>
      </c>
    </row>
    <row r="855" spans="21:21" x14ac:dyDescent="0.15">
      <c r="U855" s="83" t="str">
        <f t="shared" si="75"/>
        <v xml:space="preserve"> </v>
      </c>
    </row>
    <row r="856" spans="21:21" x14ac:dyDescent="0.15">
      <c r="U856" s="83" t="str">
        <f t="shared" si="75"/>
        <v xml:space="preserve"> </v>
      </c>
    </row>
    <row r="857" spans="21:21" x14ac:dyDescent="0.15">
      <c r="U857" s="83" t="str">
        <f t="shared" si="75"/>
        <v xml:space="preserve"> </v>
      </c>
    </row>
  </sheetData>
  <phoneticPr fontId="2" type="noConversion"/>
  <printOptions gridLines="1" gridLinesSet="0"/>
  <pageMargins left="0.25" right="0.25" top="1" bottom="1" header="0.5" footer="0.5"/>
  <pageSetup orientation="landscape" horizontalDpi="1200" verticalDpi="1200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U393"/>
  <sheetViews>
    <sheetView zoomScaleNormal="100" workbookViewId="0">
      <pane ySplit="1" topLeftCell="A293" activePane="bottomLeft" state="frozen"/>
      <selection pane="bottomLeft" activeCell="T312" sqref="T312"/>
    </sheetView>
  </sheetViews>
  <sheetFormatPr baseColWidth="10" defaultRowHeight="13" x14ac:dyDescent="0.15"/>
  <cols>
    <col min="1" max="1" width="16.5" style="2" customWidth="1"/>
    <col min="2" max="2" width="18.83203125" customWidth="1"/>
    <col min="3" max="3" width="15.33203125" customWidth="1"/>
    <col min="4" max="8" width="8.83203125" customWidth="1"/>
    <col min="9" max="9" width="12.5" customWidth="1"/>
    <col min="10" max="10" width="15.83203125" hidden="1" customWidth="1"/>
    <col min="11" max="11" width="13.1640625" hidden="1" customWidth="1"/>
    <col min="12" max="12" width="5.33203125" hidden="1" customWidth="1"/>
    <col min="13" max="13" width="8.5" hidden="1" customWidth="1"/>
    <col min="14" max="15" width="0" hidden="1" customWidth="1"/>
    <col min="16" max="16" width="5.5" hidden="1" customWidth="1"/>
    <col min="17" max="19" width="0" hidden="1" customWidth="1"/>
    <col min="20" max="20" width="8" customWidth="1"/>
    <col min="21" max="256" width="8.83203125" customWidth="1"/>
  </cols>
  <sheetData>
    <row r="1" spans="1:20" s="4" customFormat="1" x14ac:dyDescent="0.15">
      <c r="A1" s="57" t="s">
        <v>68</v>
      </c>
      <c r="B1" s="4" t="s">
        <v>17</v>
      </c>
      <c r="C1" s="4" t="s">
        <v>0</v>
      </c>
      <c r="D1" s="40" t="s">
        <v>12</v>
      </c>
      <c r="E1" s="30" t="s">
        <v>13</v>
      </c>
      <c r="F1" s="30" t="s">
        <v>14</v>
      </c>
      <c r="G1" s="42" t="s">
        <v>15</v>
      </c>
      <c r="H1" s="4" t="s">
        <v>174</v>
      </c>
      <c r="I1" s="49" t="s">
        <v>72</v>
      </c>
      <c r="J1" s="4" t="s">
        <v>0</v>
      </c>
      <c r="K1" s="4" t="s">
        <v>1</v>
      </c>
      <c r="L1" s="4" t="s">
        <v>2</v>
      </c>
      <c r="M1" s="4" t="s">
        <v>3</v>
      </c>
      <c r="N1" s="4" t="s">
        <v>4</v>
      </c>
      <c r="O1" s="4" t="s">
        <v>5</v>
      </c>
      <c r="P1" s="4" t="s">
        <v>6</v>
      </c>
      <c r="Q1" s="4" t="s">
        <v>7</v>
      </c>
      <c r="R1" s="4" t="s">
        <v>8</v>
      </c>
      <c r="S1" s="4" t="s">
        <v>9</v>
      </c>
      <c r="T1" s="4" t="s">
        <v>115</v>
      </c>
    </row>
    <row r="2" spans="1:20" x14ac:dyDescent="0.15">
      <c r="A2" s="58"/>
      <c r="B2" s="1"/>
      <c r="D2" s="36"/>
      <c r="E2" s="34"/>
      <c r="F2" s="34"/>
      <c r="G2" s="43"/>
      <c r="I2" s="50"/>
      <c r="L2" s="2"/>
      <c r="M2" s="2"/>
      <c r="N2" s="2"/>
      <c r="O2" s="2"/>
      <c r="P2" s="2"/>
      <c r="Q2" s="2"/>
      <c r="R2" s="2"/>
      <c r="S2" s="2"/>
      <c r="T2" s="2"/>
    </row>
    <row r="3" spans="1:20" x14ac:dyDescent="0.15">
      <c r="A3" s="55" t="s">
        <v>101</v>
      </c>
      <c r="B3" s="16" t="s">
        <v>16</v>
      </c>
      <c r="C3" s="12" t="s">
        <v>18</v>
      </c>
      <c r="D3" s="37"/>
      <c r="E3" s="32"/>
      <c r="F3" s="32"/>
      <c r="G3" s="44"/>
      <c r="I3" s="51"/>
      <c r="J3" s="12"/>
      <c r="K3" s="12"/>
      <c r="L3" s="17"/>
      <c r="M3" s="17"/>
      <c r="N3" s="17"/>
      <c r="O3" s="17"/>
      <c r="P3" s="17"/>
      <c r="Q3" s="17"/>
      <c r="R3" s="17"/>
      <c r="S3" s="17"/>
      <c r="T3" s="17"/>
    </row>
    <row r="4" spans="1:20" x14ac:dyDescent="0.15">
      <c r="A4" s="55" t="s">
        <v>102</v>
      </c>
      <c r="B4" s="11"/>
      <c r="C4" s="12"/>
      <c r="D4" s="37">
        <v>0.04</v>
      </c>
      <c r="E4" s="32">
        <v>6.8</v>
      </c>
      <c r="F4" s="32">
        <v>0.84399999999999997</v>
      </c>
      <c r="G4" s="44">
        <v>0.53200000000000003</v>
      </c>
      <c r="H4">
        <f xml:space="preserve"> G4 *0.3263</f>
        <v>0.17359159999999998</v>
      </c>
      <c r="I4" s="51">
        <v>9.6999999999999993</v>
      </c>
      <c r="J4" s="12"/>
      <c r="K4" s="12"/>
      <c r="L4" s="17"/>
      <c r="M4" s="17"/>
      <c r="N4" s="17"/>
      <c r="O4" s="17"/>
      <c r="P4" s="17"/>
      <c r="Q4" s="17"/>
      <c r="R4" s="17"/>
      <c r="S4" s="17"/>
      <c r="T4" s="17">
        <v>10</v>
      </c>
    </row>
    <row r="5" spans="1:20" ht="13.5" customHeight="1" x14ac:dyDescent="0.15">
      <c r="A5" s="55" t="s">
        <v>103</v>
      </c>
      <c r="B5" s="16"/>
      <c r="C5" s="12"/>
      <c r="D5" s="37">
        <v>0.12</v>
      </c>
      <c r="E5" s="32">
        <v>7.17</v>
      </c>
      <c r="F5" s="32">
        <v>0.68500000000000005</v>
      </c>
      <c r="G5" s="44">
        <v>1.181</v>
      </c>
      <c r="H5">
        <f xml:space="preserve"> G5 *0.3263</f>
        <v>0.38536029999999999</v>
      </c>
      <c r="I5" s="51">
        <v>9.1999999999999993</v>
      </c>
      <c r="J5" s="12"/>
      <c r="K5" s="12"/>
      <c r="L5" s="17"/>
      <c r="M5" s="17"/>
      <c r="N5" s="17"/>
      <c r="O5" s="17"/>
      <c r="P5" s="17"/>
      <c r="Q5" s="17"/>
      <c r="R5" s="17"/>
      <c r="S5" s="17"/>
      <c r="T5" s="17">
        <v>8</v>
      </c>
    </row>
    <row r="6" spans="1:20" x14ac:dyDescent="0.15">
      <c r="A6" s="55" t="s">
        <v>104</v>
      </c>
      <c r="B6" s="11"/>
      <c r="C6" s="12"/>
      <c r="D6" s="37">
        <v>0.05</v>
      </c>
      <c r="E6" s="32">
        <v>6.14</v>
      </c>
      <c r="F6" s="32">
        <v>0.90200000000000002</v>
      </c>
      <c r="G6" s="44">
        <v>0.82899999999999996</v>
      </c>
      <c r="H6">
        <f xml:space="preserve"> G6 *0.3263</f>
        <v>0.27050269999999998</v>
      </c>
      <c r="I6" s="51">
        <v>15</v>
      </c>
      <c r="J6" s="12"/>
      <c r="K6" s="12"/>
      <c r="L6" s="17"/>
      <c r="M6" s="17"/>
      <c r="N6" s="17"/>
      <c r="O6" s="17"/>
      <c r="P6" s="17"/>
      <c r="Q6" s="17"/>
      <c r="R6" s="17"/>
      <c r="S6" s="17"/>
      <c r="T6" s="17">
        <v>13</v>
      </c>
    </row>
    <row r="7" spans="1:20" x14ac:dyDescent="0.15">
      <c r="A7" s="55" t="s">
        <v>105</v>
      </c>
      <c r="B7" s="11"/>
      <c r="C7" s="12"/>
      <c r="D7" s="37"/>
      <c r="E7" s="32"/>
      <c r="F7" s="32"/>
      <c r="G7" s="44"/>
      <c r="I7" s="51"/>
      <c r="J7" s="12"/>
      <c r="K7" s="12"/>
      <c r="L7" s="17"/>
      <c r="M7" s="17"/>
      <c r="N7" s="17"/>
      <c r="O7" s="17"/>
      <c r="P7" s="17"/>
      <c r="Q7" s="17"/>
      <c r="R7" s="17"/>
      <c r="S7" s="17"/>
      <c r="T7" s="17"/>
    </row>
    <row r="8" spans="1:20" x14ac:dyDescent="0.15">
      <c r="A8" s="55" t="s">
        <v>106</v>
      </c>
      <c r="B8" s="11"/>
      <c r="C8" s="12"/>
      <c r="D8" s="37">
        <v>0.06</v>
      </c>
      <c r="E8" s="27">
        <v>6.45</v>
      </c>
      <c r="F8" s="27">
        <v>0.33800000000000002</v>
      </c>
      <c r="G8" s="45">
        <v>0.78100000000000003</v>
      </c>
      <c r="H8">
        <f xml:space="preserve"> G8 *0.3263</f>
        <v>0.25484030000000002</v>
      </c>
      <c r="I8" s="52">
        <v>30</v>
      </c>
      <c r="J8" s="12"/>
      <c r="K8" s="12"/>
      <c r="L8" s="17"/>
      <c r="M8" s="17"/>
      <c r="N8" s="17"/>
      <c r="O8" s="17"/>
      <c r="P8" s="17"/>
      <c r="Q8" s="17"/>
      <c r="R8" s="17"/>
      <c r="S8" s="17"/>
      <c r="T8" s="26">
        <v>6</v>
      </c>
    </row>
    <row r="9" spans="1:20" x14ac:dyDescent="0.15">
      <c r="A9" s="55" t="s">
        <v>107</v>
      </c>
      <c r="B9" s="11"/>
      <c r="C9" s="12"/>
      <c r="D9" s="37">
        <v>7.0000000000000007E-2</v>
      </c>
      <c r="E9" s="27">
        <v>6.63</v>
      </c>
      <c r="F9" s="27">
        <v>1.87</v>
      </c>
      <c r="G9" s="45">
        <v>0.67500000000000004</v>
      </c>
      <c r="H9">
        <f xml:space="preserve"> G9 *0.3263</f>
        <v>0.22025249999999999</v>
      </c>
      <c r="I9" s="52">
        <v>9</v>
      </c>
      <c r="J9" s="12"/>
      <c r="K9" s="12"/>
      <c r="L9" s="17"/>
      <c r="M9" s="17"/>
      <c r="N9" s="17"/>
      <c r="O9" s="17"/>
      <c r="P9" s="17"/>
      <c r="Q9" s="17"/>
      <c r="R9" s="17"/>
      <c r="S9" s="17"/>
      <c r="T9" s="26">
        <v>7</v>
      </c>
    </row>
    <row r="10" spans="1:20" x14ac:dyDescent="0.15">
      <c r="A10" s="55" t="s">
        <v>108</v>
      </c>
      <c r="B10" s="11"/>
      <c r="C10" s="12"/>
      <c r="D10" s="37">
        <v>0.08</v>
      </c>
      <c r="E10" s="32">
        <v>7.06</v>
      </c>
      <c r="F10" s="32">
        <v>1.51</v>
      </c>
      <c r="G10" s="44">
        <v>0.23400000000000001</v>
      </c>
      <c r="H10">
        <f xml:space="preserve"> G10 *0.3263</f>
        <v>7.6354199999999997E-2</v>
      </c>
      <c r="I10" s="52">
        <v>9.6</v>
      </c>
      <c r="J10" s="12"/>
      <c r="K10" s="12"/>
      <c r="L10" s="17"/>
      <c r="M10" s="17"/>
      <c r="N10" s="17"/>
      <c r="O10" s="17"/>
      <c r="P10" s="17"/>
      <c r="Q10" s="17"/>
      <c r="R10" s="17"/>
      <c r="S10" s="17"/>
      <c r="T10" s="26">
        <v>8</v>
      </c>
    </row>
    <row r="11" spans="1:20" x14ac:dyDescent="0.15">
      <c r="A11" s="55" t="s">
        <v>130</v>
      </c>
      <c r="B11" s="11"/>
      <c r="C11" s="12"/>
      <c r="D11" s="37"/>
      <c r="E11" s="32"/>
      <c r="F11" s="32"/>
      <c r="G11" s="44"/>
      <c r="I11" s="52"/>
      <c r="J11" s="12"/>
      <c r="K11" s="12"/>
      <c r="L11" s="17"/>
      <c r="M11" s="17"/>
      <c r="N11" s="17"/>
      <c r="O11" s="17"/>
      <c r="P11" s="17"/>
      <c r="Q11" s="17"/>
      <c r="R11" s="17"/>
      <c r="S11" s="17"/>
      <c r="T11" s="17"/>
    </row>
    <row r="12" spans="1:20" x14ac:dyDescent="0.15">
      <c r="A12" s="55"/>
      <c r="B12" s="11"/>
      <c r="C12" s="12"/>
      <c r="D12" s="37"/>
      <c r="E12" s="32"/>
      <c r="F12" s="32"/>
      <c r="G12" s="44"/>
      <c r="I12" s="52"/>
      <c r="J12" s="12"/>
      <c r="K12" s="12"/>
      <c r="L12" s="17"/>
      <c r="M12" s="17"/>
      <c r="N12" s="17"/>
      <c r="O12" s="17"/>
      <c r="P12" s="17"/>
      <c r="Q12" s="17"/>
      <c r="R12" s="17"/>
      <c r="S12" s="17"/>
      <c r="T12" s="17"/>
    </row>
    <row r="13" spans="1:20" x14ac:dyDescent="0.15">
      <c r="A13" s="55"/>
      <c r="B13" s="11"/>
      <c r="C13" s="12"/>
      <c r="D13" s="37"/>
      <c r="E13" s="32"/>
      <c r="F13" s="32"/>
      <c r="G13" s="44"/>
      <c r="I13" s="52"/>
      <c r="J13" s="12"/>
      <c r="K13" s="12"/>
      <c r="L13" s="17"/>
      <c r="M13" s="17"/>
      <c r="N13" s="17"/>
      <c r="O13" s="17"/>
      <c r="P13" s="17"/>
      <c r="Q13" s="17"/>
      <c r="R13" s="17"/>
      <c r="S13" s="17"/>
      <c r="T13" s="17"/>
    </row>
    <row r="14" spans="1:20" x14ac:dyDescent="0.15">
      <c r="A14" s="55"/>
      <c r="B14" s="11"/>
      <c r="C14" s="12"/>
      <c r="D14" s="37"/>
      <c r="E14" s="32"/>
      <c r="F14" s="32"/>
      <c r="G14" s="44"/>
      <c r="I14" s="52"/>
      <c r="J14" s="23"/>
      <c r="K14" s="23"/>
      <c r="L14" s="26"/>
      <c r="M14" s="26"/>
      <c r="N14" s="26"/>
      <c r="O14" s="26"/>
      <c r="P14" s="26"/>
      <c r="Q14" s="26"/>
      <c r="R14" s="26"/>
      <c r="S14" s="26"/>
      <c r="T14" s="26"/>
    </row>
    <row r="15" spans="1:20" x14ac:dyDescent="0.15">
      <c r="A15" s="59"/>
      <c r="B15" s="24"/>
      <c r="C15" s="23"/>
      <c r="D15" s="38"/>
      <c r="E15" s="41"/>
      <c r="F15" s="41"/>
      <c r="G15" s="46"/>
      <c r="I15" s="53"/>
      <c r="J15" s="12"/>
      <c r="K15" s="12"/>
      <c r="L15" s="17"/>
      <c r="M15" s="17"/>
      <c r="N15" s="17"/>
      <c r="O15" s="17"/>
      <c r="P15" s="17"/>
      <c r="Q15" s="17"/>
      <c r="R15" s="17"/>
      <c r="S15" s="17"/>
      <c r="T15" s="17"/>
    </row>
    <row r="16" spans="1:20" x14ac:dyDescent="0.15">
      <c r="A16" s="55"/>
      <c r="B16" s="11"/>
      <c r="C16" s="12"/>
      <c r="D16" s="37"/>
      <c r="E16" s="27"/>
      <c r="F16" s="27"/>
      <c r="G16" s="45"/>
      <c r="I16" s="52"/>
      <c r="J16" s="12"/>
      <c r="K16" s="12"/>
      <c r="L16" s="17"/>
      <c r="M16" s="17"/>
      <c r="N16" s="17"/>
      <c r="O16" s="17"/>
      <c r="P16" s="17"/>
      <c r="Q16" s="17"/>
      <c r="R16" s="17"/>
      <c r="S16" s="17"/>
      <c r="T16" s="17"/>
    </row>
    <row r="17" spans="1:20" x14ac:dyDescent="0.15">
      <c r="A17" s="16"/>
      <c r="B17" s="16"/>
      <c r="C17" s="12"/>
      <c r="D17" s="37"/>
      <c r="E17" s="27"/>
      <c r="F17" s="27"/>
      <c r="G17" s="45"/>
      <c r="I17" s="52"/>
      <c r="J17" s="12" t="s">
        <v>20</v>
      </c>
      <c r="K17" s="12" t="s">
        <v>159</v>
      </c>
      <c r="L17" s="17">
        <v>5</v>
      </c>
      <c r="M17" s="17">
        <v>2</v>
      </c>
      <c r="N17" s="17">
        <v>1</v>
      </c>
      <c r="O17" s="17">
        <v>1</v>
      </c>
      <c r="P17" s="17">
        <v>2</v>
      </c>
      <c r="Q17" s="17">
        <v>4</v>
      </c>
      <c r="R17" s="17" t="s">
        <v>81</v>
      </c>
      <c r="S17" s="17" t="s">
        <v>88</v>
      </c>
      <c r="T17" s="17"/>
    </row>
    <row r="18" spans="1:20" x14ac:dyDescent="0.15">
      <c r="A18" s="55" t="s">
        <v>101</v>
      </c>
      <c r="B18" s="16" t="s">
        <v>19</v>
      </c>
      <c r="C18" s="12" t="s">
        <v>20</v>
      </c>
      <c r="J18" s="12"/>
      <c r="K18" s="12"/>
      <c r="L18" s="12">
        <v>5</v>
      </c>
      <c r="M18" s="17">
        <v>2</v>
      </c>
      <c r="N18" s="17">
        <v>3</v>
      </c>
      <c r="O18" s="17">
        <v>2</v>
      </c>
      <c r="P18" s="17">
        <v>2</v>
      </c>
      <c r="Q18" s="17">
        <v>2</v>
      </c>
      <c r="R18" s="17" t="s">
        <v>86</v>
      </c>
      <c r="S18" s="17" t="s">
        <v>81</v>
      </c>
      <c r="T18" s="17"/>
    </row>
    <row r="19" spans="1:20" x14ac:dyDescent="0.15">
      <c r="A19" s="55" t="s">
        <v>102</v>
      </c>
      <c r="B19" s="16"/>
      <c r="C19" s="12"/>
      <c r="D19" s="37">
        <v>7.0000000000000007E-2</v>
      </c>
      <c r="E19" s="32">
        <v>6.95</v>
      </c>
      <c r="F19" s="32">
        <v>3.09</v>
      </c>
      <c r="G19" s="44">
        <v>0.24299999999999999</v>
      </c>
      <c r="H19">
        <f t="shared" ref="H19:H25" si="0" xml:space="preserve"> G19 *0.3263</f>
        <v>7.9290899999999997E-2</v>
      </c>
      <c r="I19" s="52">
        <v>7.9</v>
      </c>
      <c r="J19" s="12"/>
      <c r="K19" s="12"/>
      <c r="L19" s="17"/>
      <c r="M19" s="17" t="s">
        <v>74</v>
      </c>
      <c r="N19" s="17"/>
      <c r="O19" s="17"/>
      <c r="P19" s="17"/>
      <c r="Q19" s="17"/>
      <c r="R19" s="17"/>
      <c r="S19" s="17"/>
      <c r="T19" s="17"/>
    </row>
    <row r="20" spans="1:20" x14ac:dyDescent="0.15">
      <c r="A20" s="55" t="s">
        <v>103</v>
      </c>
      <c r="B20" s="16"/>
      <c r="C20" s="12"/>
      <c r="D20" s="37">
        <v>0.09</v>
      </c>
      <c r="E20" s="32">
        <v>7.19</v>
      </c>
      <c r="F20" s="32">
        <v>4.26</v>
      </c>
      <c r="G20" s="44">
        <v>1.1970000000000001</v>
      </c>
      <c r="H20">
        <f t="shared" si="0"/>
        <v>0.39058110000000001</v>
      </c>
      <c r="I20" s="51">
        <v>2.8</v>
      </c>
      <c r="J20" s="12"/>
      <c r="K20" s="12"/>
      <c r="L20" s="17">
        <v>5</v>
      </c>
      <c r="M20" s="17">
        <v>2</v>
      </c>
      <c r="N20" s="17">
        <v>1</v>
      </c>
      <c r="O20" s="17">
        <v>1</v>
      </c>
      <c r="P20" s="17">
        <v>2</v>
      </c>
      <c r="Q20" s="17">
        <v>7</v>
      </c>
      <c r="R20" s="17" t="s">
        <v>78</v>
      </c>
      <c r="S20" s="17" t="s">
        <v>82</v>
      </c>
      <c r="T20" s="17"/>
    </row>
    <row r="21" spans="1:20" x14ac:dyDescent="0.15">
      <c r="A21" s="55" t="s">
        <v>104</v>
      </c>
      <c r="B21" s="16"/>
      <c r="C21" s="12"/>
      <c r="D21" s="37">
        <v>0.08</v>
      </c>
      <c r="E21" s="32">
        <v>6.2850000000000001</v>
      </c>
      <c r="F21" s="32">
        <v>4.33</v>
      </c>
      <c r="G21" s="44">
        <v>0.88849999999999996</v>
      </c>
      <c r="H21">
        <f t="shared" si="0"/>
        <v>0.28991754999999997</v>
      </c>
      <c r="I21" s="51">
        <v>5.25</v>
      </c>
      <c r="J21" s="12"/>
      <c r="K21" s="12" t="s">
        <v>99</v>
      </c>
      <c r="L21" s="17">
        <v>5</v>
      </c>
      <c r="M21" s="17">
        <v>3</v>
      </c>
      <c r="N21" s="17">
        <v>2</v>
      </c>
      <c r="O21" s="17">
        <v>4</v>
      </c>
      <c r="P21" s="17">
        <v>4</v>
      </c>
      <c r="Q21" s="17">
        <v>1</v>
      </c>
      <c r="R21" s="17" t="s">
        <v>80</v>
      </c>
      <c r="S21" s="17"/>
      <c r="T21" s="17"/>
    </row>
    <row r="22" spans="1:20" x14ac:dyDescent="0.15">
      <c r="A22" s="55" t="s">
        <v>105</v>
      </c>
      <c r="B22" s="16"/>
      <c r="C22" s="12"/>
      <c r="D22" s="37">
        <v>0.1</v>
      </c>
      <c r="E22" s="32">
        <v>6.75</v>
      </c>
      <c r="F22" s="32">
        <v>4.1100000000000003</v>
      </c>
      <c r="G22" s="44">
        <v>0.01</v>
      </c>
      <c r="H22">
        <f t="shared" si="0"/>
        <v>3.2629999999999998E-3</v>
      </c>
      <c r="I22" s="51">
        <v>3</v>
      </c>
      <c r="J22" s="12"/>
      <c r="K22" s="12" t="s">
        <v>159</v>
      </c>
      <c r="L22" s="17">
        <v>5</v>
      </c>
      <c r="M22" s="17">
        <v>2</v>
      </c>
      <c r="N22" s="17">
        <v>2</v>
      </c>
      <c r="O22" s="17">
        <v>1</v>
      </c>
      <c r="P22" s="17">
        <v>3</v>
      </c>
      <c r="Q22" s="17">
        <v>6</v>
      </c>
      <c r="R22" s="17" t="s">
        <v>77</v>
      </c>
      <c r="S22" s="17" t="s">
        <v>85</v>
      </c>
      <c r="T22" s="17"/>
    </row>
    <row r="23" spans="1:20" x14ac:dyDescent="0.15">
      <c r="A23" s="55" t="s">
        <v>106</v>
      </c>
      <c r="B23" s="16"/>
      <c r="C23" s="12"/>
      <c r="D23" s="37">
        <v>0.08</v>
      </c>
      <c r="E23" s="32">
        <v>6.81</v>
      </c>
      <c r="F23" s="32">
        <v>8.9</v>
      </c>
      <c r="G23" s="44">
        <v>0.42699999999999999</v>
      </c>
      <c r="H23">
        <f t="shared" si="0"/>
        <v>0.13933009999999998</v>
      </c>
      <c r="I23" s="51">
        <v>8.1</v>
      </c>
      <c r="J23" s="12"/>
      <c r="K23" s="12"/>
      <c r="L23" s="17"/>
      <c r="M23" s="17" t="s">
        <v>74</v>
      </c>
      <c r="N23" s="17"/>
      <c r="O23" s="17"/>
      <c r="P23" s="17"/>
      <c r="Q23" s="17"/>
      <c r="R23" s="17"/>
      <c r="S23" s="17"/>
      <c r="T23" s="17"/>
    </row>
    <row r="24" spans="1:20" x14ac:dyDescent="0.15">
      <c r="A24" s="55" t="s">
        <v>107</v>
      </c>
      <c r="B24" s="16"/>
      <c r="C24" s="12"/>
      <c r="D24" s="37">
        <v>0.1</v>
      </c>
      <c r="E24" s="32">
        <v>6.64</v>
      </c>
      <c r="F24" s="32">
        <v>9.5500000000000007</v>
      </c>
      <c r="G24" s="44">
        <v>0.56200000000000006</v>
      </c>
      <c r="H24">
        <f t="shared" si="0"/>
        <v>0.1833806</v>
      </c>
      <c r="I24" s="51">
        <v>3</v>
      </c>
      <c r="J24" s="12"/>
      <c r="K24" s="12" t="s">
        <v>99</v>
      </c>
      <c r="L24" s="17">
        <v>5</v>
      </c>
      <c r="M24" s="17">
        <v>2</v>
      </c>
      <c r="N24" s="17">
        <v>2</v>
      </c>
      <c r="O24" s="17">
        <v>4</v>
      </c>
      <c r="P24" s="17">
        <v>2</v>
      </c>
      <c r="Q24" s="17">
        <v>7</v>
      </c>
      <c r="R24" s="17" t="s">
        <v>76</v>
      </c>
      <c r="S24" s="17" t="s">
        <v>80</v>
      </c>
      <c r="T24" s="17"/>
    </row>
    <row r="25" spans="1:20" x14ac:dyDescent="0.15">
      <c r="A25" s="55" t="s">
        <v>108</v>
      </c>
      <c r="B25" s="16"/>
      <c r="C25" s="12"/>
      <c r="D25">
        <v>0.09</v>
      </c>
      <c r="E25">
        <v>6.99</v>
      </c>
      <c r="F25">
        <v>7.92</v>
      </c>
      <c r="G25">
        <v>0.34899999999999998</v>
      </c>
      <c r="H25">
        <f t="shared" si="0"/>
        <v>0.11387869999999999</v>
      </c>
      <c r="I25">
        <v>2.2999999999999998</v>
      </c>
      <c r="J25" s="12"/>
      <c r="K25" s="12"/>
      <c r="L25" s="17">
        <v>5</v>
      </c>
      <c r="M25" s="17">
        <v>2</v>
      </c>
      <c r="N25" s="17">
        <v>2</v>
      </c>
      <c r="O25" s="17">
        <v>2</v>
      </c>
      <c r="P25" s="17">
        <v>2</v>
      </c>
      <c r="Q25" s="17">
        <v>6</v>
      </c>
      <c r="R25" s="17" t="s">
        <v>93</v>
      </c>
      <c r="S25" s="17" t="s">
        <v>80</v>
      </c>
      <c r="T25" s="17"/>
    </row>
    <row r="26" spans="1:20" x14ac:dyDescent="0.15">
      <c r="A26" s="55" t="s">
        <v>130</v>
      </c>
      <c r="B26" s="16"/>
      <c r="C26" s="12"/>
      <c r="D26" s="37"/>
      <c r="E26" s="32"/>
      <c r="F26" s="32"/>
      <c r="G26" s="44"/>
      <c r="I26" s="51"/>
      <c r="J26" s="12"/>
      <c r="K26" s="12"/>
      <c r="L26" s="17"/>
      <c r="M26" s="17"/>
      <c r="N26" s="17"/>
      <c r="O26" s="17"/>
      <c r="P26" s="17"/>
      <c r="Q26" s="17"/>
      <c r="R26" s="17"/>
      <c r="S26" s="17"/>
      <c r="T26" s="17"/>
    </row>
    <row r="27" spans="1:20" x14ac:dyDescent="0.15">
      <c r="A27" s="55"/>
      <c r="B27" s="16"/>
      <c r="C27" s="12"/>
      <c r="D27" s="37"/>
      <c r="E27" s="32"/>
      <c r="F27" s="32"/>
      <c r="G27" s="44"/>
      <c r="I27" s="51"/>
      <c r="J27" s="12"/>
      <c r="K27" s="12"/>
      <c r="L27" s="17"/>
      <c r="M27" s="17"/>
      <c r="N27" s="17"/>
      <c r="O27" s="17"/>
      <c r="P27" s="17"/>
      <c r="Q27" s="17"/>
      <c r="R27" s="17"/>
      <c r="S27" s="17"/>
      <c r="T27" s="17"/>
    </row>
    <row r="28" spans="1:20" x14ac:dyDescent="0.15">
      <c r="A28" s="55"/>
      <c r="B28" s="16"/>
      <c r="C28" s="12"/>
      <c r="D28" s="37"/>
      <c r="E28" s="32"/>
      <c r="F28" s="32"/>
      <c r="G28" s="44"/>
      <c r="I28" s="51"/>
      <c r="J28" s="12"/>
      <c r="K28" s="12"/>
      <c r="L28" s="17"/>
      <c r="M28" s="17"/>
      <c r="N28" s="17"/>
      <c r="O28" s="17"/>
      <c r="P28" s="17"/>
      <c r="Q28" s="17"/>
      <c r="R28" s="17"/>
      <c r="S28" s="17"/>
      <c r="T28" s="17"/>
    </row>
    <row r="29" spans="1:20" x14ac:dyDescent="0.15">
      <c r="A29" s="55"/>
      <c r="B29" s="16"/>
      <c r="C29" s="12"/>
      <c r="D29" s="37"/>
      <c r="E29" s="32"/>
      <c r="F29" s="32"/>
      <c r="G29" s="44"/>
      <c r="I29" s="51"/>
      <c r="J29" s="23"/>
      <c r="K29" s="23"/>
      <c r="L29" s="26"/>
      <c r="M29" s="26"/>
      <c r="N29" s="26"/>
      <c r="O29" s="26"/>
      <c r="P29" s="26"/>
      <c r="Q29" s="26"/>
      <c r="R29" s="26"/>
      <c r="S29" s="26"/>
      <c r="T29" s="26"/>
    </row>
    <row r="30" spans="1:20" x14ac:dyDescent="0.15">
      <c r="A30" s="55"/>
      <c r="B30" s="16"/>
      <c r="C30" s="12"/>
      <c r="D30" s="37"/>
      <c r="E30" s="32"/>
      <c r="F30" s="32"/>
      <c r="G30" s="44"/>
      <c r="I30" s="51"/>
      <c r="J30" s="23"/>
      <c r="K30" s="23"/>
      <c r="L30" s="26"/>
      <c r="M30" s="26"/>
      <c r="N30" s="26"/>
      <c r="O30" s="26"/>
      <c r="P30" s="26"/>
      <c r="Q30" s="26"/>
      <c r="R30" s="26"/>
      <c r="S30" s="26"/>
      <c r="T30" s="26"/>
    </row>
    <row r="31" spans="1:20" x14ac:dyDescent="0.15">
      <c r="A31" s="59"/>
      <c r="B31" s="25"/>
      <c r="C31" s="23"/>
      <c r="D31" s="38"/>
      <c r="E31" s="33"/>
      <c r="F31" s="33"/>
      <c r="G31" s="47"/>
      <c r="I31" s="53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</row>
    <row r="32" spans="1:20" x14ac:dyDescent="0.15">
      <c r="A32" s="16"/>
      <c r="B32" s="12"/>
      <c r="C32" s="12"/>
      <c r="D32" s="37"/>
      <c r="E32" s="27"/>
      <c r="F32" s="27"/>
      <c r="G32" s="45"/>
      <c r="I32" s="52"/>
      <c r="J32" s="12" t="s">
        <v>22</v>
      </c>
      <c r="K32" s="12" t="s">
        <v>71</v>
      </c>
      <c r="L32" s="12"/>
      <c r="M32" s="12" t="s">
        <v>74</v>
      </c>
      <c r="N32" s="12"/>
      <c r="O32" s="12"/>
      <c r="P32" s="12"/>
      <c r="Q32" s="12"/>
      <c r="R32" s="12"/>
      <c r="S32" s="12"/>
      <c r="T32" s="12"/>
    </row>
    <row r="33" spans="1:20" x14ac:dyDescent="0.15">
      <c r="A33" s="55" t="s">
        <v>101</v>
      </c>
      <c r="B33" s="12" t="s">
        <v>21</v>
      </c>
      <c r="C33" s="12" t="s">
        <v>22</v>
      </c>
      <c r="D33" s="37">
        <v>7.0000000000000007E-2</v>
      </c>
      <c r="E33" s="27">
        <v>7.06</v>
      </c>
      <c r="F33" s="27"/>
      <c r="G33" s="45">
        <v>0.44400000000000001</v>
      </c>
      <c r="H33">
        <f xml:space="preserve"> G33 *0.3263</f>
        <v>0.14487719999999998</v>
      </c>
      <c r="I33" s="52">
        <v>12.4</v>
      </c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>
        <v>42</v>
      </c>
    </row>
    <row r="34" spans="1:20" x14ac:dyDescent="0.15">
      <c r="A34" s="55" t="s">
        <v>102</v>
      </c>
      <c r="B34" s="12"/>
      <c r="C34" s="12"/>
      <c r="D34" s="37">
        <v>7.4999999999999997E-2</v>
      </c>
      <c r="E34" s="27">
        <v>7.06</v>
      </c>
      <c r="F34" s="27">
        <v>3.29</v>
      </c>
      <c r="G34" s="45">
        <v>1.246</v>
      </c>
      <c r="H34">
        <f xml:space="preserve"> G34 *0.3263</f>
        <v>0.40656979999999998</v>
      </c>
      <c r="I34" s="52">
        <v>22.65</v>
      </c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>
        <v>36</v>
      </c>
    </row>
    <row r="35" spans="1:20" x14ac:dyDescent="0.15">
      <c r="A35" s="55" t="s">
        <v>103</v>
      </c>
      <c r="B35" s="12"/>
      <c r="C35" s="12"/>
      <c r="D35" s="37">
        <v>0.06</v>
      </c>
      <c r="E35" s="27">
        <v>7.35</v>
      </c>
      <c r="F35" s="27">
        <v>2.39</v>
      </c>
      <c r="G35" s="45">
        <v>0.42</v>
      </c>
      <c r="H35">
        <f xml:space="preserve"> G35 *0.3263</f>
        <v>0.13704599999999997</v>
      </c>
      <c r="I35" s="52">
        <v>31.8</v>
      </c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>
        <v>24</v>
      </c>
    </row>
    <row r="36" spans="1:20" x14ac:dyDescent="0.15">
      <c r="A36" s="55" t="s">
        <v>104</v>
      </c>
      <c r="B36" s="12"/>
      <c r="C36" s="12"/>
      <c r="D36" s="37"/>
      <c r="E36" s="27"/>
      <c r="F36" s="27"/>
      <c r="G36" s="45"/>
      <c r="I36" s="52"/>
      <c r="J36" s="12"/>
      <c r="K36" s="12"/>
      <c r="L36" s="12"/>
      <c r="M36" s="12"/>
      <c r="N36" s="12"/>
      <c r="O36" s="12"/>
      <c r="P36" s="12"/>
      <c r="Q36" s="12"/>
      <c r="R36" s="12"/>
      <c r="S36" s="12"/>
    </row>
    <row r="37" spans="1:20" x14ac:dyDescent="0.15">
      <c r="A37" s="55" t="s">
        <v>105</v>
      </c>
      <c r="B37" s="12"/>
      <c r="C37" s="12"/>
      <c r="D37" s="37">
        <v>0.03</v>
      </c>
      <c r="E37" s="27">
        <v>7.13</v>
      </c>
      <c r="F37" s="27">
        <v>3.02</v>
      </c>
      <c r="G37" s="45">
        <v>0.05</v>
      </c>
      <c r="H37">
        <f xml:space="preserve"> G37 *0.3263</f>
        <v>1.6315E-2</v>
      </c>
      <c r="I37" s="52">
        <v>16.2</v>
      </c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23">
        <v>27</v>
      </c>
    </row>
    <row r="38" spans="1:20" x14ac:dyDescent="0.15">
      <c r="A38" s="55" t="s">
        <v>106</v>
      </c>
      <c r="B38" s="12"/>
      <c r="C38" s="12"/>
      <c r="D38" s="37"/>
      <c r="E38" s="27"/>
      <c r="F38" s="27">
        <v>2.31</v>
      </c>
      <c r="G38" s="45">
        <v>5.1999999999999998E-2</v>
      </c>
      <c r="H38">
        <f xml:space="preserve"> G38 *0.3263</f>
        <v>1.6967599999999999E-2</v>
      </c>
      <c r="I38" s="5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23">
        <v>15</v>
      </c>
    </row>
    <row r="39" spans="1:20" x14ac:dyDescent="0.15">
      <c r="A39" s="55" t="s">
        <v>107</v>
      </c>
      <c r="B39" s="12"/>
      <c r="C39" s="12"/>
      <c r="D39" s="37">
        <v>0.06</v>
      </c>
      <c r="E39" s="27">
        <v>6.66</v>
      </c>
      <c r="F39" s="27">
        <v>6.22</v>
      </c>
      <c r="G39" s="45">
        <v>0.151</v>
      </c>
      <c r="H39">
        <f xml:space="preserve"> G39 *0.3263</f>
        <v>4.9271299999999997E-2</v>
      </c>
      <c r="I39" s="52">
        <v>41.9</v>
      </c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23">
        <v>21</v>
      </c>
    </row>
    <row r="40" spans="1:20" x14ac:dyDescent="0.15">
      <c r="A40" s="55" t="s">
        <v>108</v>
      </c>
      <c r="B40" s="12"/>
      <c r="C40" s="12"/>
      <c r="D40">
        <v>0.05</v>
      </c>
      <c r="E40">
        <v>7.22</v>
      </c>
      <c r="F40">
        <v>6.37</v>
      </c>
      <c r="G40">
        <v>7.0000000000000007E-2</v>
      </c>
      <c r="H40">
        <f xml:space="preserve"> G40 *0.3263</f>
        <v>2.2841E-2</v>
      </c>
      <c r="I40" s="52">
        <v>77.400000000000006</v>
      </c>
      <c r="T40" s="23">
        <v>21</v>
      </c>
    </row>
    <row r="41" spans="1:20" x14ac:dyDescent="0.15">
      <c r="A41" s="55" t="s">
        <v>130</v>
      </c>
      <c r="B41" s="12"/>
      <c r="C41" s="12"/>
      <c r="D41" s="37">
        <v>0.06</v>
      </c>
      <c r="E41" s="27">
        <v>6.82</v>
      </c>
      <c r="F41" s="27">
        <v>1.68</v>
      </c>
      <c r="G41" s="45">
        <v>0.29099999999999998</v>
      </c>
      <c r="H41">
        <f xml:space="preserve"> G41 *0.3263</f>
        <v>9.495329999999999E-2</v>
      </c>
      <c r="I41" s="52">
        <v>22.5</v>
      </c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23">
        <v>15</v>
      </c>
    </row>
    <row r="42" spans="1:20" x14ac:dyDescent="0.15">
      <c r="A42" s="55"/>
      <c r="B42" s="12"/>
      <c r="C42" s="12"/>
      <c r="D42" s="37"/>
      <c r="E42" s="27"/>
      <c r="F42" s="27"/>
      <c r="G42" s="45"/>
      <c r="I42" s="5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23"/>
    </row>
    <row r="43" spans="1:20" x14ac:dyDescent="0.15">
      <c r="A43" s="55"/>
      <c r="B43" s="12"/>
      <c r="C43" s="12"/>
      <c r="D43" s="37"/>
      <c r="E43" s="27"/>
      <c r="F43" s="27"/>
      <c r="G43" s="45"/>
      <c r="I43" s="5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</row>
    <row r="44" spans="1:20" x14ac:dyDescent="0.15">
      <c r="A44" s="55"/>
      <c r="B44" s="12"/>
      <c r="C44" s="12"/>
      <c r="D44" s="37"/>
      <c r="E44" s="27"/>
      <c r="F44" s="27"/>
      <c r="G44" s="45"/>
      <c r="I44" s="5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</row>
    <row r="45" spans="1:20" x14ac:dyDescent="0.15">
      <c r="A45" s="55"/>
      <c r="B45" s="12"/>
      <c r="C45" s="12"/>
      <c r="D45" s="37"/>
      <c r="E45" s="27"/>
      <c r="F45" s="27"/>
      <c r="G45" s="45"/>
      <c r="I45" s="5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</row>
    <row r="46" spans="1:20" x14ac:dyDescent="0.15">
      <c r="A46" s="55"/>
      <c r="B46" s="12"/>
      <c r="C46" s="12"/>
      <c r="D46" s="37"/>
      <c r="E46" s="27"/>
      <c r="F46" s="27"/>
      <c r="G46" s="45"/>
      <c r="I46" s="5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</row>
    <row r="47" spans="1:20" x14ac:dyDescent="0.15">
      <c r="A47" s="16"/>
      <c r="B47" s="12"/>
      <c r="C47" s="12"/>
      <c r="D47" s="37"/>
      <c r="E47" s="27"/>
      <c r="F47" s="27"/>
      <c r="G47" s="45"/>
      <c r="I47" s="52"/>
      <c r="J47" s="12" t="s">
        <v>24</v>
      </c>
      <c r="K47" s="12" t="s">
        <v>73</v>
      </c>
      <c r="L47" s="12">
        <v>1</v>
      </c>
      <c r="M47" s="12">
        <v>2</v>
      </c>
      <c r="N47" s="18">
        <v>1</v>
      </c>
      <c r="O47" s="12">
        <v>1</v>
      </c>
      <c r="P47" s="12">
        <v>2</v>
      </c>
      <c r="Q47" s="12">
        <v>3</v>
      </c>
      <c r="R47" s="12" t="s">
        <v>79</v>
      </c>
      <c r="S47" s="12" t="s">
        <v>79</v>
      </c>
      <c r="T47" s="12"/>
    </row>
    <row r="48" spans="1:20" x14ac:dyDescent="0.15">
      <c r="A48" s="55" t="s">
        <v>101</v>
      </c>
      <c r="B48" s="12" t="s">
        <v>23</v>
      </c>
      <c r="C48" s="12" t="s">
        <v>24</v>
      </c>
      <c r="D48" s="37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</row>
    <row r="49" spans="1:20" x14ac:dyDescent="0.15">
      <c r="A49" s="55" t="s">
        <v>102</v>
      </c>
      <c r="B49" s="12"/>
      <c r="C49" s="12"/>
      <c r="D49" s="37">
        <v>0.05</v>
      </c>
      <c r="E49" s="27">
        <v>6.8849999999999998</v>
      </c>
      <c r="F49" s="27">
        <v>2.62</v>
      </c>
      <c r="G49" s="45">
        <v>0.14000000000000001</v>
      </c>
      <c r="H49">
        <f xml:space="preserve"> G49 *0.3263</f>
        <v>4.5682E-2</v>
      </c>
      <c r="I49" s="52">
        <v>16.05</v>
      </c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>
        <v>23</v>
      </c>
    </row>
    <row r="50" spans="1:20" x14ac:dyDescent="0.15">
      <c r="A50" s="55" t="s">
        <v>103</v>
      </c>
      <c r="B50" s="12"/>
      <c r="C50" s="12"/>
      <c r="D50" s="37">
        <v>9.5000000000000001E-2</v>
      </c>
      <c r="E50" s="27">
        <v>7.3049999999999997</v>
      </c>
      <c r="F50" s="27">
        <v>2.09</v>
      </c>
      <c r="G50" s="43">
        <v>0.255</v>
      </c>
      <c r="H50">
        <f xml:space="preserve"> G50 *0.3263</f>
        <v>8.3206500000000003E-2</v>
      </c>
      <c r="I50" s="52">
        <v>18.149999999999999</v>
      </c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>
        <v>30</v>
      </c>
    </row>
    <row r="51" spans="1:20" x14ac:dyDescent="0.15">
      <c r="A51" s="55" t="s">
        <v>104</v>
      </c>
      <c r="B51" s="12"/>
      <c r="C51" s="12"/>
      <c r="D51" s="37">
        <v>0.05</v>
      </c>
      <c r="E51" s="27">
        <v>6.7149999999999999</v>
      </c>
      <c r="F51" s="27">
        <v>1.585</v>
      </c>
      <c r="G51" s="45">
        <v>0.222</v>
      </c>
      <c r="H51">
        <f xml:space="preserve"> G51 *0.3263</f>
        <v>7.2438599999999992E-2</v>
      </c>
      <c r="I51" s="52">
        <v>40.9</v>
      </c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>
        <v>20</v>
      </c>
    </row>
    <row r="52" spans="1:20" x14ac:dyDescent="0.15">
      <c r="A52" s="55" t="s">
        <v>105</v>
      </c>
      <c r="B52" s="12"/>
      <c r="C52" s="12"/>
      <c r="D52" s="37"/>
      <c r="E52" s="27"/>
      <c r="F52" s="27"/>
      <c r="G52" s="45"/>
      <c r="I52" s="5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</row>
    <row r="53" spans="1:20" x14ac:dyDescent="0.15">
      <c r="A53" s="55" t="s">
        <v>106</v>
      </c>
      <c r="B53" s="12"/>
      <c r="C53" s="12"/>
      <c r="D53" s="37">
        <v>7.0000000000000007E-2</v>
      </c>
      <c r="E53" s="27">
        <v>6.93</v>
      </c>
      <c r="F53" s="27">
        <v>2.54</v>
      </c>
      <c r="G53" s="45">
        <v>0.29299999999999998</v>
      </c>
      <c r="H53">
        <f xml:space="preserve"> G53 *0.3263</f>
        <v>9.5605899999999994E-2</v>
      </c>
      <c r="I53" s="5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23">
        <v>27</v>
      </c>
    </row>
    <row r="54" spans="1:20" x14ac:dyDescent="0.15">
      <c r="A54" s="55" t="s">
        <v>107</v>
      </c>
      <c r="B54" s="12"/>
      <c r="C54" s="12"/>
      <c r="D54" s="37">
        <v>7.0000000000000007E-2</v>
      </c>
      <c r="E54" s="27">
        <v>6.7</v>
      </c>
      <c r="F54" s="27">
        <v>4.5599999999999996</v>
      </c>
      <c r="G54" s="45">
        <v>0.183</v>
      </c>
      <c r="H54">
        <f xml:space="preserve"> G54 *0.3263</f>
        <v>5.9712899999999992E-2</v>
      </c>
      <c r="I54" s="52">
        <v>21</v>
      </c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23">
        <v>20</v>
      </c>
    </row>
    <row r="55" spans="1:20" x14ac:dyDescent="0.15">
      <c r="A55" s="55" t="s">
        <v>108</v>
      </c>
      <c r="B55" s="12"/>
      <c r="C55" s="12"/>
      <c r="D55" s="37">
        <v>7.0000000000000007E-2</v>
      </c>
      <c r="E55" s="27">
        <v>6.74</v>
      </c>
      <c r="F55" s="27">
        <v>3.09</v>
      </c>
      <c r="G55" s="45">
        <v>0.54500000000000004</v>
      </c>
      <c r="H55">
        <f xml:space="preserve"> G55 *0.3263</f>
        <v>0.17783350000000001</v>
      </c>
      <c r="I55" s="52">
        <v>110.5</v>
      </c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23">
        <v>30</v>
      </c>
    </row>
    <row r="56" spans="1:20" x14ac:dyDescent="0.15">
      <c r="A56" s="55" t="s">
        <v>130</v>
      </c>
      <c r="B56" s="12"/>
      <c r="C56" s="12"/>
      <c r="D56" s="34">
        <v>0.06</v>
      </c>
      <c r="E56" s="27">
        <v>6.72</v>
      </c>
      <c r="F56" s="27">
        <v>1.65</v>
      </c>
      <c r="G56" s="45">
        <v>0.19</v>
      </c>
      <c r="H56">
        <f xml:space="preserve"> G56 *0.3263</f>
        <v>6.1996999999999997E-2</v>
      </c>
      <c r="I56" s="52">
        <v>15.5</v>
      </c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23">
        <v>18</v>
      </c>
    </row>
    <row r="57" spans="1:20" x14ac:dyDescent="0.15">
      <c r="A57" s="55"/>
      <c r="B57" s="12"/>
      <c r="C57" s="12"/>
      <c r="D57" s="37"/>
      <c r="E57" s="27"/>
      <c r="F57" s="27"/>
      <c r="G57" s="45"/>
      <c r="I57" s="5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</row>
    <row r="58" spans="1:20" x14ac:dyDescent="0.15">
      <c r="A58" s="55"/>
      <c r="B58" s="12"/>
      <c r="C58" s="12"/>
      <c r="D58" s="37"/>
      <c r="E58" s="27"/>
      <c r="F58" s="27"/>
      <c r="G58" s="45"/>
      <c r="I58" s="5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</row>
    <row r="59" spans="1:20" x14ac:dyDescent="0.15">
      <c r="A59" s="55"/>
      <c r="B59" s="12"/>
      <c r="C59" s="12"/>
      <c r="D59" s="37"/>
      <c r="E59" s="27"/>
      <c r="F59" s="27"/>
      <c r="G59" s="45"/>
      <c r="I59" s="5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</row>
    <row r="60" spans="1:20" x14ac:dyDescent="0.15">
      <c r="A60" s="55"/>
      <c r="B60" s="12"/>
      <c r="C60" s="12"/>
      <c r="D60" s="37"/>
      <c r="E60" s="27"/>
      <c r="F60" s="27"/>
      <c r="G60" s="45"/>
      <c r="I60" s="5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</row>
    <row r="61" spans="1:20" x14ac:dyDescent="0.15">
      <c r="A61" s="55"/>
      <c r="B61" s="12"/>
      <c r="C61" s="12"/>
      <c r="D61" s="37"/>
      <c r="E61" s="27"/>
      <c r="F61" s="27"/>
      <c r="G61" s="45"/>
      <c r="I61" s="5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</row>
    <row r="62" spans="1:20" x14ac:dyDescent="0.15">
      <c r="A62" s="16"/>
      <c r="B62" s="12"/>
      <c r="C62" s="12"/>
      <c r="D62" s="37"/>
      <c r="E62" s="27"/>
      <c r="F62" s="27"/>
      <c r="G62" s="45"/>
      <c r="I62" s="52"/>
      <c r="J62" s="12" t="s">
        <v>26</v>
      </c>
      <c r="K62" s="12" t="s">
        <v>27</v>
      </c>
      <c r="L62" s="12">
        <v>5</v>
      </c>
      <c r="M62" s="12">
        <v>2</v>
      </c>
      <c r="N62" s="12">
        <v>1</v>
      </c>
      <c r="O62" s="12">
        <v>2</v>
      </c>
      <c r="P62" s="12">
        <v>2</v>
      </c>
      <c r="Q62" s="12">
        <v>8</v>
      </c>
      <c r="R62" s="12" t="s">
        <v>88</v>
      </c>
      <c r="S62" s="12" t="s">
        <v>160</v>
      </c>
      <c r="T62" s="12"/>
    </row>
    <row r="63" spans="1:20" x14ac:dyDescent="0.15">
      <c r="A63" s="55" t="s">
        <v>101</v>
      </c>
      <c r="B63" s="12" t="s">
        <v>25</v>
      </c>
      <c r="C63" s="12" t="s">
        <v>26</v>
      </c>
      <c r="D63" s="37"/>
      <c r="E63" s="27"/>
      <c r="F63" s="27"/>
      <c r="G63" s="45"/>
      <c r="I63" s="5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</row>
    <row r="64" spans="1:20" x14ac:dyDescent="0.15">
      <c r="A64" s="55" t="s">
        <v>102</v>
      </c>
      <c r="B64" s="12"/>
      <c r="C64" s="12"/>
      <c r="D64" s="37">
        <v>0.05</v>
      </c>
      <c r="E64" s="27">
        <v>6.53</v>
      </c>
      <c r="F64" s="27">
        <v>1.73</v>
      </c>
      <c r="G64" s="45">
        <v>0.19500000000000001</v>
      </c>
      <c r="H64">
        <f xml:space="preserve"> G64 *0.3263</f>
        <v>6.3628500000000004E-2</v>
      </c>
      <c r="I64" s="52">
        <v>7.4</v>
      </c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>
        <v>36</v>
      </c>
    </row>
    <row r="65" spans="1:20" x14ac:dyDescent="0.15">
      <c r="A65" s="55" t="s">
        <v>103</v>
      </c>
      <c r="B65" s="12"/>
      <c r="C65" s="12"/>
      <c r="D65" s="37">
        <v>0.06</v>
      </c>
      <c r="E65" s="27">
        <v>7.46</v>
      </c>
      <c r="F65" s="27">
        <v>1.72</v>
      </c>
      <c r="G65" s="45">
        <v>0.38500000000000001</v>
      </c>
      <c r="H65">
        <f xml:space="preserve"> G65 *0.3263</f>
        <v>0.1256255</v>
      </c>
      <c r="I65" s="52">
        <v>18.3</v>
      </c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>
        <v>33</v>
      </c>
    </row>
    <row r="66" spans="1:20" x14ac:dyDescent="0.15">
      <c r="A66" s="55" t="s">
        <v>104</v>
      </c>
      <c r="B66" s="12"/>
      <c r="C66" s="12"/>
      <c r="D66" s="37"/>
      <c r="E66" s="27"/>
      <c r="F66" s="27"/>
      <c r="G66" s="45"/>
      <c r="I66" s="52"/>
      <c r="J66" s="12"/>
      <c r="K66" s="12"/>
      <c r="L66" s="12"/>
      <c r="M66" s="12"/>
      <c r="N66" s="12"/>
      <c r="O66" s="12"/>
      <c r="P66" s="12"/>
      <c r="Q66" s="12"/>
      <c r="R66" s="12"/>
      <c r="S66" s="12"/>
    </row>
    <row r="67" spans="1:20" x14ac:dyDescent="0.15">
      <c r="A67" s="55" t="s">
        <v>105</v>
      </c>
      <c r="B67" s="12"/>
      <c r="C67" s="12"/>
      <c r="D67" s="37">
        <v>0.06</v>
      </c>
      <c r="E67" s="27">
        <v>7.35</v>
      </c>
      <c r="F67" s="27">
        <v>1.1100000000000001</v>
      </c>
      <c r="G67" s="45">
        <v>0.11899999999999999</v>
      </c>
      <c r="H67">
        <f xml:space="preserve"> G67 *0.3263</f>
        <v>3.8829699999999995E-2</v>
      </c>
      <c r="I67" s="52">
        <v>10.6</v>
      </c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>
        <v>66</v>
      </c>
    </row>
    <row r="68" spans="1:20" x14ac:dyDescent="0.15">
      <c r="A68" s="55" t="s">
        <v>106</v>
      </c>
      <c r="B68" s="12"/>
      <c r="C68" s="12"/>
      <c r="D68" s="37">
        <v>0.05</v>
      </c>
      <c r="E68" s="27">
        <v>7.15</v>
      </c>
      <c r="F68" s="27">
        <v>0.88800000000000001</v>
      </c>
      <c r="G68" s="45">
        <v>0.19800000000000001</v>
      </c>
      <c r="H68">
        <f xml:space="preserve"> G68 *0.3263</f>
        <v>6.4607399999999995E-2</v>
      </c>
      <c r="I68" s="52">
        <v>36.1</v>
      </c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23">
        <v>45</v>
      </c>
    </row>
    <row r="69" spans="1:20" x14ac:dyDescent="0.15">
      <c r="A69" s="55" t="s">
        <v>107</v>
      </c>
      <c r="B69" s="12"/>
      <c r="C69" s="12"/>
      <c r="D69" s="37">
        <v>0.06</v>
      </c>
      <c r="E69" s="27">
        <v>6.76</v>
      </c>
      <c r="F69" s="27">
        <v>4.41</v>
      </c>
      <c r="G69" s="45">
        <v>0.123</v>
      </c>
      <c r="H69">
        <f xml:space="preserve"> G69 *0.3263</f>
        <v>4.0134899999999994E-2</v>
      </c>
      <c r="I69" s="52">
        <v>10</v>
      </c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23">
        <v>54</v>
      </c>
    </row>
    <row r="70" spans="1:20" x14ac:dyDescent="0.15">
      <c r="A70" s="55" t="s">
        <v>108</v>
      </c>
      <c r="B70" s="12"/>
      <c r="C70" s="12"/>
      <c r="D70" s="37">
        <v>0.06</v>
      </c>
      <c r="E70" s="27">
        <v>6.67</v>
      </c>
      <c r="F70" s="27">
        <v>1.58</v>
      </c>
      <c r="G70" s="45">
        <v>0.22600000000000001</v>
      </c>
      <c r="H70">
        <f xml:space="preserve"> G70 *0.3263</f>
        <v>7.3743799999999998E-2</v>
      </c>
      <c r="I70" s="52">
        <v>10.7</v>
      </c>
      <c r="J70" s="12"/>
      <c r="K70" s="12"/>
      <c r="L70" s="12"/>
      <c r="M70" s="12" t="s">
        <v>74</v>
      </c>
      <c r="N70" s="12"/>
      <c r="O70" s="12"/>
      <c r="P70" s="12"/>
      <c r="Q70" s="12"/>
      <c r="R70" s="12"/>
      <c r="S70" s="12"/>
      <c r="T70" s="23">
        <v>36</v>
      </c>
    </row>
    <row r="71" spans="1:20" x14ac:dyDescent="0.15">
      <c r="A71" s="55" t="s">
        <v>130</v>
      </c>
      <c r="B71" s="12"/>
      <c r="C71" s="12"/>
      <c r="D71" s="37"/>
      <c r="E71" s="27"/>
      <c r="F71" s="27"/>
      <c r="G71" s="45"/>
      <c r="I71" s="5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</row>
    <row r="72" spans="1:20" x14ac:dyDescent="0.15">
      <c r="A72" s="55"/>
      <c r="B72" s="12"/>
      <c r="C72" s="12"/>
      <c r="D72" s="37"/>
      <c r="E72" s="27"/>
      <c r="F72" s="27"/>
      <c r="G72" s="45"/>
      <c r="I72" s="5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</row>
    <row r="73" spans="1:20" x14ac:dyDescent="0.15">
      <c r="A73" s="55"/>
      <c r="B73" s="12"/>
      <c r="C73" s="12"/>
      <c r="D73" s="37"/>
      <c r="E73" s="27"/>
      <c r="F73" s="27"/>
      <c r="G73" s="45"/>
      <c r="I73" s="5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</row>
    <row r="74" spans="1:20" x14ac:dyDescent="0.15">
      <c r="A74" s="55"/>
      <c r="B74" s="12"/>
      <c r="C74" s="12"/>
      <c r="D74" s="37"/>
      <c r="E74" s="27"/>
      <c r="F74" s="27"/>
      <c r="G74" s="45"/>
      <c r="I74" s="5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</row>
    <row r="75" spans="1:20" x14ac:dyDescent="0.15">
      <c r="A75" s="55"/>
      <c r="B75" s="12"/>
      <c r="C75" s="12"/>
      <c r="D75" s="37"/>
      <c r="E75" s="27"/>
      <c r="F75" s="27"/>
      <c r="G75" s="45"/>
      <c r="I75" s="5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</row>
    <row r="76" spans="1:20" x14ac:dyDescent="0.15">
      <c r="A76" s="55"/>
      <c r="B76" s="12"/>
      <c r="C76" s="12"/>
      <c r="D76" s="37"/>
      <c r="E76" s="27"/>
      <c r="F76" s="27"/>
      <c r="G76" s="45"/>
      <c r="I76" s="52"/>
      <c r="J76" s="12"/>
      <c r="K76" s="12"/>
      <c r="L76" s="12"/>
      <c r="M76" s="12" t="s">
        <v>74</v>
      </c>
      <c r="N76" s="12"/>
      <c r="O76" s="12"/>
      <c r="P76" s="12"/>
      <c r="Q76" s="12"/>
      <c r="R76" s="12"/>
      <c r="S76" s="12"/>
      <c r="T76" s="12"/>
    </row>
    <row r="77" spans="1:20" x14ac:dyDescent="0.15">
      <c r="A77" s="16"/>
      <c r="B77" s="12"/>
      <c r="C77" s="12"/>
      <c r="D77" s="37"/>
      <c r="E77" s="27"/>
      <c r="F77" s="27"/>
      <c r="G77" s="45"/>
      <c r="I77" s="52"/>
      <c r="J77" s="12"/>
      <c r="K77" s="12"/>
      <c r="L77" s="12"/>
      <c r="M77" s="12" t="s">
        <v>74</v>
      </c>
      <c r="N77" s="12"/>
      <c r="O77" s="12"/>
      <c r="P77" s="12"/>
      <c r="Q77" s="12"/>
      <c r="R77" s="12"/>
      <c r="S77" s="12"/>
      <c r="T77" s="12"/>
    </row>
    <row r="78" spans="1:20" x14ac:dyDescent="0.15">
      <c r="A78" s="55" t="s">
        <v>101</v>
      </c>
      <c r="B78" s="12" t="s">
        <v>29</v>
      </c>
      <c r="C78" s="12" t="s">
        <v>28</v>
      </c>
      <c r="D78" s="37">
        <v>0.05</v>
      </c>
      <c r="E78" s="27">
        <v>7.16</v>
      </c>
      <c r="F78" s="27"/>
      <c r="G78" s="45">
        <v>3.5000000000000003E-2</v>
      </c>
      <c r="H78">
        <f xml:space="preserve"> G78 *0.3263</f>
        <v>1.14205E-2</v>
      </c>
      <c r="I78" s="52">
        <v>16.5</v>
      </c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>
        <v>15</v>
      </c>
    </row>
    <row r="79" spans="1:20" x14ac:dyDescent="0.15">
      <c r="A79" s="55" t="s">
        <v>102</v>
      </c>
      <c r="B79" s="12"/>
      <c r="C79" s="12"/>
      <c r="D79" s="37"/>
      <c r="E79" s="27"/>
      <c r="F79" s="27"/>
      <c r="G79" s="45"/>
      <c r="I79" s="5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</row>
    <row r="80" spans="1:20" x14ac:dyDescent="0.15">
      <c r="A80" s="55" t="s">
        <v>103</v>
      </c>
      <c r="B80" s="12"/>
      <c r="C80" s="12"/>
      <c r="D80" s="37"/>
      <c r="E80" s="27"/>
      <c r="F80" s="27"/>
      <c r="G80" s="45"/>
      <c r="I80" s="5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</row>
    <row r="81" spans="1:20" x14ac:dyDescent="0.15">
      <c r="A81" s="55" t="s">
        <v>104</v>
      </c>
      <c r="B81" s="12"/>
      <c r="C81" s="12"/>
      <c r="D81" s="37">
        <v>0.05</v>
      </c>
      <c r="E81" s="27">
        <v>6.85</v>
      </c>
      <c r="F81" s="27">
        <v>1.24</v>
      </c>
      <c r="G81" s="45">
        <v>4.9000000000000002E-2</v>
      </c>
      <c r="H81">
        <f xml:space="preserve"> G81 *0.3263</f>
        <v>1.5988699999999998E-2</v>
      </c>
      <c r="I81" s="52">
        <v>12</v>
      </c>
      <c r="J81" s="12"/>
      <c r="K81" s="12"/>
      <c r="L81" s="12"/>
      <c r="M81" s="12"/>
      <c r="N81" s="12"/>
      <c r="O81" s="12"/>
      <c r="P81" s="12"/>
      <c r="Q81" s="15"/>
      <c r="R81" s="12"/>
      <c r="S81" s="12"/>
      <c r="T81" s="12">
        <v>15</v>
      </c>
    </row>
    <row r="82" spans="1:20" x14ac:dyDescent="0.15">
      <c r="A82" s="55" t="s">
        <v>105</v>
      </c>
      <c r="B82" s="12"/>
      <c r="C82" s="12"/>
      <c r="D82" s="37"/>
      <c r="E82" s="27"/>
      <c r="F82" s="27"/>
      <c r="G82" s="45"/>
      <c r="I82" s="5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</row>
    <row r="83" spans="1:20" x14ac:dyDescent="0.15">
      <c r="A83" s="55" t="s">
        <v>106</v>
      </c>
      <c r="B83" s="12"/>
      <c r="C83" s="12"/>
      <c r="D83" s="37"/>
      <c r="E83" s="27"/>
      <c r="F83" s="27"/>
      <c r="G83" s="45"/>
      <c r="I83" s="5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</row>
    <row r="84" spans="1:20" x14ac:dyDescent="0.15">
      <c r="A84" s="55" t="s">
        <v>107</v>
      </c>
      <c r="B84" s="12"/>
      <c r="C84" s="12"/>
      <c r="D84" s="37"/>
      <c r="E84" s="27"/>
      <c r="F84" s="27"/>
      <c r="G84" s="45"/>
      <c r="I84" s="5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</row>
    <row r="85" spans="1:20" x14ac:dyDescent="0.15">
      <c r="A85" s="55" t="s">
        <v>108</v>
      </c>
      <c r="B85" s="12"/>
      <c r="C85" s="12"/>
      <c r="D85" s="37">
        <v>0.24</v>
      </c>
      <c r="E85" s="27">
        <v>7.97</v>
      </c>
      <c r="F85" s="27">
        <v>10.3</v>
      </c>
      <c r="G85" s="45">
        <v>2.5999999999999999E-2</v>
      </c>
      <c r="H85">
        <f xml:space="preserve"> G85 *0.3263</f>
        <v>8.4837999999999997E-3</v>
      </c>
      <c r="I85" s="52">
        <v>10.8</v>
      </c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>
        <v>18</v>
      </c>
    </row>
    <row r="86" spans="1:20" x14ac:dyDescent="0.15">
      <c r="A86" s="55" t="s">
        <v>130</v>
      </c>
      <c r="B86" s="12"/>
      <c r="C86" s="12"/>
      <c r="D86" s="37">
        <v>0.05</v>
      </c>
      <c r="E86" s="27">
        <v>6.68</v>
      </c>
      <c r="F86" s="27">
        <v>1.1000000000000001</v>
      </c>
      <c r="G86" s="45">
        <v>0.20499999999999999</v>
      </c>
      <c r="H86">
        <f xml:space="preserve"> G86 *0.3263</f>
        <v>6.6891499999999993E-2</v>
      </c>
      <c r="I86" s="52">
        <v>11.9</v>
      </c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>
        <v>15</v>
      </c>
    </row>
    <row r="87" spans="1:20" x14ac:dyDescent="0.15">
      <c r="A87" s="55"/>
      <c r="B87" s="12"/>
      <c r="C87" s="12"/>
      <c r="D87" s="37"/>
      <c r="E87" s="27"/>
      <c r="F87" s="27"/>
      <c r="G87" s="45"/>
      <c r="I87" s="5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</row>
    <row r="88" spans="1:20" x14ac:dyDescent="0.15">
      <c r="A88" s="55"/>
      <c r="B88" s="12"/>
      <c r="C88" s="12"/>
      <c r="D88" s="37"/>
      <c r="E88" s="27"/>
      <c r="F88" s="27"/>
      <c r="G88" s="45"/>
      <c r="I88" s="5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</row>
    <row r="89" spans="1:20" x14ac:dyDescent="0.15">
      <c r="A89" s="55"/>
      <c r="B89" s="12"/>
      <c r="C89" s="12"/>
      <c r="D89" s="37"/>
      <c r="E89" s="27"/>
      <c r="F89" s="27"/>
      <c r="G89" s="45"/>
      <c r="I89" s="5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</row>
    <row r="90" spans="1:20" x14ac:dyDescent="0.15">
      <c r="A90" s="55"/>
      <c r="B90" s="12"/>
      <c r="C90" s="12"/>
      <c r="D90" s="37"/>
      <c r="E90" s="27"/>
      <c r="F90" s="27"/>
      <c r="G90" s="45"/>
      <c r="I90" s="5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</row>
    <row r="91" spans="1:20" x14ac:dyDescent="0.15">
      <c r="A91" s="55"/>
      <c r="B91" s="12"/>
      <c r="C91" s="12"/>
      <c r="D91" s="37"/>
      <c r="E91" s="27"/>
      <c r="F91" s="27"/>
      <c r="G91" s="45"/>
      <c r="I91" s="5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</row>
    <row r="92" spans="1:20" x14ac:dyDescent="0.15">
      <c r="A92" s="55"/>
      <c r="B92" s="12"/>
      <c r="C92" s="12"/>
      <c r="D92" s="37"/>
      <c r="E92" s="27"/>
      <c r="F92" s="27"/>
      <c r="G92" s="45"/>
      <c r="I92" s="52"/>
      <c r="J92" s="12" t="s">
        <v>31</v>
      </c>
      <c r="K92" s="12" t="s">
        <v>90</v>
      </c>
      <c r="L92" s="12">
        <v>5</v>
      </c>
      <c r="M92" s="12">
        <v>1</v>
      </c>
      <c r="N92" s="12">
        <v>1</v>
      </c>
      <c r="O92" s="12">
        <v>3</v>
      </c>
      <c r="P92" s="12">
        <v>1</v>
      </c>
      <c r="Q92" s="12"/>
      <c r="R92" s="12" t="s">
        <v>88</v>
      </c>
      <c r="S92" s="12"/>
      <c r="T92" s="12"/>
    </row>
    <row r="93" spans="1:20" x14ac:dyDescent="0.15">
      <c r="A93" s="55" t="s">
        <v>101</v>
      </c>
      <c r="B93" s="12" t="s">
        <v>30</v>
      </c>
      <c r="C93" s="12" t="s">
        <v>31</v>
      </c>
      <c r="D93" s="37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4"/>
    </row>
    <row r="94" spans="1:20" x14ac:dyDescent="0.15">
      <c r="A94" s="55" t="s">
        <v>102</v>
      </c>
      <c r="B94" s="12"/>
      <c r="C94" s="12"/>
      <c r="D94" s="37">
        <v>0.05</v>
      </c>
      <c r="E94">
        <v>6.91</v>
      </c>
      <c r="F94">
        <v>2.5099999999999998</v>
      </c>
      <c r="G94">
        <v>0.35799999999999998</v>
      </c>
      <c r="H94">
        <f t="shared" ref="H94:H101" si="1" xml:space="preserve"> G94 *0.3263</f>
        <v>0.11681539999999999</v>
      </c>
      <c r="I94">
        <v>9.5</v>
      </c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>
        <v>35</v>
      </c>
    </row>
    <row r="95" spans="1:20" x14ac:dyDescent="0.15">
      <c r="A95" s="55" t="s">
        <v>103</v>
      </c>
      <c r="B95" s="12"/>
      <c r="C95" s="12"/>
      <c r="D95" s="37">
        <v>4.4999999999999998E-2</v>
      </c>
      <c r="E95">
        <v>7.2050000000000001</v>
      </c>
      <c r="F95">
        <v>2.0700000000000003</v>
      </c>
      <c r="G95">
        <v>0.69350000000000001</v>
      </c>
      <c r="H95">
        <f t="shared" si="1"/>
        <v>0.22628904999999999</v>
      </c>
      <c r="I95">
        <v>7</v>
      </c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>
        <v>27</v>
      </c>
    </row>
    <row r="96" spans="1:20" x14ac:dyDescent="0.15">
      <c r="A96" s="55" t="s">
        <v>104</v>
      </c>
      <c r="B96" s="12"/>
      <c r="C96" s="12"/>
      <c r="D96" s="37">
        <v>4.6666666666666669E-2</v>
      </c>
      <c r="E96">
        <v>6.7399999999999993</v>
      </c>
      <c r="F96" s="34">
        <v>1.5566666666666666</v>
      </c>
      <c r="G96" s="43">
        <v>0.40933333333333333</v>
      </c>
      <c r="H96">
        <f t="shared" si="1"/>
        <v>0.13356546666666666</v>
      </c>
      <c r="I96" s="50">
        <v>12.166666666666666</v>
      </c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>
        <v>35</v>
      </c>
    </row>
    <row r="97" spans="1:20" x14ac:dyDescent="0.15">
      <c r="A97" s="55" t="s">
        <v>105</v>
      </c>
      <c r="B97" s="12"/>
      <c r="C97" s="12"/>
      <c r="D97" s="37">
        <v>7.0000000000000007E-2</v>
      </c>
      <c r="E97" s="27">
        <v>6.92</v>
      </c>
      <c r="F97" s="27">
        <v>2.4900000000000002</v>
      </c>
      <c r="G97" s="45">
        <v>3.0990000000000002</v>
      </c>
      <c r="H97">
        <f t="shared" si="1"/>
        <v>1.0112037</v>
      </c>
      <c r="I97" s="52">
        <v>3</v>
      </c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23">
        <v>34</v>
      </c>
    </row>
    <row r="98" spans="1:20" x14ac:dyDescent="0.15">
      <c r="A98" s="55" t="s">
        <v>106</v>
      </c>
      <c r="B98" s="12"/>
      <c r="C98" s="12"/>
      <c r="D98" s="37">
        <v>6.5000000000000002E-2</v>
      </c>
      <c r="E98" s="27">
        <v>7.03</v>
      </c>
      <c r="F98" s="27">
        <v>7.6050000000000004</v>
      </c>
      <c r="G98" s="45">
        <v>0.26700000000000002</v>
      </c>
      <c r="H98">
        <f t="shared" si="1"/>
        <v>8.7122099999999994E-2</v>
      </c>
      <c r="I98" s="52">
        <v>8.35</v>
      </c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17">
        <v>36</v>
      </c>
    </row>
    <row r="99" spans="1:20" x14ac:dyDescent="0.15">
      <c r="A99" s="55" t="s">
        <v>107</v>
      </c>
      <c r="B99" s="12"/>
      <c r="C99" s="12"/>
      <c r="D99" s="37">
        <v>0.06</v>
      </c>
      <c r="E99" s="27">
        <v>6.7050000000000001</v>
      </c>
      <c r="F99" s="27">
        <v>5.7149999999999999</v>
      </c>
      <c r="G99" s="45">
        <v>0.10050000000000001</v>
      </c>
      <c r="H99">
        <f t="shared" si="1"/>
        <v>3.279315E-2</v>
      </c>
      <c r="I99" s="52">
        <v>6</v>
      </c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17">
        <v>30</v>
      </c>
    </row>
    <row r="100" spans="1:20" x14ac:dyDescent="0.15">
      <c r="A100" s="55" t="s">
        <v>108</v>
      </c>
      <c r="B100" s="12"/>
      <c r="C100" s="12"/>
      <c r="D100" s="37">
        <v>0.06</v>
      </c>
      <c r="E100" s="27">
        <v>7.19</v>
      </c>
      <c r="F100" s="27">
        <v>3.32</v>
      </c>
      <c r="G100" s="45">
        <v>0.2135</v>
      </c>
      <c r="H100">
        <f t="shared" si="1"/>
        <v>6.9665049999999992E-2</v>
      </c>
      <c r="I100" s="52">
        <v>9.15</v>
      </c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17">
        <v>38</v>
      </c>
    </row>
    <row r="101" spans="1:20" x14ac:dyDescent="0.15">
      <c r="A101" s="55" t="s">
        <v>130</v>
      </c>
      <c r="B101" s="12"/>
      <c r="C101" s="12"/>
      <c r="D101" s="37">
        <v>0.08</v>
      </c>
      <c r="E101" s="27">
        <v>6.7</v>
      </c>
      <c r="F101" s="27">
        <v>1.9950000000000001</v>
      </c>
      <c r="G101" s="45">
        <v>0.3145</v>
      </c>
      <c r="H101">
        <f t="shared" si="1"/>
        <v>0.10262135</v>
      </c>
      <c r="I101" s="52">
        <v>12.45</v>
      </c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17">
        <v>27</v>
      </c>
    </row>
    <row r="102" spans="1:20" x14ac:dyDescent="0.15">
      <c r="A102" s="55"/>
      <c r="B102" s="12"/>
      <c r="C102" s="12"/>
      <c r="D102" s="37"/>
      <c r="E102" s="27"/>
      <c r="F102" s="27"/>
      <c r="G102" s="45"/>
      <c r="I102" s="52"/>
      <c r="T102" s="12"/>
    </row>
    <row r="103" spans="1:20" x14ac:dyDescent="0.15">
      <c r="A103" s="58"/>
      <c r="D103" s="37"/>
      <c r="E103" s="27"/>
      <c r="F103" s="27"/>
      <c r="G103" s="45"/>
      <c r="I103" s="52"/>
    </row>
    <row r="104" spans="1:20" x14ac:dyDescent="0.15">
      <c r="A104" s="58"/>
      <c r="D104" s="37"/>
      <c r="E104" s="27"/>
      <c r="F104" s="27"/>
      <c r="G104" s="45"/>
      <c r="I104" s="52"/>
      <c r="J104" s="12"/>
      <c r="K104" s="12"/>
      <c r="L104" s="12"/>
      <c r="M104" s="12"/>
      <c r="N104" s="12"/>
      <c r="O104" s="12"/>
      <c r="P104" s="12"/>
      <c r="Q104" s="12"/>
      <c r="R104" s="12"/>
      <c r="S104" s="12"/>
    </row>
    <row r="105" spans="1:20" x14ac:dyDescent="0.15">
      <c r="A105" s="55"/>
      <c r="B105" s="12"/>
      <c r="C105" s="12"/>
      <c r="D105" s="37"/>
      <c r="E105" s="27"/>
      <c r="F105" s="27"/>
      <c r="G105" s="45"/>
      <c r="I105" s="5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</row>
    <row r="106" spans="1:20" x14ac:dyDescent="0.15">
      <c r="A106" s="55"/>
      <c r="B106" s="12"/>
      <c r="C106" s="12"/>
      <c r="D106" s="37"/>
      <c r="E106" s="27"/>
      <c r="F106" s="27"/>
      <c r="G106" s="45"/>
      <c r="I106" s="5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</row>
    <row r="107" spans="1:20" x14ac:dyDescent="0.15">
      <c r="A107" s="55"/>
      <c r="B107" s="12"/>
      <c r="C107" s="12"/>
      <c r="D107" s="37"/>
      <c r="E107" s="27"/>
      <c r="F107" s="27"/>
      <c r="G107" s="45"/>
      <c r="I107" s="52"/>
      <c r="J107" s="12" t="s">
        <v>32</v>
      </c>
      <c r="K107" s="12" t="s">
        <v>94</v>
      </c>
      <c r="L107" s="12"/>
      <c r="M107" s="12" t="s">
        <v>74</v>
      </c>
      <c r="N107" s="12"/>
      <c r="O107" s="12"/>
      <c r="P107" s="12"/>
      <c r="Q107" s="12"/>
      <c r="R107" s="12"/>
      <c r="S107" s="12"/>
      <c r="T107" s="12"/>
    </row>
    <row r="108" spans="1:20" x14ac:dyDescent="0.15">
      <c r="A108" s="55" t="s">
        <v>101</v>
      </c>
      <c r="B108" s="12" t="s">
        <v>34</v>
      </c>
      <c r="C108" s="12" t="s">
        <v>35</v>
      </c>
      <c r="D108" s="37">
        <v>0.05</v>
      </c>
      <c r="E108" s="27">
        <v>7.16</v>
      </c>
      <c r="F108" s="27"/>
      <c r="G108" s="45">
        <v>5.7000000000000002E-2</v>
      </c>
      <c r="H108">
        <f t="shared" ref="H108:H116" si="2" xml:space="preserve"> G108 *0.3263</f>
        <v>1.85991E-2</v>
      </c>
      <c r="I108" s="52">
        <v>3.9</v>
      </c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>
        <v>27</v>
      </c>
    </row>
    <row r="109" spans="1:20" x14ac:dyDescent="0.15">
      <c r="A109" s="55" t="s">
        <v>102</v>
      </c>
      <c r="B109" s="12"/>
      <c r="C109" s="12"/>
      <c r="D109" s="37">
        <v>0.04</v>
      </c>
      <c r="E109" s="27">
        <v>6.52</v>
      </c>
      <c r="F109" s="27">
        <v>1.39</v>
      </c>
      <c r="G109" s="45">
        <v>0.20899999999999999</v>
      </c>
      <c r="H109">
        <f t="shared" si="2"/>
        <v>6.8196699999999999E-2</v>
      </c>
      <c r="I109" s="52">
        <v>10.9</v>
      </c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>
        <v>24</v>
      </c>
    </row>
    <row r="110" spans="1:20" x14ac:dyDescent="0.15">
      <c r="A110" s="55" t="s">
        <v>103</v>
      </c>
      <c r="B110" s="12"/>
      <c r="C110" s="12"/>
      <c r="D110" s="37">
        <v>0.05</v>
      </c>
      <c r="E110" s="27">
        <v>7.27</v>
      </c>
      <c r="F110" s="27">
        <v>2.38</v>
      </c>
      <c r="G110" s="45">
        <v>0.497</v>
      </c>
      <c r="H110">
        <f t="shared" si="2"/>
        <v>0.16217109999999998</v>
      </c>
      <c r="I110" s="52">
        <v>13.2</v>
      </c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>
        <v>24</v>
      </c>
    </row>
    <row r="111" spans="1:20" x14ac:dyDescent="0.15">
      <c r="A111" s="55" t="s">
        <v>104</v>
      </c>
      <c r="B111" s="12"/>
      <c r="C111" s="12"/>
      <c r="D111" s="37">
        <v>0.05</v>
      </c>
      <c r="E111" s="27">
        <v>6.29</v>
      </c>
      <c r="F111" s="27">
        <v>2.65</v>
      </c>
      <c r="G111" s="45">
        <v>0.63200000000000001</v>
      </c>
      <c r="H111">
        <f t="shared" si="2"/>
        <v>0.20622159999999998</v>
      </c>
      <c r="I111" s="52">
        <v>10.5</v>
      </c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</row>
    <row r="112" spans="1:20" x14ac:dyDescent="0.15">
      <c r="A112" s="55" t="s">
        <v>105</v>
      </c>
      <c r="B112" s="12"/>
      <c r="C112" s="12"/>
      <c r="D112" s="37">
        <v>0.06</v>
      </c>
      <c r="E112" s="27">
        <v>7.24</v>
      </c>
      <c r="F112" s="27">
        <v>3.45</v>
      </c>
      <c r="G112" s="45">
        <v>2.8000000000000001E-2</v>
      </c>
      <c r="H112">
        <f t="shared" si="2"/>
        <v>9.1363999999999994E-3</v>
      </c>
      <c r="I112" s="52">
        <v>3.1</v>
      </c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23">
        <v>22</v>
      </c>
    </row>
    <row r="113" spans="1:20" x14ac:dyDescent="0.15">
      <c r="A113" s="58" t="s">
        <v>106</v>
      </c>
      <c r="D113" s="37">
        <v>0.05</v>
      </c>
      <c r="E113" s="27">
        <v>6.82</v>
      </c>
      <c r="F113" s="27">
        <v>5.55</v>
      </c>
      <c r="G113" s="45">
        <v>3.5999999999999997E-2</v>
      </c>
      <c r="H113">
        <f t="shared" si="2"/>
        <v>1.1746799999999998E-2</v>
      </c>
      <c r="I113" s="52">
        <v>12.9</v>
      </c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23">
        <v>24</v>
      </c>
    </row>
    <row r="114" spans="1:20" x14ac:dyDescent="0.15">
      <c r="A114" s="55" t="s">
        <v>107</v>
      </c>
      <c r="B114" s="12"/>
      <c r="C114" s="12"/>
      <c r="D114" s="37">
        <v>0.06</v>
      </c>
      <c r="E114" s="27">
        <v>6.84</v>
      </c>
      <c r="F114" s="27">
        <v>5.91</v>
      </c>
      <c r="G114" s="45">
        <v>8.1000000000000003E-2</v>
      </c>
      <c r="H114">
        <f t="shared" si="2"/>
        <v>2.64303E-2</v>
      </c>
      <c r="I114" s="52">
        <v>3</v>
      </c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23">
        <v>24</v>
      </c>
    </row>
    <row r="115" spans="1:20" x14ac:dyDescent="0.15">
      <c r="A115" s="55" t="s">
        <v>108</v>
      </c>
      <c r="B115" s="12"/>
      <c r="C115" s="12"/>
      <c r="D115" s="37">
        <v>0.06</v>
      </c>
      <c r="E115" s="27">
        <v>6.78</v>
      </c>
      <c r="F115" s="27">
        <v>2.69</v>
      </c>
      <c r="G115" s="45">
        <v>0.31</v>
      </c>
      <c r="H115">
        <f t="shared" si="2"/>
        <v>0.10115299999999999</v>
      </c>
      <c r="I115" s="52">
        <v>118.4</v>
      </c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23">
        <v>24</v>
      </c>
    </row>
    <row r="116" spans="1:20" x14ac:dyDescent="0.15">
      <c r="A116" s="55" t="s">
        <v>130</v>
      </c>
      <c r="B116" s="12"/>
      <c r="C116" s="12"/>
      <c r="D116" s="37">
        <v>0.06</v>
      </c>
      <c r="E116" s="27">
        <v>6.68</v>
      </c>
      <c r="F116" s="27">
        <v>2.36</v>
      </c>
      <c r="G116" s="45">
        <v>0.155</v>
      </c>
      <c r="H116">
        <f t="shared" si="2"/>
        <v>5.0576499999999996E-2</v>
      </c>
      <c r="I116" s="52">
        <v>6.7</v>
      </c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23">
        <v>24</v>
      </c>
    </row>
    <row r="117" spans="1:20" x14ac:dyDescent="0.15">
      <c r="A117" s="55"/>
      <c r="B117" s="12"/>
      <c r="C117" s="12"/>
      <c r="D117" s="37"/>
      <c r="E117" s="27"/>
      <c r="F117" s="27"/>
      <c r="G117" s="45"/>
      <c r="I117" s="5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</row>
    <row r="118" spans="1:20" x14ac:dyDescent="0.15">
      <c r="A118" s="55"/>
      <c r="B118" s="12"/>
      <c r="C118" s="12"/>
      <c r="D118" s="37"/>
      <c r="E118" s="27"/>
      <c r="F118" s="27"/>
      <c r="G118" s="45"/>
      <c r="I118" s="5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</row>
    <row r="119" spans="1:20" x14ac:dyDescent="0.15">
      <c r="A119" s="55"/>
      <c r="B119" s="12"/>
      <c r="C119" s="12"/>
      <c r="D119" s="37"/>
      <c r="E119" s="27"/>
      <c r="F119" s="27"/>
      <c r="G119" s="45"/>
      <c r="I119" s="5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</row>
    <row r="120" spans="1:20" x14ac:dyDescent="0.15">
      <c r="A120" s="55"/>
      <c r="B120" s="12"/>
      <c r="C120" s="12"/>
      <c r="D120" s="37"/>
      <c r="E120" s="27"/>
      <c r="F120" s="27"/>
      <c r="G120" s="45"/>
      <c r="I120" s="5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</row>
    <row r="121" spans="1:20" x14ac:dyDescent="0.15">
      <c r="A121" s="55"/>
      <c r="B121" s="12"/>
      <c r="C121" s="12"/>
      <c r="D121" s="37"/>
      <c r="E121" s="27"/>
      <c r="F121" s="27"/>
      <c r="G121" s="45"/>
      <c r="I121" s="5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</row>
    <row r="122" spans="1:20" x14ac:dyDescent="0.15">
      <c r="A122" s="55"/>
      <c r="B122" s="12"/>
      <c r="C122" s="12"/>
      <c r="D122" s="37"/>
      <c r="E122" s="27"/>
      <c r="F122" s="27"/>
      <c r="G122" s="45"/>
      <c r="I122" s="5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</row>
    <row r="123" spans="1:20" x14ac:dyDescent="0.15">
      <c r="A123" s="55" t="s">
        <v>101</v>
      </c>
      <c r="B123" s="12" t="s">
        <v>37</v>
      </c>
      <c r="C123" s="12" t="s">
        <v>38</v>
      </c>
      <c r="D123" s="37"/>
      <c r="E123" s="27"/>
      <c r="F123" s="27"/>
      <c r="G123" s="45"/>
      <c r="I123" s="5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</row>
    <row r="124" spans="1:20" x14ac:dyDescent="0.15">
      <c r="A124" s="55" t="s">
        <v>102</v>
      </c>
      <c r="B124" s="12"/>
      <c r="C124" s="12"/>
      <c r="D124" s="37"/>
      <c r="E124" s="27"/>
      <c r="F124" s="27"/>
      <c r="G124" s="45"/>
      <c r="I124" s="5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</row>
    <row r="125" spans="1:20" x14ac:dyDescent="0.15">
      <c r="A125" s="55" t="s">
        <v>103</v>
      </c>
      <c r="B125" s="12"/>
      <c r="C125" s="12"/>
      <c r="D125" s="37">
        <v>0.06</v>
      </c>
      <c r="E125" s="27">
        <v>7.28</v>
      </c>
      <c r="F125" s="27">
        <v>3.78</v>
      </c>
      <c r="G125" s="45">
        <v>0.46300000000000002</v>
      </c>
      <c r="H125">
        <f t="shared" ref="H125:H131" si="3" xml:space="preserve"> G125 *0.3263</f>
        <v>0.15107689999999999</v>
      </c>
      <c r="I125" s="52">
        <v>1</v>
      </c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>
        <v>28</v>
      </c>
    </row>
    <row r="126" spans="1:20" x14ac:dyDescent="0.15">
      <c r="A126" s="55" t="s">
        <v>104</v>
      </c>
      <c r="B126" s="12"/>
      <c r="C126" s="12"/>
      <c r="D126" s="37">
        <v>6.5000000000000002E-2</v>
      </c>
      <c r="E126" s="27">
        <v>6.4749999999999996</v>
      </c>
      <c r="F126" s="27">
        <v>5.66</v>
      </c>
      <c r="G126" s="45">
        <v>0.30199999999999999</v>
      </c>
      <c r="H126">
        <f t="shared" si="3"/>
        <v>9.8542599999999994E-2</v>
      </c>
      <c r="I126" s="52">
        <v>2.75</v>
      </c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>
        <v>25</v>
      </c>
    </row>
    <row r="127" spans="1:20" x14ac:dyDescent="0.15">
      <c r="A127" s="60" t="s">
        <v>105</v>
      </c>
      <c r="B127" s="12"/>
      <c r="C127" s="12"/>
      <c r="D127" s="37">
        <v>0.06</v>
      </c>
      <c r="E127" s="27">
        <v>6.5</v>
      </c>
      <c r="F127" s="27">
        <v>3.3</v>
      </c>
      <c r="G127" s="45">
        <v>0.78800000000000003</v>
      </c>
      <c r="H127">
        <f t="shared" si="3"/>
        <v>0.25712439999999998</v>
      </c>
      <c r="I127" s="52">
        <v>1.2</v>
      </c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>
        <v>24</v>
      </c>
    </row>
    <row r="128" spans="1:20" x14ac:dyDescent="0.15">
      <c r="A128" s="55" t="s">
        <v>106</v>
      </c>
      <c r="B128" s="12"/>
      <c r="C128" s="12"/>
      <c r="D128" s="37">
        <v>7.0000000000000007E-2</v>
      </c>
      <c r="E128" s="27">
        <v>6.75</v>
      </c>
      <c r="F128" s="27">
        <v>5.62</v>
      </c>
      <c r="G128" s="45">
        <v>0.21</v>
      </c>
      <c r="H128">
        <f t="shared" si="3"/>
        <v>6.8522999999999987E-2</v>
      </c>
      <c r="I128" s="52">
        <v>2.6</v>
      </c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23">
        <v>32</v>
      </c>
    </row>
    <row r="129" spans="1:20" x14ac:dyDescent="0.15">
      <c r="A129" s="55" t="s">
        <v>107</v>
      </c>
      <c r="B129" s="12"/>
      <c r="C129" s="12"/>
      <c r="D129" s="37">
        <v>7.0000000000000007E-2</v>
      </c>
      <c r="E129" s="27">
        <v>6.665</v>
      </c>
      <c r="F129" s="27">
        <v>8.6885000000000012</v>
      </c>
      <c r="G129" s="45">
        <v>0.21400000000000002</v>
      </c>
      <c r="H129">
        <f t="shared" si="3"/>
        <v>6.9828200000000007E-2</v>
      </c>
      <c r="I129" s="52">
        <v>1.35</v>
      </c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23">
        <v>32</v>
      </c>
    </row>
    <row r="130" spans="1:20" x14ac:dyDescent="0.15">
      <c r="A130" s="55" t="s">
        <v>108</v>
      </c>
      <c r="B130" s="12"/>
      <c r="C130" s="12"/>
      <c r="D130" s="37">
        <v>7.4999999999999997E-2</v>
      </c>
      <c r="E130" s="27">
        <v>7.25</v>
      </c>
      <c r="F130" s="27">
        <v>6.57</v>
      </c>
      <c r="G130" s="45">
        <v>0.26100000000000001</v>
      </c>
      <c r="H130">
        <f t="shared" si="3"/>
        <v>8.5164299999999998E-2</v>
      </c>
      <c r="I130" s="52">
        <v>1</v>
      </c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23">
        <v>32</v>
      </c>
    </row>
    <row r="131" spans="1:20" x14ac:dyDescent="0.15">
      <c r="A131" s="55" t="s">
        <v>130</v>
      </c>
      <c r="B131" s="12"/>
      <c r="C131" s="12"/>
      <c r="D131" s="37">
        <v>3.8500000000000006E-2</v>
      </c>
      <c r="E131" s="27">
        <v>6.4950000000000001</v>
      </c>
      <c r="F131" s="27">
        <v>4.01</v>
      </c>
      <c r="G131" s="45">
        <v>0.20350000000000001</v>
      </c>
      <c r="H131">
        <f t="shared" si="3"/>
        <v>6.6402050000000004E-2</v>
      </c>
      <c r="I131" s="52">
        <v>5.3</v>
      </c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23">
        <v>33</v>
      </c>
    </row>
    <row r="132" spans="1:20" x14ac:dyDescent="0.15">
      <c r="A132" s="55"/>
      <c r="B132" s="12"/>
      <c r="C132" s="12"/>
      <c r="D132" s="37"/>
      <c r="E132" s="27"/>
      <c r="F132" s="27"/>
      <c r="G132" s="45"/>
      <c r="I132" s="5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</row>
    <row r="133" spans="1:20" x14ac:dyDescent="0.15">
      <c r="A133" s="55"/>
      <c r="B133" s="12"/>
      <c r="C133" s="12"/>
      <c r="D133" s="37"/>
      <c r="E133" s="27"/>
      <c r="F133" s="27"/>
      <c r="G133" s="45"/>
      <c r="I133" s="5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</row>
    <row r="134" spans="1:20" x14ac:dyDescent="0.15">
      <c r="A134" s="55"/>
      <c r="B134" s="12"/>
      <c r="C134" s="12"/>
      <c r="D134" s="37"/>
      <c r="E134" s="27"/>
      <c r="F134" s="27"/>
      <c r="G134" s="45"/>
      <c r="I134" s="5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</row>
    <row r="135" spans="1:20" x14ac:dyDescent="0.15">
      <c r="A135" s="55"/>
      <c r="B135" s="12"/>
      <c r="C135" s="12"/>
      <c r="D135" s="37"/>
      <c r="E135" s="27"/>
      <c r="F135" s="27"/>
      <c r="G135" s="45"/>
      <c r="I135" s="5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</row>
    <row r="136" spans="1:20" x14ac:dyDescent="0.15">
      <c r="A136" s="55"/>
      <c r="B136" s="12"/>
      <c r="C136" s="12"/>
      <c r="D136" s="37"/>
      <c r="E136" s="27"/>
      <c r="F136" s="27"/>
      <c r="G136" s="45"/>
      <c r="I136" s="5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</row>
    <row r="137" spans="1:20" x14ac:dyDescent="0.15">
      <c r="A137" s="55"/>
      <c r="B137" s="12"/>
      <c r="C137" s="12"/>
      <c r="D137" s="37"/>
      <c r="E137" s="27"/>
      <c r="F137" s="27"/>
      <c r="G137" s="45"/>
      <c r="I137" s="5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</row>
    <row r="138" spans="1:20" x14ac:dyDescent="0.15">
      <c r="A138" s="55" t="s">
        <v>101</v>
      </c>
      <c r="B138" s="12" t="s">
        <v>40</v>
      </c>
      <c r="C138" s="12" t="s">
        <v>41</v>
      </c>
      <c r="D138" s="36"/>
      <c r="E138" s="27"/>
      <c r="F138" s="27"/>
      <c r="G138" s="45"/>
      <c r="I138" s="5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</row>
    <row r="139" spans="1:20" x14ac:dyDescent="0.15">
      <c r="A139" s="55" t="s">
        <v>102</v>
      </c>
      <c r="B139" s="12"/>
      <c r="C139" s="12"/>
      <c r="D139" s="36"/>
      <c r="E139" s="27"/>
      <c r="F139" s="27"/>
      <c r="G139" s="45"/>
      <c r="I139" s="5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</row>
    <row r="140" spans="1:20" x14ac:dyDescent="0.15">
      <c r="A140" s="55" t="s">
        <v>103</v>
      </c>
      <c r="B140" s="12"/>
      <c r="C140" s="12"/>
      <c r="D140" s="37"/>
      <c r="E140" s="27"/>
      <c r="F140" s="27"/>
      <c r="G140" s="45"/>
      <c r="I140" s="5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</row>
    <row r="141" spans="1:20" x14ac:dyDescent="0.15">
      <c r="A141" s="55" t="s">
        <v>104</v>
      </c>
      <c r="B141" s="12"/>
      <c r="C141" s="12"/>
      <c r="D141" s="37">
        <v>0.06</v>
      </c>
      <c r="E141" s="27">
        <v>7.08</v>
      </c>
      <c r="F141" s="27">
        <v>1.83</v>
      </c>
      <c r="G141" s="45">
        <v>0.31</v>
      </c>
      <c r="H141">
        <f xml:space="preserve"> G141 *0.3263</f>
        <v>0.10115299999999999</v>
      </c>
      <c r="I141" s="5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</row>
    <row r="142" spans="1:20" x14ac:dyDescent="0.15">
      <c r="A142" s="55" t="s">
        <v>105</v>
      </c>
      <c r="B142" s="12"/>
      <c r="C142" s="12"/>
      <c r="D142" s="37"/>
      <c r="E142" s="27"/>
      <c r="F142" s="27"/>
      <c r="G142" s="45"/>
      <c r="I142" s="5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</row>
    <row r="143" spans="1:20" x14ac:dyDescent="0.15">
      <c r="A143" s="55" t="s">
        <v>106</v>
      </c>
      <c r="B143" s="12"/>
      <c r="C143" s="12"/>
      <c r="D143" s="37"/>
      <c r="E143" s="27"/>
      <c r="F143" s="27"/>
      <c r="G143" s="45"/>
      <c r="I143" s="5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</row>
    <row r="144" spans="1:20" x14ac:dyDescent="0.15">
      <c r="A144" s="55" t="s">
        <v>107</v>
      </c>
      <c r="B144" s="12"/>
      <c r="C144" s="12"/>
      <c r="D144" s="37">
        <v>6.5000000000000002E-2</v>
      </c>
      <c r="E144" s="27">
        <v>6.7149999999999999</v>
      </c>
      <c r="F144" s="27">
        <v>4.9849999999999994</v>
      </c>
      <c r="G144" s="45">
        <v>0.87150000000000005</v>
      </c>
      <c r="H144">
        <f xml:space="preserve"> G144 *0.3263</f>
        <v>0.28437045</v>
      </c>
      <c r="I144" s="52">
        <v>37.150000000000006</v>
      </c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>
        <v>18</v>
      </c>
    </row>
    <row r="145" spans="1:21" x14ac:dyDescent="0.15">
      <c r="A145" s="55" t="s">
        <v>108</v>
      </c>
      <c r="B145" s="12"/>
      <c r="C145" s="12"/>
      <c r="D145" s="37"/>
      <c r="E145" s="27"/>
      <c r="F145" s="27"/>
      <c r="G145" s="45"/>
      <c r="I145" s="5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</row>
    <row r="146" spans="1:21" x14ac:dyDescent="0.15">
      <c r="A146" s="55" t="s">
        <v>130</v>
      </c>
      <c r="B146" s="12"/>
      <c r="C146" s="12"/>
      <c r="D146" s="37"/>
      <c r="E146" s="27"/>
      <c r="F146" s="27"/>
      <c r="G146" s="45"/>
      <c r="I146" s="5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</row>
    <row r="147" spans="1:21" x14ac:dyDescent="0.15">
      <c r="A147" s="55"/>
      <c r="B147" s="12"/>
      <c r="C147" s="12"/>
      <c r="D147" s="37"/>
      <c r="E147" s="27"/>
      <c r="F147" s="27"/>
      <c r="G147" s="45"/>
      <c r="I147" s="5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</row>
    <row r="148" spans="1:21" x14ac:dyDescent="0.15">
      <c r="A148" s="55"/>
      <c r="B148" s="12"/>
      <c r="C148" s="12"/>
      <c r="D148" s="37"/>
      <c r="E148" s="27"/>
      <c r="F148" s="27"/>
      <c r="G148" s="45"/>
      <c r="I148" s="5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</row>
    <row r="149" spans="1:21" x14ac:dyDescent="0.15">
      <c r="A149" s="55"/>
      <c r="B149" s="12"/>
      <c r="C149" s="12"/>
      <c r="D149" s="37"/>
      <c r="E149" s="27"/>
      <c r="F149" s="27"/>
      <c r="G149" s="45"/>
      <c r="I149" s="5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</row>
    <row r="150" spans="1:21" x14ac:dyDescent="0.15">
      <c r="A150" s="55"/>
      <c r="B150" s="12"/>
      <c r="C150" s="12"/>
      <c r="D150" s="37"/>
      <c r="E150" s="27"/>
      <c r="F150" s="27"/>
      <c r="G150" s="45"/>
      <c r="I150" s="5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</row>
    <row r="151" spans="1:21" x14ac:dyDescent="0.15">
      <c r="A151" s="55"/>
      <c r="B151" s="12"/>
      <c r="C151" s="12"/>
      <c r="D151" s="37"/>
      <c r="E151" s="27"/>
      <c r="F151" s="27"/>
      <c r="G151" s="45"/>
      <c r="I151" s="5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</row>
    <row r="152" spans="1:21" x14ac:dyDescent="0.15">
      <c r="A152" s="55"/>
      <c r="B152" s="12"/>
      <c r="C152" s="12"/>
      <c r="D152" s="37"/>
      <c r="E152" s="27"/>
      <c r="F152" s="27"/>
      <c r="G152" s="45"/>
      <c r="I152" s="5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</row>
    <row r="153" spans="1:21" x14ac:dyDescent="0.15">
      <c r="A153" s="55" t="s">
        <v>101</v>
      </c>
      <c r="B153" s="12" t="s">
        <v>42</v>
      </c>
      <c r="C153" s="12" t="s">
        <v>43</v>
      </c>
      <c r="D153" s="37">
        <v>0.06</v>
      </c>
      <c r="E153" s="27">
        <v>7.16</v>
      </c>
      <c r="F153" s="27"/>
      <c r="G153" s="45">
        <v>0.25</v>
      </c>
      <c r="H153">
        <f xml:space="preserve"> G153 *0.3263</f>
        <v>8.1574999999999995E-2</v>
      </c>
      <c r="I153" s="52">
        <v>6</v>
      </c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</row>
    <row r="154" spans="1:21" x14ac:dyDescent="0.15">
      <c r="A154" s="55" t="s">
        <v>102</v>
      </c>
      <c r="B154" s="12"/>
      <c r="C154" s="12"/>
      <c r="D154" s="37">
        <v>0.05</v>
      </c>
      <c r="E154" s="27">
        <v>6.75</v>
      </c>
      <c r="F154" s="27">
        <v>1.23</v>
      </c>
      <c r="G154" s="45">
        <v>0.22900000000000001</v>
      </c>
      <c r="H154">
        <f xml:space="preserve"> G154 *0.3263</f>
        <v>7.4722700000000003E-2</v>
      </c>
      <c r="I154" s="52">
        <v>16.100000000000001</v>
      </c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</row>
    <row r="155" spans="1:21" x14ac:dyDescent="0.15">
      <c r="A155" s="55" t="s">
        <v>103</v>
      </c>
      <c r="B155" s="12"/>
      <c r="C155" s="12"/>
      <c r="D155" s="37">
        <v>0.08</v>
      </c>
      <c r="E155" s="27">
        <v>7.57</v>
      </c>
      <c r="F155" s="27">
        <v>0.68799999999999994</v>
      </c>
      <c r="G155" s="119" t="s">
        <v>162</v>
      </c>
      <c r="I155" s="52">
        <v>12.3</v>
      </c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1" t="s">
        <v>169</v>
      </c>
    </row>
    <row r="156" spans="1:21" x14ac:dyDescent="0.15">
      <c r="A156" s="55" t="s">
        <v>104</v>
      </c>
      <c r="B156" s="12"/>
      <c r="C156" s="12"/>
      <c r="D156" s="37"/>
      <c r="E156" s="27"/>
      <c r="F156" s="27"/>
      <c r="G156" s="45"/>
      <c r="I156" s="5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</row>
    <row r="157" spans="1:21" x14ac:dyDescent="0.15">
      <c r="A157" s="55" t="s">
        <v>105</v>
      </c>
      <c r="B157" s="12"/>
      <c r="C157" s="12"/>
      <c r="D157" s="37"/>
      <c r="E157" s="27"/>
      <c r="F157" s="27"/>
      <c r="G157" s="45"/>
      <c r="I157" s="5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</row>
    <row r="158" spans="1:21" x14ac:dyDescent="0.15">
      <c r="A158" s="55" t="s">
        <v>106</v>
      </c>
      <c r="B158" s="12"/>
      <c r="C158" s="12"/>
      <c r="D158" s="37">
        <v>0.06</v>
      </c>
      <c r="E158" s="27">
        <v>6.91</v>
      </c>
      <c r="F158" s="27">
        <v>0.38900000000000001</v>
      </c>
      <c r="G158" s="45">
        <v>0.13600000000000001</v>
      </c>
      <c r="H158">
        <f xml:space="preserve"> G158 *0.3263</f>
        <v>4.4376800000000001E-2</v>
      </c>
      <c r="I158" s="52">
        <v>7.8</v>
      </c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</row>
    <row r="159" spans="1:21" x14ac:dyDescent="0.15">
      <c r="A159" s="55" t="s">
        <v>107</v>
      </c>
      <c r="B159" s="12"/>
      <c r="C159" s="12"/>
      <c r="D159" s="37">
        <v>0.06</v>
      </c>
      <c r="E159" s="27">
        <v>6.6</v>
      </c>
      <c r="F159" s="27">
        <v>2.2599999999999998</v>
      </c>
      <c r="G159" s="45">
        <v>0.158</v>
      </c>
      <c r="H159">
        <f xml:space="preserve"> G159 *0.3263</f>
        <v>5.1555399999999994E-2</v>
      </c>
      <c r="I159" s="52">
        <v>12.1</v>
      </c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</row>
    <row r="160" spans="1:21" x14ac:dyDescent="0.15">
      <c r="A160" s="55" t="s">
        <v>108</v>
      </c>
      <c r="B160" s="12"/>
      <c r="C160" s="12"/>
      <c r="D160" s="34">
        <v>6.5000000000000002E-2</v>
      </c>
      <c r="E160" s="34">
        <v>7.1950000000000003</v>
      </c>
      <c r="F160" s="34">
        <v>1.64</v>
      </c>
      <c r="G160" s="43">
        <v>0.23749999999999999</v>
      </c>
      <c r="H160">
        <f xml:space="preserve"> G160 *0.3263</f>
        <v>7.7496249999999989E-2</v>
      </c>
      <c r="I160" s="52">
        <v>8.1</v>
      </c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</row>
    <row r="161" spans="1:20" x14ac:dyDescent="0.15">
      <c r="A161" s="55" t="s">
        <v>130</v>
      </c>
      <c r="B161" s="12"/>
      <c r="C161" s="12"/>
      <c r="D161" s="34">
        <v>0.06</v>
      </c>
      <c r="E161" s="27">
        <v>6.59</v>
      </c>
      <c r="F161" s="27">
        <v>1.05</v>
      </c>
      <c r="G161" s="43">
        <v>0.27400000000000002</v>
      </c>
      <c r="H161">
        <f xml:space="preserve"> G161 *0.3263</f>
        <v>8.9406200000000005E-2</v>
      </c>
      <c r="I161" s="52">
        <v>4.9000000000000004</v>
      </c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</row>
    <row r="162" spans="1:20" x14ac:dyDescent="0.15">
      <c r="A162" s="55"/>
      <c r="B162" s="12"/>
      <c r="C162" s="12"/>
      <c r="D162" s="37"/>
      <c r="E162" s="27"/>
      <c r="F162" s="27"/>
      <c r="G162" s="45"/>
      <c r="I162" s="5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</row>
    <row r="163" spans="1:20" x14ac:dyDescent="0.15">
      <c r="A163" s="55"/>
      <c r="B163" s="12"/>
      <c r="C163" s="12"/>
      <c r="D163" s="37"/>
      <c r="E163" s="27"/>
      <c r="F163" s="27"/>
      <c r="G163" s="45"/>
      <c r="I163" s="5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</row>
    <row r="164" spans="1:20" x14ac:dyDescent="0.15">
      <c r="A164" s="55"/>
      <c r="B164" s="12"/>
      <c r="C164" s="12"/>
      <c r="D164" s="37"/>
      <c r="E164" s="27"/>
      <c r="F164" s="27"/>
      <c r="G164" s="45"/>
      <c r="I164" s="5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</row>
    <row r="165" spans="1:20" x14ac:dyDescent="0.15">
      <c r="A165" s="55"/>
      <c r="B165" s="12"/>
      <c r="C165" s="12"/>
      <c r="D165" s="37"/>
      <c r="E165" s="27"/>
      <c r="F165" s="27"/>
      <c r="G165" s="45"/>
      <c r="I165" s="5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</row>
    <row r="166" spans="1:20" x14ac:dyDescent="0.15">
      <c r="A166" s="55"/>
      <c r="B166" s="12"/>
      <c r="C166" s="12"/>
      <c r="D166" s="37"/>
      <c r="E166" s="27"/>
      <c r="F166" s="27"/>
      <c r="G166" s="45"/>
      <c r="I166" s="5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</row>
    <row r="167" spans="1:20" x14ac:dyDescent="0.15">
      <c r="A167" s="55"/>
      <c r="B167" s="12"/>
      <c r="C167" s="12"/>
      <c r="D167" s="37"/>
      <c r="E167" s="27"/>
      <c r="F167" s="27"/>
      <c r="G167" s="45"/>
      <c r="I167" s="52"/>
      <c r="J167" s="12"/>
      <c r="K167" s="12"/>
      <c r="L167" s="12"/>
      <c r="M167" s="12"/>
      <c r="N167" s="12"/>
      <c r="O167" s="14"/>
      <c r="P167" s="14"/>
      <c r="Q167" s="14"/>
      <c r="R167" s="12"/>
      <c r="S167" s="12"/>
      <c r="T167" s="12"/>
    </row>
    <row r="168" spans="1:20" x14ac:dyDescent="0.15">
      <c r="A168" s="55" t="s">
        <v>101</v>
      </c>
      <c r="B168" s="12" t="s">
        <v>44</v>
      </c>
      <c r="C168" s="12" t="s">
        <v>70</v>
      </c>
      <c r="D168" s="37"/>
      <c r="E168" s="27"/>
      <c r="F168" s="27"/>
      <c r="G168" s="45"/>
      <c r="I168" s="5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</row>
    <row r="169" spans="1:20" x14ac:dyDescent="0.15">
      <c r="A169" s="55" t="s">
        <v>102</v>
      </c>
      <c r="B169" s="12"/>
      <c r="C169" s="12"/>
      <c r="D169" s="37">
        <v>1.56</v>
      </c>
      <c r="E169" s="27">
        <v>6.33</v>
      </c>
      <c r="F169" s="27">
        <v>2.87</v>
      </c>
      <c r="G169" s="45">
        <v>3.9E-2</v>
      </c>
      <c r="H169">
        <f t="shared" ref="H169:H176" si="4" xml:space="preserve"> G169 *0.3263</f>
        <v>1.27257E-2</v>
      </c>
      <c r="I169" s="52">
        <v>45.1</v>
      </c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>
        <v>9</v>
      </c>
    </row>
    <row r="170" spans="1:20" x14ac:dyDescent="0.15">
      <c r="A170" s="55" t="s">
        <v>103</v>
      </c>
      <c r="B170" s="12"/>
      <c r="C170" s="12"/>
      <c r="D170" s="37">
        <v>1.135</v>
      </c>
      <c r="E170" s="27">
        <v>6.4399999999999995</v>
      </c>
      <c r="F170" s="27">
        <v>2.09</v>
      </c>
      <c r="G170" s="45">
        <v>0.84349999999999992</v>
      </c>
      <c r="H170">
        <f t="shared" si="4"/>
        <v>0.27523404999999995</v>
      </c>
      <c r="I170" s="52">
        <v>25.55</v>
      </c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>
        <v>9</v>
      </c>
    </row>
    <row r="171" spans="1:20" x14ac:dyDescent="0.15">
      <c r="A171" s="55" t="s">
        <v>104</v>
      </c>
      <c r="D171" s="37">
        <v>1.8050000000000002</v>
      </c>
      <c r="E171" s="27">
        <v>6.3450000000000006</v>
      </c>
      <c r="F171" s="27">
        <v>3.2099999999999995</v>
      </c>
      <c r="G171" s="45">
        <v>0.13533333333333333</v>
      </c>
      <c r="H171">
        <f t="shared" si="4"/>
        <v>4.4159266666666662E-2</v>
      </c>
      <c r="I171" s="52">
        <v>12.05</v>
      </c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>
        <v>13</v>
      </c>
    </row>
    <row r="172" spans="1:20" x14ac:dyDescent="0.15">
      <c r="A172" s="55" t="s">
        <v>105</v>
      </c>
      <c r="B172" s="12"/>
      <c r="C172" s="12"/>
      <c r="D172" s="37">
        <v>4.3450000000000006</v>
      </c>
      <c r="E172" s="27">
        <v>6.5</v>
      </c>
      <c r="F172" s="27">
        <v>4.5199999999999996</v>
      </c>
      <c r="G172" s="45">
        <v>0.48650000000000004</v>
      </c>
      <c r="H172">
        <f t="shared" si="4"/>
        <v>0.15874495</v>
      </c>
      <c r="I172" s="52">
        <v>25.9</v>
      </c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23">
        <v>14</v>
      </c>
    </row>
    <row r="173" spans="1:20" x14ac:dyDescent="0.15">
      <c r="A173" s="55" t="s">
        <v>106</v>
      </c>
      <c r="B173" s="12"/>
      <c r="C173" s="12"/>
      <c r="D173" s="37">
        <v>2.85</v>
      </c>
      <c r="E173" s="27">
        <v>6.49</v>
      </c>
      <c r="F173" s="27">
        <v>4.1399999999999997</v>
      </c>
      <c r="G173" s="45">
        <v>0.17649999999999999</v>
      </c>
      <c r="H173">
        <f t="shared" si="4"/>
        <v>5.7591949999999996E-2</v>
      </c>
      <c r="I173" s="52">
        <v>47</v>
      </c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23">
        <v>14</v>
      </c>
    </row>
    <row r="174" spans="1:20" x14ac:dyDescent="0.15">
      <c r="A174" s="55" t="s">
        <v>107</v>
      </c>
      <c r="B174" s="12"/>
      <c r="C174" s="12"/>
      <c r="D174" s="37">
        <v>4.4950000000000001</v>
      </c>
      <c r="E174" s="27">
        <v>6.21</v>
      </c>
      <c r="F174" s="27">
        <v>11.75</v>
      </c>
      <c r="G174" s="45">
        <v>0.109</v>
      </c>
      <c r="H174">
        <f t="shared" si="4"/>
        <v>3.55667E-2</v>
      </c>
      <c r="I174" s="52">
        <v>34.65</v>
      </c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23">
        <v>15</v>
      </c>
    </row>
    <row r="175" spans="1:20" x14ac:dyDescent="0.15">
      <c r="A175" s="55" t="s">
        <v>108</v>
      </c>
      <c r="B175" s="12"/>
      <c r="C175" s="12"/>
      <c r="D175" s="37">
        <v>5.85</v>
      </c>
      <c r="E175" s="27">
        <v>6.09</v>
      </c>
      <c r="F175" s="27">
        <v>10.3</v>
      </c>
      <c r="G175" s="45">
        <v>5.6000000000000001E-2</v>
      </c>
      <c r="H175">
        <f t="shared" si="4"/>
        <v>1.8272799999999999E-2</v>
      </c>
      <c r="I175" s="52">
        <v>11.1</v>
      </c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23">
        <v>24</v>
      </c>
    </row>
    <row r="176" spans="1:20" x14ac:dyDescent="0.15">
      <c r="A176" s="55" t="s">
        <v>130</v>
      </c>
      <c r="B176" s="12"/>
      <c r="C176" s="12"/>
      <c r="D176" s="37">
        <v>4.91</v>
      </c>
      <c r="E176" s="27">
        <v>5.88</v>
      </c>
      <c r="F176" s="27">
        <v>7.43</v>
      </c>
      <c r="G176" s="45">
        <v>7.8E-2</v>
      </c>
      <c r="H176">
        <f t="shared" si="4"/>
        <v>2.5451399999999999E-2</v>
      </c>
      <c r="I176" s="52">
        <v>17.8</v>
      </c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23">
        <v>24</v>
      </c>
    </row>
    <row r="177" spans="1:20" x14ac:dyDescent="0.15">
      <c r="A177" s="55"/>
      <c r="B177" s="12"/>
      <c r="C177" s="12"/>
      <c r="D177" s="37"/>
      <c r="E177" s="27"/>
      <c r="F177" s="27"/>
      <c r="G177" s="45"/>
      <c r="I177" s="5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</row>
    <row r="178" spans="1:20" x14ac:dyDescent="0.15">
      <c r="A178" s="55"/>
      <c r="B178" s="12"/>
      <c r="C178" s="12"/>
      <c r="D178" s="37"/>
      <c r="E178" s="27"/>
      <c r="F178" s="27"/>
      <c r="G178" s="45"/>
      <c r="I178" s="5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</row>
    <row r="179" spans="1:20" x14ac:dyDescent="0.15">
      <c r="A179" s="55"/>
      <c r="B179" s="12"/>
      <c r="C179" s="12"/>
      <c r="D179" s="37"/>
      <c r="E179" s="27"/>
      <c r="F179" s="27"/>
      <c r="G179" s="45"/>
      <c r="I179" s="5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</row>
    <row r="180" spans="1:20" x14ac:dyDescent="0.15">
      <c r="A180" s="55"/>
      <c r="B180" s="12"/>
      <c r="C180" s="12"/>
      <c r="D180" s="37"/>
      <c r="E180" s="27"/>
      <c r="F180" s="27"/>
      <c r="G180" s="45"/>
      <c r="I180" s="5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</row>
    <row r="181" spans="1:20" x14ac:dyDescent="0.15">
      <c r="A181" s="55"/>
      <c r="B181" s="12"/>
      <c r="C181" s="12"/>
      <c r="D181" s="37"/>
      <c r="E181" s="27"/>
      <c r="F181" s="27"/>
      <c r="G181" s="45"/>
      <c r="I181" s="5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</row>
    <row r="182" spans="1:20" x14ac:dyDescent="0.15">
      <c r="A182" s="55"/>
      <c r="B182" s="12"/>
      <c r="C182" s="12"/>
      <c r="D182" s="37"/>
      <c r="E182" s="27"/>
      <c r="F182" s="27"/>
      <c r="G182" s="45"/>
      <c r="I182" s="5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</row>
    <row r="183" spans="1:20" x14ac:dyDescent="0.15">
      <c r="A183" s="55" t="s">
        <v>101</v>
      </c>
      <c r="B183" s="12" t="s">
        <v>45</v>
      </c>
      <c r="C183" s="12" t="s">
        <v>46</v>
      </c>
      <c r="D183" s="37">
        <v>4.83</v>
      </c>
      <c r="E183" s="27">
        <v>5.92</v>
      </c>
      <c r="F183" s="27"/>
      <c r="G183" s="45">
        <v>0.16900000000000001</v>
      </c>
      <c r="H183">
        <f t="shared" ref="H183:H191" si="5" xml:space="preserve"> G183 *0.3263</f>
        <v>5.5144699999999998E-2</v>
      </c>
      <c r="I183" s="52">
        <v>9.6</v>
      </c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>
        <v>12</v>
      </c>
    </row>
    <row r="184" spans="1:20" x14ac:dyDescent="0.15">
      <c r="A184" s="55" t="s">
        <v>102</v>
      </c>
      <c r="B184" s="12"/>
      <c r="C184" s="12"/>
      <c r="D184" s="37">
        <v>4.8849999999999998</v>
      </c>
      <c r="E184" s="27">
        <v>6.0449999999999999</v>
      </c>
      <c r="F184" s="27">
        <v>6.26</v>
      </c>
      <c r="G184" s="45">
        <v>0.16149999999999998</v>
      </c>
      <c r="H184">
        <f t="shared" si="5"/>
        <v>5.2697449999999986E-2</v>
      </c>
      <c r="I184" s="52">
        <v>12.25</v>
      </c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>
        <v>15</v>
      </c>
    </row>
    <row r="185" spans="1:20" x14ac:dyDescent="0.15">
      <c r="A185" s="55" t="s">
        <v>103</v>
      </c>
      <c r="B185" s="12"/>
      <c r="C185" s="12"/>
      <c r="D185" s="37">
        <v>2.84</v>
      </c>
      <c r="E185" s="27">
        <v>6.4399999999999995</v>
      </c>
      <c r="F185" s="27">
        <v>4.0350000000000001</v>
      </c>
      <c r="G185" s="45">
        <v>0.25650000000000001</v>
      </c>
      <c r="H185">
        <f t="shared" si="5"/>
        <v>8.3695949999999991E-2</v>
      </c>
      <c r="I185" s="52">
        <v>12.8</v>
      </c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>
        <v>21</v>
      </c>
    </row>
    <row r="186" spans="1:20" x14ac:dyDescent="0.15">
      <c r="A186" s="55" t="s">
        <v>104</v>
      </c>
      <c r="B186" s="12"/>
      <c r="C186" s="12"/>
      <c r="D186" s="37">
        <v>2.8733333333333335</v>
      </c>
      <c r="E186" s="27">
        <v>6.21</v>
      </c>
      <c r="F186" s="27">
        <v>5.126666666666666</v>
      </c>
      <c r="G186" s="45">
        <v>0.14633333333333334</v>
      </c>
      <c r="H186">
        <f t="shared" si="5"/>
        <v>4.7748566666666666E-2</v>
      </c>
      <c r="I186" s="52">
        <v>12.300000000000002</v>
      </c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23">
        <v>16</v>
      </c>
    </row>
    <row r="187" spans="1:20" x14ac:dyDescent="0.15">
      <c r="A187" s="55" t="s">
        <v>105</v>
      </c>
      <c r="B187" s="12"/>
      <c r="C187" s="12"/>
      <c r="D187" s="37">
        <v>3.9649999999999999</v>
      </c>
      <c r="E187" s="27">
        <v>6.4950000000000001</v>
      </c>
      <c r="F187" s="27">
        <v>4.9450000000000003</v>
      </c>
      <c r="G187" s="45">
        <v>5.7999999999999996E-2</v>
      </c>
      <c r="H187">
        <f t="shared" si="5"/>
        <v>1.8925399999999998E-2</v>
      </c>
      <c r="I187" s="52">
        <v>31.900000000000002</v>
      </c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23">
        <v>15</v>
      </c>
    </row>
    <row r="188" spans="1:20" x14ac:dyDescent="0.15">
      <c r="A188" s="55" t="s">
        <v>106</v>
      </c>
      <c r="B188" s="12"/>
      <c r="C188" s="12"/>
      <c r="D188" s="37">
        <v>3.68</v>
      </c>
      <c r="E188" s="27">
        <v>6.4250000000000007</v>
      </c>
      <c r="F188" s="27">
        <v>5.19</v>
      </c>
      <c r="G188" s="45">
        <v>0.18050000000000002</v>
      </c>
      <c r="H188">
        <f t="shared" si="5"/>
        <v>5.8897150000000002E-2</v>
      </c>
      <c r="I188" s="52">
        <v>20.65</v>
      </c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23">
        <v>14</v>
      </c>
    </row>
    <row r="189" spans="1:20" x14ac:dyDescent="0.15">
      <c r="A189" s="55" t="s">
        <v>107</v>
      </c>
      <c r="B189" s="12"/>
      <c r="C189" s="12"/>
      <c r="D189" s="37">
        <v>4.7799999999999994</v>
      </c>
      <c r="E189" s="27">
        <v>6.26</v>
      </c>
      <c r="F189" s="27">
        <v>11.45</v>
      </c>
      <c r="G189" s="45">
        <v>8.7000000000000008E-2</v>
      </c>
      <c r="H189">
        <f t="shared" si="5"/>
        <v>2.8388099999999999E-2</v>
      </c>
      <c r="I189" s="52">
        <v>22</v>
      </c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23">
        <v>15</v>
      </c>
    </row>
    <row r="190" spans="1:20" x14ac:dyDescent="0.15">
      <c r="A190" s="55" t="s">
        <v>108</v>
      </c>
      <c r="B190" s="12"/>
      <c r="C190" s="12"/>
      <c r="D190" s="37">
        <v>6.98</v>
      </c>
      <c r="E190" s="27">
        <v>6.4349999999999996</v>
      </c>
      <c r="F190" s="27">
        <v>6.51</v>
      </c>
      <c r="G190" s="45">
        <v>0.11700000000000001</v>
      </c>
      <c r="H190">
        <f t="shared" si="5"/>
        <v>3.8177099999999999E-2</v>
      </c>
      <c r="I190" s="52">
        <v>13.1</v>
      </c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23">
        <v>17</v>
      </c>
    </row>
    <row r="191" spans="1:20" x14ac:dyDescent="0.15">
      <c r="A191" s="55" t="s">
        <v>130</v>
      </c>
      <c r="B191" s="12"/>
      <c r="C191" s="12"/>
      <c r="D191" s="37">
        <v>4.2850000000000001</v>
      </c>
      <c r="E191" s="27">
        <v>5.875</v>
      </c>
      <c r="F191" s="27">
        <v>6.77</v>
      </c>
      <c r="G191" s="45">
        <v>0.1525</v>
      </c>
      <c r="H191">
        <f t="shared" si="5"/>
        <v>4.9760749999999992E-2</v>
      </c>
      <c r="I191" s="52">
        <v>9.5</v>
      </c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23">
        <v>21</v>
      </c>
    </row>
    <row r="192" spans="1:20" x14ac:dyDescent="0.15">
      <c r="A192" s="55"/>
      <c r="B192" s="12"/>
      <c r="C192" s="12"/>
      <c r="D192" s="37"/>
      <c r="E192" s="27"/>
      <c r="F192" s="27"/>
      <c r="G192" s="45"/>
      <c r="I192" s="5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</row>
    <row r="193" spans="1:20" x14ac:dyDescent="0.15">
      <c r="A193" s="55"/>
      <c r="B193" s="12"/>
      <c r="C193" s="12"/>
      <c r="D193" s="37"/>
      <c r="E193" s="27"/>
      <c r="F193" s="27"/>
      <c r="G193" s="45"/>
      <c r="I193" s="5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</row>
    <row r="194" spans="1:20" x14ac:dyDescent="0.15">
      <c r="A194" s="55"/>
      <c r="B194" s="12"/>
      <c r="C194" s="12"/>
      <c r="D194" s="37"/>
      <c r="E194" s="27"/>
      <c r="F194" s="27"/>
      <c r="G194" s="45"/>
      <c r="I194" s="5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</row>
    <row r="195" spans="1:20" x14ac:dyDescent="0.15">
      <c r="A195" s="55"/>
      <c r="B195" s="12"/>
      <c r="C195" s="12"/>
      <c r="D195" s="37"/>
      <c r="E195" s="27"/>
      <c r="F195" s="27"/>
      <c r="G195" s="45"/>
      <c r="I195" s="5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</row>
    <row r="196" spans="1:20" x14ac:dyDescent="0.15">
      <c r="A196" s="55"/>
      <c r="B196" s="12"/>
      <c r="C196" s="12"/>
      <c r="D196" s="37"/>
      <c r="E196" s="27"/>
      <c r="F196" s="27"/>
      <c r="G196" s="45"/>
      <c r="I196" s="5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</row>
    <row r="197" spans="1:20" x14ac:dyDescent="0.15">
      <c r="A197" s="55"/>
      <c r="B197" s="12"/>
      <c r="C197" s="12"/>
      <c r="D197" s="37"/>
      <c r="E197" s="27"/>
      <c r="F197" s="27"/>
      <c r="G197" s="45"/>
      <c r="I197" s="5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</row>
    <row r="198" spans="1:20" x14ac:dyDescent="0.15">
      <c r="A198" s="55" t="s">
        <v>101</v>
      </c>
      <c r="B198" s="12" t="s">
        <v>47</v>
      </c>
      <c r="C198" s="12" t="s">
        <v>48</v>
      </c>
      <c r="D198" s="37">
        <v>0.26</v>
      </c>
      <c r="E198" s="27">
        <v>7.23</v>
      </c>
      <c r="F198" s="27"/>
      <c r="G198" s="45">
        <v>0.30499999999999999</v>
      </c>
      <c r="H198">
        <f t="shared" ref="H198:H206" si="6" xml:space="preserve"> G198 *0.3263</f>
        <v>9.9521499999999985E-2</v>
      </c>
      <c r="I198" s="52">
        <v>35.299999999999997</v>
      </c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>
        <v>22</v>
      </c>
    </row>
    <row r="199" spans="1:20" x14ac:dyDescent="0.15">
      <c r="A199" s="55" t="s">
        <v>102</v>
      </c>
      <c r="B199" s="12"/>
      <c r="C199" s="12"/>
      <c r="D199" s="37">
        <v>0.06</v>
      </c>
      <c r="E199" s="27">
        <v>6.56</v>
      </c>
      <c r="F199" s="27">
        <v>2.56</v>
      </c>
      <c r="G199" s="45">
        <v>0.21199999999999999</v>
      </c>
      <c r="H199">
        <f t="shared" si="6"/>
        <v>6.917559999999999E-2</v>
      </c>
      <c r="I199" s="52">
        <v>11.4</v>
      </c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>
        <v>21</v>
      </c>
    </row>
    <row r="200" spans="1:20" x14ac:dyDescent="0.15">
      <c r="A200" s="55" t="s">
        <v>103</v>
      </c>
      <c r="B200" s="12"/>
      <c r="C200" s="12"/>
      <c r="D200" s="37">
        <v>0.13500000000000001</v>
      </c>
      <c r="E200" s="27">
        <v>7.085</v>
      </c>
      <c r="F200" s="27">
        <v>2.2149999999999999</v>
      </c>
      <c r="G200" s="45">
        <v>0.67749999999999999</v>
      </c>
      <c r="H200">
        <f t="shared" si="6"/>
        <v>0.22106824999999999</v>
      </c>
      <c r="I200" s="52">
        <v>28.65</v>
      </c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>
        <v>29</v>
      </c>
    </row>
    <row r="201" spans="1:20" x14ac:dyDescent="0.15">
      <c r="A201" s="55" t="s">
        <v>104</v>
      </c>
      <c r="B201" s="12"/>
      <c r="C201" s="12"/>
      <c r="D201" s="37">
        <v>0.08</v>
      </c>
      <c r="E201" s="27">
        <v>6.7650000000000006</v>
      </c>
      <c r="F201" s="27">
        <v>1.895</v>
      </c>
      <c r="G201" s="45">
        <v>0.155</v>
      </c>
      <c r="H201">
        <f t="shared" si="6"/>
        <v>5.0576499999999996E-2</v>
      </c>
      <c r="I201" s="52">
        <v>47.15</v>
      </c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23">
        <v>20</v>
      </c>
    </row>
    <row r="202" spans="1:20" x14ac:dyDescent="0.15">
      <c r="A202" s="55" t="s">
        <v>105</v>
      </c>
      <c r="B202" s="12"/>
      <c r="C202" s="12"/>
      <c r="D202" s="37">
        <v>0.13</v>
      </c>
      <c r="E202" s="27">
        <v>7.2650000000000006</v>
      </c>
      <c r="F202" s="27">
        <v>2.21</v>
      </c>
      <c r="G202" s="45">
        <v>0.26950000000000002</v>
      </c>
      <c r="H202">
        <f t="shared" si="6"/>
        <v>8.7937849999999998E-2</v>
      </c>
      <c r="I202" s="52">
        <v>35.4</v>
      </c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23">
        <v>24</v>
      </c>
    </row>
    <row r="203" spans="1:20" x14ac:dyDescent="0.15">
      <c r="A203" s="55" t="s">
        <v>106</v>
      </c>
      <c r="B203" s="12"/>
      <c r="C203" s="12"/>
      <c r="D203" s="37">
        <v>0.16</v>
      </c>
      <c r="E203" s="27">
        <v>7.38</v>
      </c>
      <c r="F203" s="27">
        <v>13.1</v>
      </c>
      <c r="G203" s="45">
        <v>6.6000000000000003E-2</v>
      </c>
      <c r="H203">
        <f t="shared" si="6"/>
        <v>2.1535800000000001E-2</v>
      </c>
      <c r="I203" s="52">
        <v>53.2</v>
      </c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23">
        <v>15</v>
      </c>
    </row>
    <row r="204" spans="1:20" x14ac:dyDescent="0.15">
      <c r="A204" s="55" t="s">
        <v>107</v>
      </c>
      <c r="B204" s="12"/>
      <c r="C204" s="12"/>
      <c r="D204" s="37">
        <v>0.10500000000000001</v>
      </c>
      <c r="E204" s="27">
        <v>7.16</v>
      </c>
      <c r="F204" s="27">
        <v>6.3</v>
      </c>
      <c r="G204" s="45">
        <v>0.1305</v>
      </c>
      <c r="H204">
        <f t="shared" si="6"/>
        <v>4.2582149999999999E-2</v>
      </c>
      <c r="I204" s="52">
        <v>63.099999999999994</v>
      </c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23">
        <v>30</v>
      </c>
    </row>
    <row r="205" spans="1:20" x14ac:dyDescent="0.15">
      <c r="A205" s="55" t="s">
        <v>108</v>
      </c>
      <c r="B205" s="12"/>
      <c r="C205" s="12"/>
      <c r="D205" s="37">
        <v>0.13500000000000001</v>
      </c>
      <c r="E205" s="27">
        <v>7.3550000000000004</v>
      </c>
      <c r="F205" s="27">
        <v>5.0599999999999996</v>
      </c>
      <c r="G205" s="45">
        <v>0.25</v>
      </c>
      <c r="H205">
        <f t="shared" si="6"/>
        <v>8.1574999999999995E-2</v>
      </c>
      <c r="I205" s="52">
        <v>54.2</v>
      </c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23">
        <v>18</v>
      </c>
    </row>
    <row r="206" spans="1:20" x14ac:dyDescent="0.15">
      <c r="A206" s="55" t="s">
        <v>130</v>
      </c>
      <c r="B206" s="12"/>
      <c r="C206" s="12"/>
      <c r="D206" s="37">
        <v>0.05</v>
      </c>
      <c r="E206" s="27">
        <v>6.01</v>
      </c>
      <c r="F206" s="27">
        <v>1.35</v>
      </c>
      <c r="G206" s="45">
        <v>0.48199999999999998</v>
      </c>
      <c r="H206">
        <f t="shared" si="6"/>
        <v>0.15727659999999999</v>
      </c>
      <c r="I206" s="52">
        <v>14.2</v>
      </c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23">
        <v>12</v>
      </c>
    </row>
    <row r="207" spans="1:20" x14ac:dyDescent="0.15">
      <c r="A207" s="55"/>
      <c r="B207" s="12"/>
      <c r="C207" s="12"/>
      <c r="D207" s="37"/>
      <c r="E207" s="27"/>
      <c r="F207" s="27"/>
      <c r="G207" s="45"/>
      <c r="I207" s="5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</row>
    <row r="208" spans="1:20" x14ac:dyDescent="0.15">
      <c r="A208" s="55"/>
      <c r="B208" s="12"/>
      <c r="C208" s="12"/>
      <c r="D208" s="37"/>
      <c r="E208" s="27"/>
      <c r="F208" s="27"/>
      <c r="G208" s="45"/>
      <c r="I208" s="5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</row>
    <row r="209" spans="1:20" x14ac:dyDescent="0.15">
      <c r="A209" s="55"/>
      <c r="B209" s="12"/>
      <c r="C209" s="12"/>
      <c r="D209" s="37"/>
      <c r="E209" s="27"/>
      <c r="F209" s="27"/>
      <c r="G209" s="45"/>
      <c r="I209" s="5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</row>
    <row r="210" spans="1:20" x14ac:dyDescent="0.15">
      <c r="A210" s="55"/>
      <c r="B210" s="12"/>
      <c r="C210" s="12"/>
      <c r="D210" s="37"/>
      <c r="E210" s="27"/>
      <c r="F210" s="27"/>
      <c r="G210" s="45"/>
      <c r="I210" s="5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</row>
    <row r="211" spans="1:20" x14ac:dyDescent="0.15">
      <c r="A211" s="55"/>
      <c r="B211" s="12"/>
      <c r="C211" s="12"/>
      <c r="D211" s="37"/>
      <c r="E211" s="27"/>
      <c r="F211" s="27"/>
      <c r="G211" s="45"/>
      <c r="I211" s="5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</row>
    <row r="212" spans="1:20" x14ac:dyDescent="0.15">
      <c r="A212" s="55"/>
      <c r="B212" s="12"/>
      <c r="C212" s="12"/>
      <c r="D212" s="37"/>
      <c r="E212" s="27"/>
      <c r="F212" s="27"/>
      <c r="G212" s="45"/>
      <c r="I212" s="5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</row>
    <row r="213" spans="1:20" x14ac:dyDescent="0.15">
      <c r="A213" s="55" t="s">
        <v>101</v>
      </c>
      <c r="B213" s="12" t="s">
        <v>51</v>
      </c>
      <c r="C213" s="12" t="s">
        <v>52</v>
      </c>
      <c r="D213" s="37">
        <v>0.11</v>
      </c>
      <c r="E213" s="27">
        <v>7.22</v>
      </c>
      <c r="F213" s="27"/>
      <c r="G213" s="45">
        <v>0.16700000000000001</v>
      </c>
      <c r="H213">
        <f t="shared" ref="H213:H221" si="7" xml:space="preserve"> G213 *0.3263</f>
        <v>5.4492100000000002E-2</v>
      </c>
      <c r="I213" s="52">
        <v>39.5</v>
      </c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>
        <v>15</v>
      </c>
    </row>
    <row r="214" spans="1:20" x14ac:dyDescent="0.15">
      <c r="A214" s="55" t="s">
        <v>102</v>
      </c>
      <c r="B214" s="12"/>
      <c r="C214" s="12"/>
      <c r="D214" s="37">
        <v>0.16</v>
      </c>
      <c r="E214" s="27">
        <v>6.9</v>
      </c>
      <c r="F214" s="27">
        <v>2.5549999999999997</v>
      </c>
      <c r="G214" s="45">
        <v>0.28700000000000003</v>
      </c>
      <c r="H214">
        <f t="shared" si="7"/>
        <v>9.3648099999999998E-2</v>
      </c>
      <c r="I214" s="52">
        <v>24.55</v>
      </c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>
        <v>17</v>
      </c>
    </row>
    <row r="215" spans="1:20" x14ac:dyDescent="0.15">
      <c r="A215" s="55" t="s">
        <v>103</v>
      </c>
      <c r="B215" s="12"/>
      <c r="C215" s="12"/>
      <c r="D215" s="37">
        <v>6.5000000000000002E-2</v>
      </c>
      <c r="E215" s="27">
        <v>6.9749999999999996</v>
      </c>
      <c r="F215" s="27">
        <v>1.69</v>
      </c>
      <c r="G215" s="45">
        <v>0.47900000000000004</v>
      </c>
      <c r="H215">
        <f t="shared" si="7"/>
        <v>0.15629770000000001</v>
      </c>
      <c r="I215" s="52">
        <v>35.950000000000003</v>
      </c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>
        <v>18</v>
      </c>
    </row>
    <row r="216" spans="1:20" x14ac:dyDescent="0.15">
      <c r="A216" s="55" t="s">
        <v>104</v>
      </c>
      <c r="B216" s="12"/>
      <c r="C216" s="12"/>
      <c r="D216" s="37">
        <v>5.3333333333333344E-2</v>
      </c>
      <c r="E216" s="27">
        <v>6.7233333333333336</v>
      </c>
      <c r="F216" s="27">
        <v>1.383</v>
      </c>
      <c r="G216" s="45">
        <v>0.23933333333333331</v>
      </c>
      <c r="H216">
        <f t="shared" si="7"/>
        <v>7.8094466666666654E-2</v>
      </c>
      <c r="I216" s="52">
        <v>36.6</v>
      </c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23">
        <v>25</v>
      </c>
    </row>
    <row r="217" spans="1:20" x14ac:dyDescent="0.15">
      <c r="A217" s="55" t="s">
        <v>105</v>
      </c>
      <c r="B217" s="12"/>
      <c r="C217" s="12"/>
      <c r="D217" s="37">
        <v>0.125</v>
      </c>
      <c r="E217" s="27">
        <v>7.2850000000000001</v>
      </c>
      <c r="F217" s="27">
        <v>1.345</v>
      </c>
      <c r="G217" s="45">
        <v>4.4499999999999998E-2</v>
      </c>
      <c r="H217">
        <f t="shared" si="7"/>
        <v>1.4520349999999998E-2</v>
      </c>
      <c r="I217" s="52">
        <v>36.1</v>
      </c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23">
        <v>18</v>
      </c>
    </row>
    <row r="218" spans="1:20" x14ac:dyDescent="0.15">
      <c r="A218" s="55" t="s">
        <v>106</v>
      </c>
      <c r="B218" s="12"/>
      <c r="C218" s="12"/>
      <c r="D218" s="37">
        <v>6.5000000000000002E-2</v>
      </c>
      <c r="E218" s="27">
        <v>7.42</v>
      </c>
      <c r="F218" s="27">
        <v>0.81499999999999995</v>
      </c>
      <c r="G218" s="45">
        <v>0.221</v>
      </c>
      <c r="H218">
        <f t="shared" si="7"/>
        <v>7.211229999999999E-2</v>
      </c>
      <c r="I218" s="52">
        <v>22.7</v>
      </c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23">
        <v>17</v>
      </c>
    </row>
    <row r="219" spans="1:20" x14ac:dyDescent="0.15">
      <c r="A219" s="55" t="s">
        <v>107</v>
      </c>
      <c r="B219" s="12"/>
      <c r="C219" s="12"/>
      <c r="D219" s="37">
        <v>0.11000000000000001</v>
      </c>
      <c r="E219" s="27">
        <v>7.0150000000000006</v>
      </c>
      <c r="F219" s="27">
        <v>4.84</v>
      </c>
      <c r="G219" s="45">
        <v>0.17749999999999999</v>
      </c>
      <c r="H219">
        <f t="shared" si="7"/>
        <v>5.7918249999999991E-2</v>
      </c>
      <c r="I219" s="52">
        <v>53.349999999999994</v>
      </c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23">
        <v>19</v>
      </c>
    </row>
    <row r="220" spans="1:20" x14ac:dyDescent="0.15">
      <c r="A220" s="55" t="s">
        <v>108</v>
      </c>
      <c r="B220" s="12"/>
      <c r="C220" s="12"/>
      <c r="D220" s="37">
        <v>0.105</v>
      </c>
      <c r="E220" s="27">
        <v>7.0049999999999999</v>
      </c>
      <c r="F220" s="27">
        <v>3.59</v>
      </c>
      <c r="G220" s="45">
        <v>0.45150000000000001</v>
      </c>
      <c r="H220">
        <f t="shared" si="7"/>
        <v>0.14732445</v>
      </c>
      <c r="I220" s="52">
        <v>40</v>
      </c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23">
        <v>21</v>
      </c>
    </row>
    <row r="221" spans="1:20" x14ac:dyDescent="0.15">
      <c r="A221" s="55" t="s">
        <v>130</v>
      </c>
      <c r="B221" s="12"/>
      <c r="C221" s="12"/>
      <c r="D221" s="37">
        <v>7.4999999999999997E-2</v>
      </c>
      <c r="E221" s="27">
        <v>6.58</v>
      </c>
      <c r="F221" s="27">
        <v>1.845</v>
      </c>
      <c r="G221" s="45">
        <v>0.30599999999999999</v>
      </c>
      <c r="H221">
        <f t="shared" si="7"/>
        <v>9.9847799999999987E-2</v>
      </c>
      <c r="I221" s="52">
        <v>19.2</v>
      </c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23">
        <v>20</v>
      </c>
    </row>
    <row r="222" spans="1:20" x14ac:dyDescent="0.15">
      <c r="A222" s="55"/>
      <c r="B222" s="12"/>
      <c r="C222" s="12"/>
      <c r="D222" s="37"/>
      <c r="E222" s="27"/>
      <c r="F222" s="27"/>
      <c r="G222" s="45"/>
      <c r="I222" s="5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</row>
    <row r="223" spans="1:20" x14ac:dyDescent="0.15">
      <c r="A223" s="55"/>
      <c r="B223" s="12"/>
      <c r="C223" s="12"/>
      <c r="D223" s="37"/>
      <c r="E223" s="27"/>
      <c r="F223" s="27"/>
      <c r="G223" s="45"/>
      <c r="I223" s="5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</row>
    <row r="224" spans="1:20" x14ac:dyDescent="0.15">
      <c r="A224" s="55"/>
      <c r="B224" s="12"/>
      <c r="C224" s="12"/>
      <c r="D224" s="37"/>
      <c r="E224" s="27"/>
      <c r="F224" s="27"/>
      <c r="G224" s="45"/>
      <c r="I224" s="5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</row>
    <row r="225" spans="1:20" x14ac:dyDescent="0.15">
      <c r="A225" s="55"/>
      <c r="B225" s="12"/>
      <c r="C225" s="12"/>
      <c r="D225" s="37"/>
      <c r="E225" s="27"/>
      <c r="F225" s="27"/>
      <c r="G225" s="45"/>
      <c r="I225" s="5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</row>
    <row r="226" spans="1:20" x14ac:dyDescent="0.15">
      <c r="A226" s="55"/>
      <c r="B226" s="12"/>
      <c r="C226" s="12"/>
      <c r="D226" s="37"/>
      <c r="E226" s="27"/>
      <c r="F226" s="27"/>
      <c r="G226" s="45"/>
      <c r="I226" s="5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</row>
    <row r="227" spans="1:20" x14ac:dyDescent="0.15">
      <c r="A227" s="55"/>
      <c r="B227" s="12"/>
      <c r="C227" s="12"/>
      <c r="D227" s="37"/>
      <c r="E227" s="27"/>
      <c r="F227" s="27"/>
      <c r="G227" s="45"/>
      <c r="I227" s="5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</row>
    <row r="228" spans="1:20" x14ac:dyDescent="0.15">
      <c r="A228" s="55" t="s">
        <v>101</v>
      </c>
      <c r="B228" s="12" t="s">
        <v>53</v>
      </c>
      <c r="C228" s="12" t="s">
        <v>54</v>
      </c>
      <c r="D228" s="37"/>
      <c r="E228" s="27"/>
      <c r="F228" s="27"/>
      <c r="G228" s="45"/>
      <c r="I228" s="5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</row>
    <row r="229" spans="1:20" x14ac:dyDescent="0.15">
      <c r="A229" s="55" t="s">
        <v>102</v>
      </c>
      <c r="B229" s="12"/>
      <c r="C229" s="12"/>
      <c r="D229" s="37">
        <v>0.21</v>
      </c>
      <c r="E229" s="27">
        <v>6.61</v>
      </c>
      <c r="F229" s="27">
        <v>3.1</v>
      </c>
      <c r="G229" s="45">
        <v>0.97499999999999998</v>
      </c>
      <c r="H229">
        <f t="shared" ref="H229:H234" si="8" xml:space="preserve"> G229 *0.3263</f>
        <v>0.31814249999999999</v>
      </c>
      <c r="I229" s="52">
        <v>39.200000000000003</v>
      </c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>
        <v>12</v>
      </c>
    </row>
    <row r="230" spans="1:20" x14ac:dyDescent="0.15">
      <c r="A230" s="55" t="s">
        <v>103</v>
      </c>
      <c r="B230" s="12"/>
      <c r="C230" s="12"/>
      <c r="D230" s="37">
        <v>0.02</v>
      </c>
      <c r="E230" s="27">
        <v>7</v>
      </c>
      <c r="F230" s="27">
        <v>2.06</v>
      </c>
      <c r="G230" s="45">
        <v>0.23799999999999999</v>
      </c>
      <c r="H230">
        <f t="shared" si="8"/>
        <v>7.765939999999999E-2</v>
      </c>
      <c r="I230" s="52">
        <v>22.5</v>
      </c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>
        <v>12</v>
      </c>
    </row>
    <row r="231" spans="1:20" x14ac:dyDescent="0.15">
      <c r="A231" s="55" t="s">
        <v>104</v>
      </c>
      <c r="B231" s="12"/>
      <c r="C231" s="12"/>
      <c r="D231" s="37">
        <v>0.12</v>
      </c>
      <c r="E231" s="27">
        <v>7.07</v>
      </c>
      <c r="F231" s="27">
        <v>0.84299999999999997</v>
      </c>
      <c r="G231" s="45">
        <v>0.20799999999999999</v>
      </c>
      <c r="H231">
        <f t="shared" si="8"/>
        <v>6.7870399999999997E-2</v>
      </c>
      <c r="I231" s="52">
        <v>24.3</v>
      </c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>
        <v>12</v>
      </c>
    </row>
    <row r="232" spans="1:20" x14ac:dyDescent="0.15">
      <c r="A232" s="55" t="s">
        <v>105</v>
      </c>
      <c r="B232" s="12"/>
      <c r="C232" s="12"/>
      <c r="D232" s="37">
        <v>0.17</v>
      </c>
      <c r="E232" s="27">
        <v>7.31</v>
      </c>
      <c r="F232" s="27">
        <v>1.57</v>
      </c>
      <c r="G232" s="45">
        <v>8.3000000000000004E-2</v>
      </c>
      <c r="H232">
        <f t="shared" si="8"/>
        <v>2.70829E-2</v>
      </c>
      <c r="I232" s="52">
        <v>43</v>
      </c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23">
        <v>12</v>
      </c>
    </row>
    <row r="233" spans="1:20" x14ac:dyDescent="0.15">
      <c r="A233" s="59" t="s">
        <v>106</v>
      </c>
      <c r="B233" s="21"/>
      <c r="C233" s="21"/>
      <c r="D233" s="38">
        <v>0.12</v>
      </c>
      <c r="E233" s="41">
        <v>7.43</v>
      </c>
      <c r="F233" s="41">
        <v>1.64</v>
      </c>
      <c r="G233" s="46">
        <v>0.11899999999999999</v>
      </c>
      <c r="H233">
        <f t="shared" si="8"/>
        <v>3.8829699999999995E-2</v>
      </c>
      <c r="I233" s="54"/>
      <c r="J233" s="21"/>
      <c r="K233" s="23"/>
      <c r="L233" s="23"/>
      <c r="M233" s="23"/>
      <c r="N233" s="23"/>
      <c r="O233" s="23"/>
      <c r="P233" s="23"/>
      <c r="Q233" s="23"/>
      <c r="R233" s="23"/>
      <c r="S233" s="23"/>
      <c r="T233" s="23">
        <v>12</v>
      </c>
    </row>
    <row r="234" spans="1:20" x14ac:dyDescent="0.15">
      <c r="A234" s="59" t="s">
        <v>107</v>
      </c>
      <c r="B234" s="21"/>
      <c r="C234" s="21"/>
      <c r="D234" s="37">
        <v>0.29000000000000004</v>
      </c>
      <c r="E234" s="41">
        <v>6.9700000000000006</v>
      </c>
      <c r="F234" s="41">
        <v>5.3949999999999996</v>
      </c>
      <c r="G234" s="46">
        <v>0.14199999999999999</v>
      </c>
      <c r="H234">
        <f t="shared" si="8"/>
        <v>4.633459999999999E-2</v>
      </c>
      <c r="I234" s="53">
        <v>33.6</v>
      </c>
      <c r="J234" s="21"/>
      <c r="K234" s="23"/>
      <c r="L234" s="23"/>
      <c r="M234" s="23"/>
      <c r="N234" s="23"/>
      <c r="O234" s="23"/>
      <c r="P234" s="23"/>
      <c r="Q234" s="23"/>
      <c r="R234" s="23"/>
      <c r="S234" s="23"/>
      <c r="T234" s="23">
        <v>10</v>
      </c>
    </row>
    <row r="235" spans="1:20" x14ac:dyDescent="0.15">
      <c r="A235" s="59" t="s">
        <v>108</v>
      </c>
      <c r="B235" s="21"/>
      <c r="C235" s="21"/>
    </row>
    <row r="236" spans="1:20" s="21" customFormat="1" x14ac:dyDescent="0.15">
      <c r="A236" s="59" t="s">
        <v>130</v>
      </c>
      <c r="D236" s="37">
        <v>0.4</v>
      </c>
      <c r="E236" s="27">
        <v>6.67</v>
      </c>
      <c r="F236" s="27">
        <v>11.8</v>
      </c>
      <c r="G236" s="45">
        <v>0.121</v>
      </c>
      <c r="H236">
        <f xml:space="preserve"> G236 *0.3263</f>
        <v>3.9482299999999998E-2</v>
      </c>
      <c r="I236" s="53">
        <v>14.4</v>
      </c>
      <c r="K236" s="23"/>
      <c r="L236" s="23"/>
      <c r="M236" s="23"/>
      <c r="N236" s="23"/>
      <c r="O236" s="23"/>
      <c r="P236" s="23"/>
      <c r="Q236" s="23"/>
      <c r="R236" s="23"/>
      <c r="S236" s="23"/>
      <c r="T236" s="23">
        <v>18</v>
      </c>
    </row>
    <row r="237" spans="1:20" x14ac:dyDescent="0.15">
      <c r="A237" s="55"/>
      <c r="B237" s="12"/>
      <c r="C237" s="12"/>
      <c r="D237" s="37"/>
      <c r="E237" s="27"/>
      <c r="F237" s="27"/>
      <c r="G237" s="45"/>
      <c r="I237" s="5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</row>
    <row r="238" spans="1:20" x14ac:dyDescent="0.15">
      <c r="A238" s="55"/>
      <c r="B238" s="12"/>
      <c r="C238" s="12"/>
      <c r="D238" s="37"/>
      <c r="E238" s="27"/>
      <c r="F238" s="27"/>
      <c r="G238" s="45"/>
      <c r="I238" s="5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</row>
    <row r="239" spans="1:20" x14ac:dyDescent="0.15">
      <c r="A239" s="55"/>
      <c r="B239" s="12"/>
      <c r="C239" s="12"/>
      <c r="D239" s="37"/>
      <c r="E239" s="27"/>
      <c r="F239" s="27"/>
      <c r="G239" s="45"/>
      <c r="I239" s="5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</row>
    <row r="240" spans="1:20" x14ac:dyDescent="0.15">
      <c r="A240" s="55"/>
      <c r="B240" s="12"/>
      <c r="C240" s="12"/>
      <c r="D240" s="37"/>
      <c r="E240" s="27"/>
      <c r="F240" s="27"/>
      <c r="G240" s="45"/>
      <c r="I240" s="5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</row>
    <row r="241" spans="1:20" x14ac:dyDescent="0.15">
      <c r="A241" s="55"/>
      <c r="B241" s="12"/>
      <c r="C241" s="12"/>
      <c r="D241" s="37"/>
      <c r="E241" s="27"/>
      <c r="F241" s="27"/>
      <c r="G241" s="45"/>
      <c r="I241" s="5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</row>
    <row r="242" spans="1:20" x14ac:dyDescent="0.15">
      <c r="A242" s="55"/>
      <c r="B242" s="12"/>
      <c r="C242" s="12"/>
      <c r="D242" s="37"/>
      <c r="E242" s="27"/>
      <c r="F242" s="27"/>
      <c r="G242" s="45"/>
      <c r="I242" s="5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</row>
    <row r="243" spans="1:20" x14ac:dyDescent="0.15">
      <c r="A243" s="55" t="s">
        <v>101</v>
      </c>
      <c r="B243" s="12" t="s">
        <v>57</v>
      </c>
      <c r="C243" s="12" t="s">
        <v>58</v>
      </c>
      <c r="D243" s="37">
        <v>5.17</v>
      </c>
      <c r="E243" s="27">
        <v>6.08</v>
      </c>
      <c r="F243" s="27"/>
      <c r="G243" s="45">
        <v>0.11799999999999999</v>
      </c>
      <c r="H243">
        <f t="shared" ref="H243:H251" si="9" xml:space="preserve"> G243 *0.3263</f>
        <v>3.8503399999999993E-2</v>
      </c>
      <c r="I243" s="52">
        <v>10.1</v>
      </c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>
        <v>15</v>
      </c>
    </row>
    <row r="244" spans="1:20" x14ac:dyDescent="0.15">
      <c r="A244" s="55" t="s">
        <v>102</v>
      </c>
      <c r="B244" s="12"/>
      <c r="C244" s="12"/>
      <c r="D244" s="37">
        <v>4.51</v>
      </c>
      <c r="E244" s="27">
        <v>6.1099999999999994</v>
      </c>
      <c r="F244" s="27">
        <v>5.915</v>
      </c>
      <c r="G244" s="45">
        <v>0.10100000000000001</v>
      </c>
      <c r="H244">
        <f t="shared" si="9"/>
        <v>3.2956300000000001E-2</v>
      </c>
      <c r="I244" s="52">
        <v>9.6</v>
      </c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>
        <v>18</v>
      </c>
    </row>
    <row r="245" spans="1:20" x14ac:dyDescent="0.15">
      <c r="A245" s="55" t="s">
        <v>103</v>
      </c>
      <c r="B245" s="12"/>
      <c r="C245" s="12"/>
      <c r="D245" s="37">
        <v>2.665</v>
      </c>
      <c r="E245" s="27">
        <v>6.33</v>
      </c>
      <c r="F245" s="27">
        <v>4.1400000000000006</v>
      </c>
      <c r="G245" s="45">
        <v>0.32899999999999996</v>
      </c>
      <c r="H245">
        <f t="shared" si="9"/>
        <v>0.10735269999999998</v>
      </c>
      <c r="I245" s="52">
        <v>6.75</v>
      </c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>
        <v>21</v>
      </c>
    </row>
    <row r="246" spans="1:20" x14ac:dyDescent="0.15">
      <c r="A246" s="55" t="s">
        <v>104</v>
      </c>
      <c r="B246" s="12"/>
      <c r="C246" s="12"/>
      <c r="D246" s="37">
        <v>3.3433333333333337</v>
      </c>
      <c r="E246" s="27">
        <v>6.376666666666666</v>
      </c>
      <c r="F246" s="27">
        <v>5.0666666666666664</v>
      </c>
      <c r="G246" s="45">
        <v>0.14333333333333334</v>
      </c>
      <c r="H246">
        <f t="shared" si="9"/>
        <v>4.6769666666666668E-2</v>
      </c>
      <c r="I246" s="52">
        <v>12.833333333333334</v>
      </c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23">
        <v>18</v>
      </c>
    </row>
    <row r="247" spans="1:20" x14ac:dyDescent="0.15">
      <c r="A247" s="55" t="s">
        <v>105</v>
      </c>
      <c r="B247" s="12"/>
      <c r="C247" s="12"/>
      <c r="D247" s="37">
        <v>4.2850000000000001</v>
      </c>
      <c r="E247" s="27">
        <v>6.4849999999999994</v>
      </c>
      <c r="F247" s="27">
        <v>4.32</v>
      </c>
      <c r="G247" s="45">
        <v>0.41849999999999998</v>
      </c>
      <c r="H247">
        <f t="shared" si="9"/>
        <v>0.13655655</v>
      </c>
      <c r="I247" s="52">
        <v>15.700000000000001</v>
      </c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23">
        <v>17</v>
      </c>
    </row>
    <row r="248" spans="1:20" x14ac:dyDescent="0.15">
      <c r="A248" s="55" t="s">
        <v>106</v>
      </c>
      <c r="B248" s="12"/>
      <c r="C248" s="12"/>
      <c r="D248" s="37">
        <v>3.23</v>
      </c>
      <c r="E248" s="27">
        <v>6.5299999999999994</v>
      </c>
      <c r="F248" s="27">
        <v>7.995000000000001</v>
      </c>
      <c r="G248" s="45">
        <v>0.247</v>
      </c>
      <c r="H248">
        <f t="shared" si="9"/>
        <v>8.059609999999999E-2</v>
      </c>
      <c r="I248" s="52">
        <v>17.05</v>
      </c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23">
        <v>17</v>
      </c>
    </row>
    <row r="249" spans="1:20" x14ac:dyDescent="0.15">
      <c r="A249" s="55" t="s">
        <v>107</v>
      </c>
      <c r="B249" s="12"/>
      <c r="C249" s="12"/>
      <c r="D249" s="37">
        <v>4.17</v>
      </c>
      <c r="E249" s="27">
        <v>6.3100000000000005</v>
      </c>
      <c r="F249" s="27">
        <v>10.914999999999999</v>
      </c>
      <c r="G249" s="45">
        <v>0.126</v>
      </c>
      <c r="H249">
        <f t="shared" si="9"/>
        <v>4.1113799999999999E-2</v>
      </c>
      <c r="I249" s="52">
        <v>15.2</v>
      </c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23">
        <v>17</v>
      </c>
    </row>
    <row r="250" spans="1:20" x14ac:dyDescent="0.15">
      <c r="A250" s="55" t="s">
        <v>108</v>
      </c>
      <c r="B250" s="12"/>
      <c r="C250" s="12"/>
      <c r="D250" s="37">
        <v>6.6849999999999996</v>
      </c>
      <c r="E250" s="27">
        <v>6.27</v>
      </c>
      <c r="F250" s="27">
        <v>11.65</v>
      </c>
      <c r="G250" s="45">
        <v>0.22550000000000001</v>
      </c>
      <c r="H250">
        <f t="shared" si="9"/>
        <v>7.3580649999999997E-2</v>
      </c>
      <c r="I250" s="52">
        <v>12.7</v>
      </c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23">
        <v>23</v>
      </c>
    </row>
    <row r="251" spans="1:20" x14ac:dyDescent="0.15">
      <c r="A251" s="55" t="s">
        <v>130</v>
      </c>
      <c r="B251" s="12"/>
      <c r="C251" s="12"/>
      <c r="D251" s="37">
        <v>4.3499999999999996</v>
      </c>
      <c r="E251" s="27">
        <v>5.99</v>
      </c>
      <c r="F251" s="27">
        <v>6.8049999999999997</v>
      </c>
      <c r="G251" s="45">
        <v>0.14000000000000001</v>
      </c>
      <c r="H251">
        <f t="shared" si="9"/>
        <v>4.5682E-2</v>
      </c>
      <c r="I251" s="52">
        <v>9.1999999999999993</v>
      </c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23">
        <v>21</v>
      </c>
    </row>
    <row r="252" spans="1:20" x14ac:dyDescent="0.15">
      <c r="A252" s="55"/>
      <c r="B252" s="12"/>
      <c r="C252" s="12"/>
      <c r="D252" s="37"/>
      <c r="E252" s="27"/>
      <c r="F252" s="27"/>
      <c r="G252" s="45"/>
      <c r="I252" s="5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</row>
    <row r="253" spans="1:20" x14ac:dyDescent="0.15">
      <c r="A253" s="55"/>
      <c r="B253" s="12"/>
      <c r="C253" s="12"/>
      <c r="D253" s="37"/>
      <c r="E253" s="27"/>
      <c r="F253" s="27"/>
      <c r="G253" s="45"/>
      <c r="I253" s="52"/>
      <c r="J253" s="12"/>
      <c r="K253" s="12"/>
      <c r="L253" s="23"/>
      <c r="M253" s="23"/>
      <c r="N253" s="23"/>
      <c r="O253" s="23"/>
      <c r="P253" s="23"/>
      <c r="Q253" s="23"/>
      <c r="R253" s="23"/>
      <c r="S253" s="23"/>
      <c r="T253" s="29"/>
    </row>
    <row r="254" spans="1:20" x14ac:dyDescent="0.15">
      <c r="A254" s="55"/>
      <c r="B254" s="12"/>
      <c r="C254" s="12"/>
      <c r="D254" s="37"/>
      <c r="E254" s="27"/>
      <c r="F254" s="27"/>
      <c r="G254" s="45"/>
      <c r="I254" s="52"/>
      <c r="J254" s="12"/>
      <c r="K254" s="12"/>
      <c r="L254" s="23"/>
      <c r="M254" s="23"/>
      <c r="N254" s="23"/>
      <c r="O254" s="23"/>
      <c r="P254" s="23"/>
      <c r="Q254" s="23"/>
      <c r="R254" s="23"/>
      <c r="S254" s="23"/>
      <c r="T254" s="23"/>
    </row>
    <row r="255" spans="1:20" x14ac:dyDescent="0.15">
      <c r="A255" s="55"/>
      <c r="B255" s="12"/>
      <c r="C255" s="12"/>
      <c r="D255" s="37"/>
      <c r="E255" s="27"/>
      <c r="F255" s="27"/>
      <c r="G255" s="45"/>
      <c r="I255" s="5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23"/>
    </row>
    <row r="256" spans="1:20" x14ac:dyDescent="0.15">
      <c r="A256" s="55"/>
      <c r="B256" s="12"/>
      <c r="C256" s="12"/>
      <c r="D256" s="37"/>
      <c r="E256" s="27"/>
      <c r="F256" s="27"/>
      <c r="G256" s="45"/>
      <c r="I256" s="5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</row>
    <row r="257" spans="1:20" x14ac:dyDescent="0.15">
      <c r="A257" s="55"/>
      <c r="B257" s="12"/>
      <c r="C257" s="12"/>
      <c r="D257" s="37"/>
      <c r="E257" s="27"/>
      <c r="F257" s="27"/>
      <c r="G257" s="45"/>
      <c r="I257" s="5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</row>
    <row r="258" spans="1:20" x14ac:dyDescent="0.15">
      <c r="A258" s="55" t="s">
        <v>101</v>
      </c>
      <c r="B258" s="12" t="s">
        <v>59</v>
      </c>
      <c r="C258" s="12" t="s">
        <v>61</v>
      </c>
      <c r="D258" s="37">
        <v>5.34</v>
      </c>
      <c r="E258" s="27">
        <v>6.15</v>
      </c>
      <c r="F258" s="27"/>
      <c r="G258" s="45">
        <v>2.8000000000000001E-2</v>
      </c>
      <c r="H258">
        <f t="shared" ref="H258:H266" si="10" xml:space="preserve"> G258 *0.3263</f>
        <v>9.1363999999999994E-3</v>
      </c>
      <c r="I258" s="52">
        <v>25.6</v>
      </c>
      <c r="J258" s="12"/>
      <c r="K258" s="12"/>
      <c r="T258" s="12">
        <v>27</v>
      </c>
    </row>
    <row r="259" spans="1:20" x14ac:dyDescent="0.15">
      <c r="A259" s="55" t="s">
        <v>102</v>
      </c>
      <c r="B259" s="12"/>
      <c r="C259" s="12"/>
      <c r="D259" s="37">
        <v>4.0250000000000004</v>
      </c>
      <c r="E259" s="27">
        <v>6.1950000000000003</v>
      </c>
      <c r="F259" s="27">
        <v>5.05</v>
      </c>
      <c r="G259" s="45">
        <v>0.16750000000000001</v>
      </c>
      <c r="H259">
        <f t="shared" si="10"/>
        <v>5.4655250000000002E-2</v>
      </c>
      <c r="I259" s="52">
        <v>18.649999999999999</v>
      </c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>
        <v>18</v>
      </c>
    </row>
    <row r="260" spans="1:20" x14ac:dyDescent="0.15">
      <c r="A260" s="55" t="s">
        <v>103</v>
      </c>
      <c r="B260" s="12"/>
      <c r="C260" s="12"/>
      <c r="D260" s="37">
        <v>3.2399999999999998</v>
      </c>
      <c r="E260" s="27">
        <v>6.3900000000000006</v>
      </c>
      <c r="F260" s="27">
        <v>4.37</v>
      </c>
      <c r="G260" s="45">
        <v>4.2999999999999997E-2</v>
      </c>
      <c r="H260">
        <f t="shared" si="10"/>
        <v>1.4030899999999997E-2</v>
      </c>
      <c r="I260" s="52">
        <v>17.3</v>
      </c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>
        <v>22</v>
      </c>
    </row>
    <row r="261" spans="1:20" x14ac:dyDescent="0.15">
      <c r="A261" s="55" t="s">
        <v>104</v>
      </c>
      <c r="B261" s="12"/>
      <c r="C261" s="12"/>
      <c r="D261" s="37">
        <v>4.33</v>
      </c>
      <c r="E261" s="27">
        <v>6.41</v>
      </c>
      <c r="F261" s="27">
        <v>6.22</v>
      </c>
      <c r="G261" s="45">
        <v>0.14000000000000001</v>
      </c>
      <c r="H261">
        <f t="shared" si="10"/>
        <v>4.5682E-2</v>
      </c>
      <c r="I261" s="52">
        <v>14.25</v>
      </c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23">
        <v>25</v>
      </c>
    </row>
    <row r="262" spans="1:20" x14ac:dyDescent="0.15">
      <c r="A262" s="55" t="s">
        <v>105</v>
      </c>
      <c r="B262" s="12"/>
      <c r="C262" s="12"/>
      <c r="D262" s="37">
        <v>7.46</v>
      </c>
      <c r="E262" s="27">
        <v>6.13</v>
      </c>
      <c r="F262" s="27">
        <v>5.59</v>
      </c>
      <c r="G262" s="45">
        <v>0.61899999999999999</v>
      </c>
      <c r="H262">
        <f t="shared" si="10"/>
        <v>0.20197969999999998</v>
      </c>
      <c r="I262" s="52">
        <v>15.8</v>
      </c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23">
        <v>27</v>
      </c>
    </row>
    <row r="263" spans="1:20" x14ac:dyDescent="0.15">
      <c r="A263" s="55" t="s">
        <v>106</v>
      </c>
      <c r="B263" s="12"/>
      <c r="C263" s="12"/>
      <c r="D263" s="37">
        <v>5.875</v>
      </c>
      <c r="E263" s="27">
        <v>6.335</v>
      </c>
      <c r="F263" s="27">
        <v>6.97</v>
      </c>
      <c r="G263" s="45">
        <v>0.26850000000000002</v>
      </c>
      <c r="H263">
        <f t="shared" si="10"/>
        <v>8.7611549999999996E-2</v>
      </c>
      <c r="I263" s="52">
        <v>22.6</v>
      </c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23">
        <v>21</v>
      </c>
    </row>
    <row r="264" spans="1:20" x14ac:dyDescent="0.15">
      <c r="A264" s="55" t="s">
        <v>107</v>
      </c>
      <c r="D264" s="37">
        <v>7.08</v>
      </c>
      <c r="E264" s="27">
        <v>6.22</v>
      </c>
      <c r="F264" s="27">
        <v>16.399999999999999</v>
      </c>
      <c r="G264" s="45">
        <v>0.19600000000000001</v>
      </c>
      <c r="H264">
        <f t="shared" si="10"/>
        <v>6.3954799999999992E-2</v>
      </c>
      <c r="I264" s="52">
        <v>18.899999999999999</v>
      </c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</row>
    <row r="265" spans="1:20" x14ac:dyDescent="0.15">
      <c r="A265" s="55" t="s">
        <v>108</v>
      </c>
      <c r="B265" s="12"/>
      <c r="C265" s="12"/>
      <c r="D265" s="37">
        <v>7.55</v>
      </c>
      <c r="E265" s="27">
        <v>5.91</v>
      </c>
      <c r="F265" s="27">
        <v>12.7</v>
      </c>
      <c r="G265" s="45">
        <v>0.185</v>
      </c>
      <c r="H265">
        <f t="shared" si="10"/>
        <v>6.0365499999999996E-2</v>
      </c>
      <c r="I265" s="52">
        <v>6.2</v>
      </c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>
        <v>39</v>
      </c>
    </row>
    <row r="266" spans="1:20" x14ac:dyDescent="0.15">
      <c r="A266" s="55" t="s">
        <v>130</v>
      </c>
      <c r="B266" s="13"/>
      <c r="C266" s="12"/>
      <c r="D266" s="37">
        <v>8.3699999999999992</v>
      </c>
      <c r="E266" s="27">
        <v>6.06</v>
      </c>
      <c r="F266" s="27">
        <v>11.5</v>
      </c>
      <c r="G266" s="45">
        <v>7.1999999999999995E-2</v>
      </c>
      <c r="H266">
        <f t="shared" si="10"/>
        <v>2.3493599999999996E-2</v>
      </c>
      <c r="I266" s="52">
        <v>8.5</v>
      </c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>
        <v>39</v>
      </c>
    </row>
    <row r="267" spans="1:20" x14ac:dyDescent="0.15">
      <c r="A267" s="55"/>
      <c r="B267" s="12"/>
      <c r="C267" s="12"/>
      <c r="D267" s="37"/>
      <c r="E267" s="27"/>
      <c r="F267" s="27"/>
      <c r="G267" s="45"/>
      <c r="I267" s="5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</row>
    <row r="268" spans="1:20" x14ac:dyDescent="0.15">
      <c r="A268" s="55"/>
      <c r="B268" s="12"/>
      <c r="C268" s="12"/>
      <c r="D268" s="37"/>
      <c r="E268" s="27"/>
      <c r="F268" s="27"/>
      <c r="G268" s="45"/>
      <c r="I268" s="5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</row>
    <row r="269" spans="1:20" x14ac:dyDescent="0.15">
      <c r="A269" s="55"/>
      <c r="B269" s="12"/>
      <c r="C269" s="12"/>
      <c r="D269" s="37"/>
      <c r="E269" s="27"/>
      <c r="F269" s="27"/>
      <c r="G269" s="45"/>
      <c r="I269" s="5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</row>
    <row r="270" spans="1:20" x14ac:dyDescent="0.15">
      <c r="A270" s="55"/>
      <c r="B270" s="12"/>
      <c r="C270" s="12"/>
      <c r="D270" s="37"/>
      <c r="E270" s="27"/>
      <c r="F270" s="27"/>
      <c r="G270" s="45"/>
      <c r="I270" s="5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</row>
    <row r="271" spans="1:20" x14ac:dyDescent="0.15">
      <c r="A271" s="55"/>
      <c r="B271" s="12"/>
      <c r="C271" s="12"/>
      <c r="D271" s="37"/>
      <c r="E271" s="27"/>
      <c r="F271" s="27"/>
      <c r="G271" s="45"/>
      <c r="I271" s="52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12"/>
    </row>
    <row r="272" spans="1:20" x14ac:dyDescent="0.15">
      <c r="A272" s="61"/>
      <c r="B272" s="21"/>
      <c r="C272" s="21"/>
      <c r="D272" s="39"/>
      <c r="E272" s="35"/>
      <c r="F272" s="35"/>
      <c r="G272" s="48"/>
      <c r="I272" s="54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21"/>
    </row>
    <row r="273" spans="1:20" x14ac:dyDescent="0.15">
      <c r="A273" s="55" t="s">
        <v>101</v>
      </c>
      <c r="B273" s="12" t="s">
        <v>62</v>
      </c>
      <c r="C273" s="12" t="s">
        <v>63</v>
      </c>
      <c r="D273" s="37"/>
      <c r="E273" s="27"/>
      <c r="F273" s="27"/>
      <c r="G273" s="45"/>
      <c r="I273" s="5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</row>
    <row r="274" spans="1:20" x14ac:dyDescent="0.15">
      <c r="A274" s="55" t="s">
        <v>102</v>
      </c>
      <c r="B274" s="12"/>
      <c r="C274" s="12"/>
      <c r="D274" s="37"/>
      <c r="E274" s="27"/>
      <c r="F274" s="27"/>
      <c r="G274" s="45"/>
      <c r="I274" s="5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</row>
    <row r="275" spans="1:20" x14ac:dyDescent="0.15">
      <c r="A275" s="55" t="s">
        <v>103</v>
      </c>
      <c r="B275" s="12"/>
      <c r="C275" s="12"/>
      <c r="D275" s="37"/>
      <c r="E275" s="27"/>
      <c r="F275" s="27"/>
      <c r="G275" s="45"/>
      <c r="I275" s="5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</row>
    <row r="276" spans="1:20" x14ac:dyDescent="0.15">
      <c r="A276" s="55" t="s">
        <v>104</v>
      </c>
      <c r="B276" s="12"/>
      <c r="C276" s="12"/>
      <c r="D276" s="37">
        <v>0.15500000000000003</v>
      </c>
      <c r="E276" s="27">
        <v>7.0750000000000002</v>
      </c>
      <c r="F276" s="27">
        <v>1.8049999999999999</v>
      </c>
      <c r="G276" s="45">
        <v>0.19600000000000001</v>
      </c>
      <c r="H276">
        <f t="shared" ref="H276:H281" si="11" xml:space="preserve"> G276 *0.3263</f>
        <v>6.3954799999999992E-2</v>
      </c>
      <c r="I276" s="52">
        <v>58.050000000000004</v>
      </c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>
        <v>15</v>
      </c>
    </row>
    <row r="277" spans="1:20" x14ac:dyDescent="0.15">
      <c r="A277" s="60" t="s">
        <v>105</v>
      </c>
      <c r="B277" s="12"/>
      <c r="C277" s="12"/>
      <c r="D277" s="37">
        <v>0.27</v>
      </c>
      <c r="E277" s="27">
        <v>7.2450000000000001</v>
      </c>
      <c r="F277" s="27">
        <v>1.385</v>
      </c>
      <c r="G277" s="45">
        <v>0.44999999999999996</v>
      </c>
      <c r="H277">
        <f t="shared" si="11"/>
        <v>0.14683499999999997</v>
      </c>
      <c r="I277" s="52">
        <v>37.450000000000003</v>
      </c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>
        <v>14</v>
      </c>
    </row>
    <row r="278" spans="1:20" x14ac:dyDescent="0.15">
      <c r="A278" s="55" t="s">
        <v>106</v>
      </c>
      <c r="B278" s="12"/>
      <c r="C278" s="12"/>
      <c r="D278" s="37">
        <v>0.19500000000000001</v>
      </c>
      <c r="E278" s="27">
        <v>7.1899999999999995</v>
      </c>
      <c r="F278" s="27">
        <v>1.5249999999999999</v>
      </c>
      <c r="G278" s="45">
        <v>0.19600000000000001</v>
      </c>
      <c r="H278">
        <f t="shared" si="11"/>
        <v>6.3954799999999992E-2</v>
      </c>
      <c r="I278" s="52">
        <v>40.25</v>
      </c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>
        <v>14</v>
      </c>
    </row>
    <row r="279" spans="1:20" x14ac:dyDescent="0.15">
      <c r="A279" s="55" t="s">
        <v>107</v>
      </c>
      <c r="B279" s="12"/>
      <c r="C279" s="12"/>
      <c r="D279" s="37">
        <v>0.45</v>
      </c>
      <c r="E279" s="27">
        <v>6.99</v>
      </c>
      <c r="F279" s="27">
        <v>4.3499999999999996</v>
      </c>
      <c r="G279" s="45">
        <v>9.7000000000000003E-2</v>
      </c>
      <c r="H279">
        <f t="shared" si="11"/>
        <v>3.1651100000000001E-2</v>
      </c>
      <c r="I279" s="52">
        <v>15.2</v>
      </c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23">
        <v>16</v>
      </c>
    </row>
    <row r="280" spans="1:20" x14ac:dyDescent="0.15">
      <c r="A280" s="55" t="s">
        <v>108</v>
      </c>
      <c r="B280" s="12"/>
      <c r="C280" s="12"/>
      <c r="D280" s="37">
        <v>0.63500000000000001</v>
      </c>
      <c r="E280" s="27">
        <v>7.17</v>
      </c>
      <c r="F280" s="27">
        <v>4.32</v>
      </c>
      <c r="G280" s="45">
        <v>1.5565</v>
      </c>
      <c r="H280">
        <f t="shared" si="11"/>
        <v>0.50788594999999992</v>
      </c>
      <c r="I280" s="52">
        <v>23.8</v>
      </c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23">
        <v>18</v>
      </c>
    </row>
    <row r="281" spans="1:20" x14ac:dyDescent="0.15">
      <c r="A281" s="55" t="s">
        <v>130</v>
      </c>
      <c r="B281" s="12"/>
      <c r="C281" s="12"/>
      <c r="D281" s="37">
        <v>0.31</v>
      </c>
      <c r="E281" s="27">
        <v>6.585</v>
      </c>
      <c r="F281" s="27">
        <v>2.2599999999999998</v>
      </c>
      <c r="G281" s="45">
        <v>0.19800000000000001</v>
      </c>
      <c r="H281">
        <f t="shared" si="11"/>
        <v>6.4607399999999995E-2</v>
      </c>
      <c r="I281" s="52">
        <v>14.4</v>
      </c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23">
        <v>16</v>
      </c>
    </row>
    <row r="282" spans="1:20" x14ac:dyDescent="0.15">
      <c r="A282" s="55"/>
      <c r="B282" s="12"/>
      <c r="C282" s="12"/>
      <c r="D282" s="37"/>
      <c r="E282" s="27"/>
      <c r="F282" s="27"/>
      <c r="G282" s="45"/>
      <c r="I282" s="52"/>
      <c r="J282" s="12"/>
      <c r="K282" s="12"/>
      <c r="M282" s="12"/>
      <c r="T282" s="12"/>
    </row>
    <row r="283" spans="1:20" x14ac:dyDescent="0.15">
      <c r="A283" s="55"/>
      <c r="B283" s="12"/>
      <c r="C283" s="12"/>
      <c r="D283" s="37"/>
      <c r="E283" s="27"/>
      <c r="F283" s="27"/>
      <c r="G283" s="45"/>
      <c r="I283" s="52"/>
      <c r="J283" s="12"/>
      <c r="K283" s="12"/>
      <c r="L283" s="12"/>
      <c r="M283" s="12"/>
      <c r="N283" s="12"/>
      <c r="O283" s="12"/>
      <c r="P283" s="12"/>
      <c r="Q283" s="12"/>
      <c r="R283" s="12"/>
      <c r="S283" s="12"/>
    </row>
    <row r="284" spans="1:20" x14ac:dyDescent="0.15">
      <c r="A284" s="55"/>
      <c r="B284" s="12"/>
      <c r="C284" s="12"/>
      <c r="D284" s="37"/>
      <c r="E284" s="27"/>
      <c r="F284" s="27"/>
      <c r="G284" s="45"/>
      <c r="I284" s="5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</row>
    <row r="285" spans="1:20" x14ac:dyDescent="0.15">
      <c r="A285" s="55"/>
      <c r="B285" s="12"/>
      <c r="C285" s="12"/>
      <c r="D285" s="37"/>
      <c r="E285" s="27"/>
      <c r="F285" s="27"/>
      <c r="G285" s="45"/>
      <c r="I285" s="5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</row>
    <row r="286" spans="1:20" x14ac:dyDescent="0.15">
      <c r="A286" s="55"/>
      <c r="B286" s="12"/>
      <c r="C286" s="12"/>
      <c r="D286" s="37"/>
      <c r="E286" s="27"/>
      <c r="F286" s="27"/>
      <c r="G286" s="45"/>
      <c r="I286" s="5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</row>
    <row r="287" spans="1:20" x14ac:dyDescent="0.15">
      <c r="A287" s="55"/>
      <c r="B287" s="12"/>
      <c r="C287" s="12"/>
      <c r="D287" s="37"/>
      <c r="E287" s="27"/>
      <c r="F287" s="27"/>
      <c r="G287" s="45"/>
      <c r="I287" s="5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</row>
    <row r="288" spans="1:20" x14ac:dyDescent="0.15">
      <c r="A288" s="55" t="s">
        <v>101</v>
      </c>
      <c r="B288" s="12" t="s">
        <v>64</v>
      </c>
      <c r="C288" s="12" t="s">
        <v>65</v>
      </c>
      <c r="D288" s="37">
        <v>0.23</v>
      </c>
      <c r="E288" s="27">
        <v>7.34</v>
      </c>
      <c r="F288" s="27"/>
      <c r="G288" s="45">
        <v>6.3E-2</v>
      </c>
      <c r="H288">
        <f xml:space="preserve"> G288 *0.3263</f>
        <v>2.0556899999999999E-2</v>
      </c>
      <c r="I288" s="52">
        <v>18.100000000000001</v>
      </c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>
        <v>12</v>
      </c>
    </row>
    <row r="289" spans="1:20" x14ac:dyDescent="0.15">
      <c r="A289" s="55" t="s">
        <v>102</v>
      </c>
      <c r="B289" s="12"/>
      <c r="C289" s="12"/>
      <c r="D289" s="37">
        <v>6.5000000000000002E-2</v>
      </c>
      <c r="E289" s="27">
        <v>6.88</v>
      </c>
      <c r="F289" s="27">
        <v>2.3250000000000002</v>
      </c>
      <c r="G289" s="45">
        <v>0.26600000000000001</v>
      </c>
      <c r="H289">
        <f xml:space="preserve"> G289 *0.3263</f>
        <v>8.6795799999999992E-2</v>
      </c>
      <c r="I289" s="52">
        <v>12.600000000000001</v>
      </c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>
        <v>20</v>
      </c>
    </row>
    <row r="290" spans="1:20" x14ac:dyDescent="0.15">
      <c r="A290" s="55" t="s">
        <v>103</v>
      </c>
      <c r="B290" s="12"/>
      <c r="C290" s="12"/>
      <c r="D290" s="37">
        <v>0.06</v>
      </c>
      <c r="E290" s="27">
        <v>7.23</v>
      </c>
      <c r="F290" s="27">
        <v>1.97</v>
      </c>
      <c r="G290" s="45">
        <v>0.48099999999999998</v>
      </c>
      <c r="H290">
        <f xml:space="preserve"> G290 *0.3263</f>
        <v>0.15695029999999999</v>
      </c>
      <c r="I290" s="52">
        <v>16.899999999999999</v>
      </c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>
        <v>27</v>
      </c>
    </row>
    <row r="291" spans="1:20" x14ac:dyDescent="0.15">
      <c r="A291" s="55" t="s">
        <v>104</v>
      </c>
      <c r="B291" s="12"/>
      <c r="C291" s="12"/>
      <c r="D291" s="37">
        <v>6.3333333333333339E-2</v>
      </c>
      <c r="E291" s="27">
        <v>7.1033333333333344</v>
      </c>
      <c r="F291" s="27">
        <v>1.5833333333333333</v>
      </c>
      <c r="G291" s="45">
        <v>0.18699999999999997</v>
      </c>
      <c r="H291">
        <f xml:space="preserve"> G291 *0.3263</f>
        <v>6.1018099999999985E-2</v>
      </c>
      <c r="I291" s="52">
        <v>18.2</v>
      </c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23">
        <v>34</v>
      </c>
    </row>
    <row r="292" spans="1:20" x14ac:dyDescent="0.15">
      <c r="A292" s="55" t="s">
        <v>105</v>
      </c>
      <c r="B292" s="12"/>
      <c r="C292" s="12"/>
      <c r="D292" s="37">
        <v>0.09</v>
      </c>
      <c r="E292" s="27">
        <v>7.46</v>
      </c>
      <c r="F292" s="27">
        <v>2.0099999999999998</v>
      </c>
      <c r="G292" s="119"/>
      <c r="I292" s="52">
        <v>19.899999999999999</v>
      </c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23">
        <v>36</v>
      </c>
    </row>
    <row r="293" spans="1:20" x14ac:dyDescent="0.15">
      <c r="A293" s="55" t="s">
        <v>106</v>
      </c>
      <c r="B293" s="12"/>
      <c r="C293" s="12"/>
      <c r="D293" s="37">
        <v>0.08</v>
      </c>
      <c r="E293" s="27">
        <v>7.3949999999999996</v>
      </c>
      <c r="F293" s="27">
        <v>2.13</v>
      </c>
      <c r="G293" s="45">
        <v>0.25850000000000001</v>
      </c>
      <c r="H293">
        <f xml:space="preserve"> G293 *0.3263</f>
        <v>8.4348549999999994E-2</v>
      </c>
      <c r="I293" s="52">
        <v>29.45</v>
      </c>
      <c r="J293" s="12"/>
      <c r="K293" s="12"/>
      <c r="L293" s="12"/>
      <c r="M293" s="12"/>
      <c r="N293" s="12"/>
      <c r="O293" s="12"/>
      <c r="P293" s="12"/>
      <c r="R293" s="12"/>
      <c r="S293" s="12"/>
      <c r="T293" s="23">
        <v>26</v>
      </c>
    </row>
    <row r="294" spans="1:20" x14ac:dyDescent="0.15">
      <c r="A294" s="55" t="s">
        <v>107</v>
      </c>
      <c r="B294" s="12"/>
      <c r="C294" s="12"/>
      <c r="D294" s="37">
        <v>0.125</v>
      </c>
      <c r="E294" s="27">
        <v>7.27</v>
      </c>
      <c r="F294" s="27">
        <v>5.8049999999999997</v>
      </c>
      <c r="G294" s="45">
        <v>7.1500000000000008E-2</v>
      </c>
      <c r="H294">
        <f xml:space="preserve"> G294 *0.3263</f>
        <v>2.3330450000000003E-2</v>
      </c>
      <c r="I294" s="52">
        <v>63.8</v>
      </c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23">
        <v>21</v>
      </c>
    </row>
    <row r="295" spans="1:20" x14ac:dyDescent="0.15">
      <c r="A295" s="55" t="s">
        <v>108</v>
      </c>
      <c r="B295" s="12"/>
      <c r="C295" s="12"/>
      <c r="D295" s="37">
        <v>0.14000000000000001</v>
      </c>
      <c r="E295" s="27">
        <v>7.38</v>
      </c>
      <c r="F295" s="27">
        <v>3.77</v>
      </c>
      <c r="G295" s="45">
        <v>0.13300000000000001</v>
      </c>
      <c r="H295">
        <f xml:space="preserve"> G295 *0.3263</f>
        <v>4.3397899999999996E-2</v>
      </c>
      <c r="I295" s="52">
        <v>44</v>
      </c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23">
        <v>12</v>
      </c>
    </row>
    <row r="296" spans="1:20" x14ac:dyDescent="0.15">
      <c r="A296" s="55" t="s">
        <v>130</v>
      </c>
      <c r="B296" s="12"/>
      <c r="C296" s="12"/>
      <c r="D296" s="37">
        <v>5.5E-2</v>
      </c>
      <c r="E296" s="27">
        <v>6.7149999999999999</v>
      </c>
      <c r="F296" s="27">
        <v>1.675</v>
      </c>
      <c r="G296" s="45">
        <v>0.32599999999999996</v>
      </c>
      <c r="H296">
        <f xml:space="preserve"> G296 *0.3263</f>
        <v>0.10637379999999998</v>
      </c>
      <c r="I296" s="52">
        <v>12.9</v>
      </c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23">
        <v>13</v>
      </c>
    </row>
    <row r="297" spans="1:20" x14ac:dyDescent="0.15">
      <c r="A297" s="55"/>
      <c r="B297" s="12"/>
      <c r="C297" s="12"/>
      <c r="D297" s="37"/>
      <c r="E297" s="27"/>
      <c r="F297" s="27"/>
      <c r="G297" s="45"/>
      <c r="I297" s="5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</row>
    <row r="298" spans="1:20" x14ac:dyDescent="0.15">
      <c r="A298" s="55"/>
      <c r="B298" s="12"/>
      <c r="C298" s="12"/>
      <c r="D298" s="37"/>
      <c r="E298" s="27"/>
      <c r="F298" s="27"/>
      <c r="G298" s="121" t="s">
        <v>165</v>
      </c>
      <c r="I298" s="5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</row>
    <row r="299" spans="1:20" x14ac:dyDescent="0.15">
      <c r="A299" s="55"/>
      <c r="B299" s="12"/>
      <c r="C299" s="12"/>
      <c r="D299" s="37"/>
      <c r="E299" s="27"/>
      <c r="F299" s="27"/>
      <c r="G299" s="45"/>
      <c r="I299" s="5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</row>
    <row r="300" spans="1:20" x14ac:dyDescent="0.15">
      <c r="A300" s="55"/>
      <c r="B300" s="12"/>
      <c r="C300" s="12"/>
      <c r="D300" s="37"/>
      <c r="E300" s="27"/>
      <c r="F300" s="27"/>
      <c r="G300" s="45"/>
      <c r="I300" s="52"/>
      <c r="J300" s="12"/>
      <c r="K300" s="12"/>
      <c r="T300" s="12"/>
    </row>
    <row r="301" spans="1:20" x14ac:dyDescent="0.15">
      <c r="A301" s="55"/>
      <c r="B301" s="12"/>
      <c r="C301" s="12"/>
      <c r="D301" s="37"/>
      <c r="E301" s="27"/>
      <c r="F301" s="27"/>
      <c r="G301" s="45"/>
      <c r="I301" s="52"/>
      <c r="J301" s="12"/>
      <c r="K301" s="12"/>
      <c r="L301" s="12"/>
      <c r="M301" s="12"/>
      <c r="N301" s="12"/>
      <c r="O301" s="12"/>
      <c r="P301" s="12"/>
      <c r="Q301" s="12"/>
      <c r="R301" s="12"/>
      <c r="S301" s="12"/>
    </row>
    <row r="302" spans="1:20" x14ac:dyDescent="0.15">
      <c r="A302" s="55"/>
      <c r="B302" s="12"/>
      <c r="C302" s="12"/>
      <c r="D302" s="37"/>
      <c r="E302" s="27"/>
      <c r="F302" s="27"/>
      <c r="G302" s="45"/>
      <c r="I302" s="5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</row>
    <row r="303" spans="1:20" x14ac:dyDescent="0.15">
      <c r="A303" s="55" t="s">
        <v>101</v>
      </c>
      <c r="B303" s="12" t="s">
        <v>66</v>
      </c>
      <c r="C303" s="12" t="s">
        <v>67</v>
      </c>
      <c r="D303" s="37">
        <v>7.38</v>
      </c>
      <c r="E303" s="27">
        <v>6.01</v>
      </c>
      <c r="F303" s="27"/>
      <c r="G303" s="45">
        <v>7.4999999999999997E-2</v>
      </c>
      <c r="H303">
        <f t="shared" ref="H303:H311" si="12" xml:space="preserve"> G303 *0.3263</f>
        <v>2.4472499999999998E-2</v>
      </c>
      <c r="I303" s="52">
        <v>12.1</v>
      </c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>
        <v>18</v>
      </c>
    </row>
    <row r="304" spans="1:20" x14ac:dyDescent="0.15">
      <c r="A304" s="55" t="s">
        <v>102</v>
      </c>
      <c r="B304" s="12"/>
      <c r="C304" s="12"/>
      <c r="D304" s="36">
        <v>7.3100000000000005</v>
      </c>
      <c r="E304" s="34">
        <v>6.0250000000000004</v>
      </c>
      <c r="F304" s="34">
        <v>7.625</v>
      </c>
      <c r="G304" s="43">
        <v>5.5999999999999994E-2</v>
      </c>
      <c r="H304">
        <f t="shared" si="12"/>
        <v>1.8272799999999995E-2</v>
      </c>
      <c r="I304" s="50">
        <v>9.0500000000000007</v>
      </c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>
        <v>18</v>
      </c>
    </row>
    <row r="305" spans="1:20" x14ac:dyDescent="0.15">
      <c r="A305" s="60" t="s">
        <v>103</v>
      </c>
      <c r="B305" s="12"/>
      <c r="C305" s="12"/>
      <c r="D305" s="37">
        <v>4.9950000000000001</v>
      </c>
      <c r="E305" s="27">
        <v>6.17</v>
      </c>
      <c r="F305" s="27">
        <v>6.4649999999999999</v>
      </c>
      <c r="G305" s="45">
        <v>4.1999999999999996E-2</v>
      </c>
      <c r="H305">
        <f t="shared" si="12"/>
        <v>1.3704599999999997E-2</v>
      </c>
      <c r="I305" s="52">
        <v>9.6</v>
      </c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>
        <v>22</v>
      </c>
    </row>
    <row r="306" spans="1:20" x14ac:dyDescent="0.15">
      <c r="A306" s="55" t="s">
        <v>104</v>
      </c>
      <c r="B306" s="12"/>
      <c r="C306" s="12"/>
      <c r="D306" s="37">
        <v>6.1999999999999993</v>
      </c>
      <c r="E306" s="27">
        <v>6.1150000000000002</v>
      </c>
      <c r="F306" s="27">
        <v>8.1150000000000002</v>
      </c>
      <c r="G306" s="45">
        <v>0.1095</v>
      </c>
      <c r="H306">
        <f t="shared" si="12"/>
        <v>3.572985E-2</v>
      </c>
      <c r="I306" s="52">
        <v>13.25</v>
      </c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23">
        <v>21</v>
      </c>
    </row>
    <row r="307" spans="1:20" x14ac:dyDescent="0.15">
      <c r="A307" s="55" t="s">
        <v>105</v>
      </c>
      <c r="B307" s="12"/>
      <c r="C307" s="12"/>
      <c r="D307" s="37">
        <v>6.41</v>
      </c>
      <c r="E307" s="27">
        <v>6.38</v>
      </c>
      <c r="F307" s="27">
        <v>4.68</v>
      </c>
      <c r="G307" s="45">
        <v>0.41499999999999998</v>
      </c>
      <c r="H307">
        <f t="shared" si="12"/>
        <v>0.13541449999999999</v>
      </c>
      <c r="I307" s="52">
        <v>16.7</v>
      </c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23">
        <v>25</v>
      </c>
    </row>
    <row r="308" spans="1:20" x14ac:dyDescent="0.15">
      <c r="A308" s="55" t="s">
        <v>106</v>
      </c>
      <c r="B308" s="12"/>
      <c r="C308" s="12"/>
      <c r="D308" s="37">
        <v>6.32</v>
      </c>
      <c r="E308" s="27">
        <v>6.1550000000000002</v>
      </c>
      <c r="F308" s="27">
        <v>7.04</v>
      </c>
      <c r="G308" s="45">
        <v>7.5499999999999998E-2</v>
      </c>
      <c r="H308">
        <f t="shared" si="12"/>
        <v>2.4635649999999999E-2</v>
      </c>
      <c r="I308" s="52">
        <v>20.6</v>
      </c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23">
        <v>21</v>
      </c>
    </row>
    <row r="309" spans="1:20" x14ac:dyDescent="0.15">
      <c r="A309" s="55" t="s">
        <v>107</v>
      </c>
      <c r="B309" s="12"/>
      <c r="C309" s="12"/>
      <c r="D309" s="37">
        <v>8</v>
      </c>
      <c r="E309" s="27">
        <v>6.27</v>
      </c>
      <c r="F309" s="27">
        <v>18</v>
      </c>
      <c r="G309" s="45">
        <v>2.7E-2</v>
      </c>
      <c r="H309">
        <f t="shared" si="12"/>
        <v>8.8100999999999995E-3</v>
      </c>
      <c r="I309" s="52">
        <v>14.5</v>
      </c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</row>
    <row r="310" spans="1:20" x14ac:dyDescent="0.15">
      <c r="A310" s="55" t="s">
        <v>108</v>
      </c>
      <c r="B310" s="12"/>
      <c r="C310" s="12"/>
      <c r="D310" s="37">
        <v>9.69</v>
      </c>
      <c r="E310" s="27">
        <v>5.99</v>
      </c>
      <c r="F310" s="27">
        <v>15.8</v>
      </c>
      <c r="G310" s="45">
        <v>0.113</v>
      </c>
      <c r="H310">
        <f t="shared" si="12"/>
        <v>3.6871899999999999E-2</v>
      </c>
      <c r="I310" s="52">
        <v>5.7</v>
      </c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>
        <v>36</v>
      </c>
    </row>
    <row r="311" spans="1:20" x14ac:dyDescent="0.15">
      <c r="A311" s="55" t="s">
        <v>130</v>
      </c>
      <c r="B311" s="12"/>
      <c r="C311" s="12"/>
      <c r="D311" s="37">
        <v>11.56</v>
      </c>
      <c r="E311" s="27">
        <v>6.01</v>
      </c>
      <c r="F311" s="27">
        <v>15.2</v>
      </c>
      <c r="G311" s="45">
        <v>4.7E-2</v>
      </c>
      <c r="H311">
        <f t="shared" si="12"/>
        <v>1.5336099999999998E-2</v>
      </c>
      <c r="I311" s="52">
        <v>5.9</v>
      </c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>
        <v>37</v>
      </c>
    </row>
    <row r="312" spans="1:20" x14ac:dyDescent="0.15">
      <c r="A312" s="55"/>
      <c r="B312" s="12"/>
      <c r="C312" s="12"/>
      <c r="D312" s="37"/>
      <c r="E312" s="27"/>
      <c r="F312" s="27"/>
      <c r="G312" s="45"/>
      <c r="I312" s="5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</row>
    <row r="313" spans="1:20" x14ac:dyDescent="0.15">
      <c r="A313" s="55"/>
      <c r="B313" s="12"/>
      <c r="C313" s="12"/>
      <c r="D313" s="37"/>
      <c r="E313" s="27"/>
      <c r="F313" s="27"/>
      <c r="G313" s="45"/>
      <c r="I313" s="5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</row>
    <row r="314" spans="1:20" x14ac:dyDescent="0.15">
      <c r="A314" s="55"/>
      <c r="B314" s="12"/>
      <c r="C314" s="12"/>
      <c r="D314" s="37"/>
      <c r="E314" s="27"/>
      <c r="F314" s="27"/>
      <c r="G314" s="45"/>
      <c r="I314" s="5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</row>
    <row r="315" spans="1:20" x14ac:dyDescent="0.15">
      <c r="A315" s="55"/>
      <c r="B315" s="12"/>
      <c r="C315" s="12"/>
      <c r="D315" s="37"/>
      <c r="E315" s="27"/>
      <c r="F315" s="27"/>
      <c r="G315" s="45"/>
      <c r="I315" s="5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</row>
    <row r="316" spans="1:20" x14ac:dyDescent="0.15">
      <c r="A316" s="55"/>
      <c r="B316" s="12"/>
      <c r="C316" s="12"/>
      <c r="D316" s="37"/>
      <c r="E316" s="27"/>
      <c r="F316" s="27"/>
      <c r="G316" s="45"/>
      <c r="I316" s="5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</row>
    <row r="317" spans="1:20" x14ac:dyDescent="0.15">
      <c r="A317" s="55"/>
      <c r="B317" s="12"/>
      <c r="C317" s="12"/>
      <c r="D317" s="37"/>
      <c r="E317" s="27"/>
      <c r="F317" s="27"/>
      <c r="G317" s="45"/>
      <c r="I317" s="5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</row>
    <row r="318" spans="1:20" x14ac:dyDescent="0.15">
      <c r="A318" s="55"/>
      <c r="B318" s="12"/>
      <c r="C318" s="12"/>
      <c r="D318" s="37"/>
      <c r="E318" s="27"/>
      <c r="F318" s="27"/>
      <c r="G318" s="45"/>
      <c r="I318" s="5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</row>
    <row r="319" spans="1:20" x14ac:dyDescent="0.15">
      <c r="A319" s="55"/>
      <c r="B319" s="12"/>
      <c r="C319" s="12"/>
      <c r="D319" s="37"/>
      <c r="E319" s="27"/>
      <c r="F319" s="27"/>
      <c r="G319" s="45"/>
      <c r="I319" s="5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</row>
    <row r="320" spans="1:20" x14ac:dyDescent="0.15">
      <c r="A320" s="55"/>
      <c r="B320" s="12"/>
      <c r="C320" s="12"/>
      <c r="D320" s="37"/>
      <c r="E320" s="27"/>
      <c r="F320" s="27"/>
      <c r="G320" s="45"/>
      <c r="I320" s="52"/>
      <c r="J320" s="12"/>
      <c r="K320" s="12"/>
      <c r="L320" s="12"/>
      <c r="M320" s="12"/>
      <c r="N320" s="15"/>
      <c r="O320" s="12"/>
      <c r="P320" s="12"/>
      <c r="Q320" s="12"/>
      <c r="R320" s="12"/>
      <c r="S320" s="12"/>
      <c r="T320" s="12"/>
    </row>
    <row r="321" spans="1:20" x14ac:dyDescent="0.15">
      <c r="A321" s="60"/>
      <c r="B321" s="12"/>
      <c r="C321" s="12"/>
      <c r="D321" s="37"/>
      <c r="E321" s="27"/>
      <c r="F321" s="27"/>
      <c r="G321" s="45"/>
      <c r="I321" s="52"/>
      <c r="J321" s="12"/>
      <c r="K321" s="12"/>
      <c r="L321" s="12"/>
      <c r="M321" s="12"/>
      <c r="N321" s="15"/>
      <c r="O321" s="12"/>
      <c r="P321" s="12"/>
      <c r="Q321" s="12"/>
      <c r="R321" s="12"/>
      <c r="S321" s="12"/>
      <c r="T321" s="12"/>
    </row>
    <row r="322" spans="1:20" x14ac:dyDescent="0.15">
      <c r="A322" s="60"/>
      <c r="B322" s="12"/>
      <c r="C322" s="12"/>
      <c r="D322" s="37"/>
      <c r="E322" s="27"/>
      <c r="F322" s="27"/>
      <c r="G322" s="45"/>
      <c r="I322" s="52"/>
      <c r="J322" s="12"/>
      <c r="K322" s="12"/>
      <c r="L322" s="12"/>
      <c r="M322" s="12"/>
      <c r="N322" s="15"/>
      <c r="O322" s="12"/>
      <c r="P322" s="12"/>
      <c r="Q322" s="12"/>
      <c r="R322" s="12"/>
      <c r="S322" s="12"/>
      <c r="T322" s="12"/>
    </row>
    <row r="323" spans="1:20" x14ac:dyDescent="0.15">
      <c r="A323" s="60"/>
      <c r="B323" s="12"/>
      <c r="C323" s="12"/>
      <c r="D323" s="37"/>
      <c r="E323" s="27"/>
      <c r="F323" s="27"/>
      <c r="G323" s="45"/>
      <c r="I323" s="52"/>
      <c r="J323" s="12"/>
      <c r="K323" s="12"/>
      <c r="L323" s="12"/>
      <c r="M323" s="12"/>
      <c r="N323" s="15"/>
      <c r="O323" s="12"/>
      <c r="P323" s="12"/>
      <c r="Q323" s="12"/>
      <c r="R323" s="12"/>
      <c r="S323" s="12"/>
      <c r="T323" s="12"/>
    </row>
    <row r="324" spans="1:20" x14ac:dyDescent="0.15">
      <c r="A324" s="60"/>
      <c r="B324" s="12"/>
      <c r="C324" s="12"/>
      <c r="D324" s="37"/>
      <c r="E324" s="27"/>
      <c r="F324" s="27"/>
      <c r="G324" s="45"/>
      <c r="I324" s="52"/>
      <c r="J324" s="12"/>
      <c r="K324" s="12"/>
      <c r="L324" s="12"/>
      <c r="M324" s="12"/>
      <c r="N324" s="15"/>
      <c r="O324" s="12"/>
      <c r="P324" s="12"/>
      <c r="Q324" s="12"/>
      <c r="R324" s="12"/>
      <c r="S324" s="12"/>
      <c r="T324" s="12"/>
    </row>
    <row r="325" spans="1:20" x14ac:dyDescent="0.15">
      <c r="A325" s="60"/>
      <c r="B325" s="12"/>
      <c r="C325" s="12"/>
      <c r="D325" s="37"/>
      <c r="E325" s="27"/>
      <c r="F325" s="27"/>
      <c r="G325" s="45"/>
      <c r="I325" s="52"/>
      <c r="J325" s="12"/>
      <c r="K325" s="12"/>
      <c r="L325" s="12"/>
      <c r="M325" s="12"/>
      <c r="N325" s="15"/>
      <c r="O325" s="12"/>
      <c r="P325" s="12"/>
      <c r="Q325" s="12"/>
      <c r="R325" s="12"/>
      <c r="S325" s="12"/>
      <c r="T325" s="12"/>
    </row>
    <row r="326" spans="1:20" x14ac:dyDescent="0.15">
      <c r="A326" s="60"/>
      <c r="B326" s="12"/>
      <c r="C326" s="12"/>
      <c r="D326" s="37"/>
      <c r="E326" s="27"/>
      <c r="F326" s="27"/>
      <c r="G326" s="45"/>
      <c r="I326" s="52"/>
      <c r="J326" s="12"/>
      <c r="K326" s="12"/>
      <c r="L326" s="12"/>
      <c r="M326" s="12"/>
      <c r="N326" s="15"/>
      <c r="O326" s="12"/>
      <c r="P326" s="12"/>
      <c r="Q326" s="12"/>
      <c r="R326" s="12"/>
      <c r="S326" s="12"/>
      <c r="T326" s="12"/>
    </row>
    <row r="327" spans="1:20" x14ac:dyDescent="0.15">
      <c r="A327" s="60"/>
      <c r="B327" s="12"/>
      <c r="C327" s="12"/>
      <c r="D327" s="37"/>
      <c r="E327" s="27"/>
      <c r="F327" s="27"/>
      <c r="G327" s="45"/>
      <c r="I327" s="5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</row>
    <row r="328" spans="1:20" x14ac:dyDescent="0.15">
      <c r="A328" s="60"/>
      <c r="B328" s="12"/>
      <c r="C328" s="12"/>
      <c r="D328" s="37"/>
      <c r="E328" s="27"/>
      <c r="F328" s="27"/>
      <c r="G328" s="45"/>
      <c r="I328" s="5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</row>
    <row r="329" spans="1:20" x14ac:dyDescent="0.15">
      <c r="A329" s="60"/>
      <c r="B329" s="12"/>
      <c r="C329" s="12"/>
      <c r="D329" s="37"/>
      <c r="E329" s="27"/>
      <c r="F329" s="27"/>
      <c r="G329" s="45"/>
      <c r="I329" s="5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</row>
    <row r="330" spans="1:20" x14ac:dyDescent="0.15">
      <c r="A330" s="60"/>
      <c r="B330" s="12"/>
      <c r="C330" s="12"/>
      <c r="D330" s="37"/>
      <c r="E330" s="27"/>
      <c r="F330" s="27"/>
      <c r="G330" s="45"/>
      <c r="I330" s="5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</row>
    <row r="331" spans="1:20" x14ac:dyDescent="0.15">
      <c r="A331" s="60"/>
      <c r="B331" s="12"/>
      <c r="C331" s="12"/>
      <c r="D331" s="37"/>
      <c r="E331" s="27"/>
      <c r="F331" s="27"/>
      <c r="G331" s="45"/>
      <c r="I331" s="5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</row>
    <row r="332" spans="1:20" x14ac:dyDescent="0.15">
      <c r="A332" s="16"/>
      <c r="B332" s="12"/>
      <c r="C332" s="12"/>
      <c r="D332" s="37"/>
      <c r="E332" s="27"/>
      <c r="F332" s="27"/>
      <c r="G332" s="45"/>
      <c r="I332" s="5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</row>
    <row r="333" spans="1:20" x14ac:dyDescent="0.15">
      <c r="A333" s="55"/>
      <c r="B333" s="12"/>
      <c r="C333" s="12"/>
      <c r="D333" s="37"/>
      <c r="E333" s="27"/>
      <c r="F333" s="27"/>
      <c r="G333" s="45"/>
      <c r="I333" s="5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</row>
    <row r="334" spans="1:20" x14ac:dyDescent="0.15">
      <c r="A334" s="60"/>
      <c r="B334" s="12"/>
      <c r="C334" s="12"/>
      <c r="D334" s="37"/>
      <c r="E334" s="27"/>
      <c r="F334" s="27"/>
      <c r="G334" s="45"/>
      <c r="I334" s="5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</row>
    <row r="335" spans="1:20" x14ac:dyDescent="0.15">
      <c r="A335" s="60"/>
      <c r="B335" s="12"/>
      <c r="C335" s="12"/>
      <c r="D335" s="37"/>
      <c r="E335" s="27"/>
      <c r="F335" s="27"/>
      <c r="G335" s="45"/>
      <c r="I335" s="5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</row>
    <row r="336" spans="1:20" x14ac:dyDescent="0.15">
      <c r="A336" s="55"/>
      <c r="B336" s="12"/>
      <c r="C336" s="12"/>
      <c r="D336" s="37"/>
      <c r="E336" s="27"/>
      <c r="F336" s="27"/>
      <c r="G336" s="45"/>
      <c r="I336" s="5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</row>
    <row r="337" spans="1:20" x14ac:dyDescent="0.15">
      <c r="A337" s="55"/>
      <c r="B337" s="12"/>
      <c r="C337" s="12"/>
      <c r="D337" s="37"/>
      <c r="E337" s="27"/>
      <c r="F337" s="27"/>
      <c r="G337" s="45"/>
      <c r="I337" s="5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</row>
    <row r="338" spans="1:20" x14ac:dyDescent="0.15">
      <c r="A338" s="55"/>
      <c r="B338" s="12"/>
      <c r="C338" s="12"/>
      <c r="D338" s="37"/>
      <c r="E338" s="27"/>
      <c r="F338" s="27"/>
      <c r="G338" s="45"/>
      <c r="I338" s="5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</row>
    <row r="339" spans="1:20" x14ac:dyDescent="0.15">
      <c r="A339" s="55"/>
      <c r="B339" s="12"/>
      <c r="C339" s="12"/>
      <c r="D339" s="37"/>
      <c r="E339" s="27"/>
      <c r="F339" s="27"/>
      <c r="G339" s="45"/>
      <c r="I339" s="5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</row>
    <row r="340" spans="1:20" x14ac:dyDescent="0.15">
      <c r="A340" s="55"/>
      <c r="B340" s="12"/>
      <c r="C340" s="12"/>
      <c r="D340" s="37"/>
      <c r="E340" s="27"/>
      <c r="F340" s="27"/>
      <c r="G340" s="45"/>
      <c r="I340" s="5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</row>
    <row r="341" spans="1:20" x14ac:dyDescent="0.15">
      <c r="A341" s="55"/>
      <c r="B341" s="12"/>
      <c r="C341" s="12"/>
      <c r="D341" s="37"/>
      <c r="E341" s="27"/>
      <c r="F341" s="27"/>
      <c r="G341" s="45"/>
      <c r="I341" s="5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</row>
    <row r="342" spans="1:20" x14ac:dyDescent="0.15">
      <c r="A342" s="55"/>
      <c r="B342" s="12"/>
      <c r="C342" s="12"/>
      <c r="D342" s="37"/>
      <c r="E342" s="27"/>
      <c r="F342" s="27"/>
      <c r="G342" s="45"/>
      <c r="I342" s="5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</row>
    <row r="343" spans="1:20" x14ac:dyDescent="0.15">
      <c r="A343" s="55"/>
      <c r="B343" s="12"/>
      <c r="C343" s="12"/>
      <c r="D343" s="37"/>
      <c r="E343" s="27"/>
      <c r="F343" s="27"/>
      <c r="G343" s="45"/>
      <c r="I343" s="5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</row>
    <row r="344" spans="1:20" x14ac:dyDescent="0.15">
      <c r="A344" s="55"/>
      <c r="B344" s="12"/>
      <c r="C344" s="12"/>
      <c r="D344" s="37"/>
      <c r="E344" s="27"/>
      <c r="F344" s="27"/>
      <c r="G344" s="45"/>
      <c r="I344" s="5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</row>
    <row r="345" spans="1:20" x14ac:dyDescent="0.15">
      <c r="A345" s="55"/>
      <c r="B345" s="12"/>
      <c r="C345" s="12"/>
      <c r="D345" s="37"/>
      <c r="E345" s="27"/>
      <c r="F345" s="27"/>
      <c r="G345" s="45"/>
      <c r="I345" s="5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</row>
    <row r="346" spans="1:20" x14ac:dyDescent="0.15">
      <c r="A346" s="55"/>
      <c r="B346" s="12"/>
      <c r="C346" s="12"/>
      <c r="D346" s="37"/>
      <c r="E346" s="27"/>
      <c r="F346" s="27"/>
      <c r="G346" s="45"/>
      <c r="I346" s="5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</row>
    <row r="347" spans="1:20" x14ac:dyDescent="0.15">
      <c r="A347" s="62"/>
      <c r="B347" s="12"/>
      <c r="C347" s="12"/>
      <c r="D347" s="37"/>
      <c r="E347" s="27"/>
      <c r="F347" s="27"/>
      <c r="G347" s="45"/>
      <c r="I347" s="5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</row>
    <row r="348" spans="1:20" x14ac:dyDescent="0.15">
      <c r="A348" s="55"/>
      <c r="B348" s="12"/>
      <c r="C348" s="12"/>
      <c r="D348" s="37"/>
      <c r="E348" s="27"/>
      <c r="F348" s="27"/>
      <c r="G348" s="45"/>
      <c r="I348" s="5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</row>
    <row r="349" spans="1:20" x14ac:dyDescent="0.15">
      <c r="A349" s="60"/>
      <c r="B349" s="12"/>
      <c r="C349" s="12"/>
      <c r="D349" s="37"/>
      <c r="E349" s="27"/>
      <c r="F349" s="27"/>
      <c r="G349" s="45"/>
      <c r="I349" s="5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</row>
    <row r="350" spans="1:20" x14ac:dyDescent="0.15">
      <c r="A350" s="60"/>
      <c r="B350" s="12"/>
      <c r="C350" s="12"/>
      <c r="D350" s="37"/>
      <c r="E350" s="27"/>
      <c r="F350" s="27"/>
      <c r="G350" s="45"/>
      <c r="I350" s="5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</row>
    <row r="351" spans="1:20" x14ac:dyDescent="0.15">
      <c r="A351" s="55"/>
      <c r="B351" s="12"/>
      <c r="C351" s="12"/>
      <c r="D351" s="37"/>
      <c r="E351" s="27"/>
      <c r="F351" s="27"/>
      <c r="G351" s="45"/>
      <c r="I351" s="5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</row>
    <row r="352" spans="1:20" x14ac:dyDescent="0.15">
      <c r="A352" s="55"/>
      <c r="B352" s="12"/>
      <c r="C352" s="12"/>
      <c r="D352" s="37"/>
      <c r="E352" s="27"/>
      <c r="F352" s="27"/>
      <c r="G352" s="45"/>
      <c r="I352" s="5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</row>
    <row r="353" spans="1:20" x14ac:dyDescent="0.15">
      <c r="A353" s="55"/>
      <c r="B353" s="12"/>
      <c r="C353" s="12"/>
      <c r="D353" s="37"/>
      <c r="E353" s="27"/>
      <c r="F353" s="27"/>
      <c r="G353" s="45"/>
      <c r="I353" s="5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</row>
    <row r="354" spans="1:20" x14ac:dyDescent="0.15">
      <c r="A354" s="55"/>
      <c r="B354" s="12"/>
      <c r="C354" s="12"/>
      <c r="D354" s="37"/>
      <c r="E354" s="27"/>
      <c r="F354" s="27"/>
      <c r="G354" s="45"/>
      <c r="I354" s="5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</row>
    <row r="355" spans="1:20" x14ac:dyDescent="0.15">
      <c r="A355" s="55"/>
      <c r="B355" s="12"/>
      <c r="C355" s="12"/>
      <c r="D355" s="37"/>
      <c r="E355" s="27"/>
      <c r="F355" s="27"/>
      <c r="G355" s="45"/>
      <c r="I355" s="5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</row>
    <row r="356" spans="1:20" x14ac:dyDescent="0.15">
      <c r="A356" s="55"/>
      <c r="B356" s="12"/>
      <c r="C356" s="12"/>
      <c r="D356" s="37"/>
      <c r="E356" s="27"/>
      <c r="F356" s="27"/>
      <c r="G356" s="45"/>
      <c r="I356" s="5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</row>
    <row r="357" spans="1:20" x14ac:dyDescent="0.15">
      <c r="A357" s="55"/>
      <c r="B357" s="12"/>
      <c r="C357" s="12"/>
      <c r="D357" s="37"/>
      <c r="E357" s="27"/>
      <c r="F357" s="27"/>
      <c r="G357" s="45"/>
      <c r="I357" s="52"/>
      <c r="J357" s="12"/>
      <c r="K357" s="12"/>
      <c r="L357" s="12"/>
      <c r="M357" s="12" t="s">
        <v>74</v>
      </c>
      <c r="N357" s="12"/>
      <c r="O357" s="12"/>
      <c r="P357" s="12"/>
      <c r="Q357" s="12"/>
      <c r="R357" s="12"/>
      <c r="S357" s="12"/>
      <c r="T357" s="12"/>
    </row>
    <row r="358" spans="1:20" x14ac:dyDescent="0.15">
      <c r="A358" s="55"/>
      <c r="B358" s="12"/>
      <c r="C358" s="12"/>
      <c r="D358" s="37"/>
      <c r="E358" s="27"/>
      <c r="F358" s="27"/>
      <c r="G358" s="45"/>
      <c r="I358" s="52"/>
      <c r="J358" s="12"/>
      <c r="K358" s="12"/>
      <c r="L358" s="12"/>
      <c r="M358" s="12" t="s">
        <v>74</v>
      </c>
      <c r="N358" s="12"/>
      <c r="O358" s="12"/>
      <c r="P358" s="12"/>
      <c r="Q358" s="12"/>
      <c r="R358" s="12"/>
      <c r="S358" s="12"/>
      <c r="T358" s="12"/>
    </row>
    <row r="359" spans="1:20" x14ac:dyDescent="0.15">
      <c r="A359" s="55"/>
      <c r="B359" s="12"/>
      <c r="C359" s="12"/>
      <c r="D359" s="37"/>
      <c r="E359" s="27"/>
      <c r="F359" s="27"/>
      <c r="G359" s="45"/>
      <c r="I359" s="52"/>
      <c r="J359" s="12"/>
      <c r="K359" s="12"/>
      <c r="L359" s="12"/>
      <c r="M359" s="12" t="s">
        <v>74</v>
      </c>
      <c r="N359" s="12"/>
      <c r="O359" s="12"/>
      <c r="P359" s="12"/>
      <c r="Q359" s="12"/>
      <c r="R359" s="12"/>
      <c r="S359" s="12"/>
      <c r="T359" s="12"/>
    </row>
    <row r="360" spans="1:20" x14ac:dyDescent="0.15"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</row>
    <row r="361" spans="1:20" x14ac:dyDescent="0.15"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</row>
    <row r="362" spans="1:20" x14ac:dyDescent="0.15"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</row>
    <row r="363" spans="1:20" x14ac:dyDescent="0.15"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</row>
    <row r="364" spans="1:20" x14ac:dyDescent="0.15"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</row>
    <row r="365" spans="1:20" x14ac:dyDescent="0.15"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</row>
    <row r="366" spans="1:20" x14ac:dyDescent="0.15"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</row>
    <row r="367" spans="1:20" x14ac:dyDescent="0.15"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</row>
    <row r="368" spans="1:20" x14ac:dyDescent="0.15"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</row>
    <row r="369" spans="10:20" x14ac:dyDescent="0.15"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</row>
    <row r="370" spans="10:20" x14ac:dyDescent="0.15"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</row>
    <row r="371" spans="10:20" x14ac:dyDescent="0.15"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</row>
    <row r="372" spans="10:20" x14ac:dyDescent="0.15"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</row>
    <row r="373" spans="10:20" x14ac:dyDescent="0.15"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</row>
    <row r="374" spans="10:20" x14ac:dyDescent="0.15"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</row>
    <row r="375" spans="10:20" x14ac:dyDescent="0.15"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</row>
    <row r="376" spans="10:20" x14ac:dyDescent="0.15"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</row>
    <row r="377" spans="10:20" x14ac:dyDescent="0.15"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</row>
    <row r="378" spans="10:20" x14ac:dyDescent="0.15"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</row>
    <row r="379" spans="10:20" x14ac:dyDescent="0.15"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</row>
    <row r="380" spans="10:20" x14ac:dyDescent="0.15"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</row>
    <row r="381" spans="10:20" x14ac:dyDescent="0.15"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</row>
    <row r="382" spans="10:20" x14ac:dyDescent="0.15"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</row>
    <row r="383" spans="10:20" x14ac:dyDescent="0.15"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</row>
    <row r="384" spans="10:20" x14ac:dyDescent="0.15"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</row>
    <row r="385" spans="10:20" x14ac:dyDescent="0.15"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</row>
    <row r="386" spans="10:20" x14ac:dyDescent="0.15"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</row>
    <row r="387" spans="10:20" x14ac:dyDescent="0.15"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</row>
    <row r="388" spans="10:20" x14ac:dyDescent="0.15"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</row>
    <row r="389" spans="10:20" x14ac:dyDescent="0.15"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</row>
    <row r="390" spans="10:20" x14ac:dyDescent="0.15"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</row>
    <row r="391" spans="10:20" x14ac:dyDescent="0.15"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</row>
    <row r="392" spans="10:20" x14ac:dyDescent="0.15"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</row>
    <row r="393" spans="10:20" x14ac:dyDescent="0.15">
      <c r="T393" s="12"/>
    </row>
  </sheetData>
  <phoneticPr fontId="2" type="noConversion"/>
  <printOptions gridLines="1" gridLinesSet="0"/>
  <pageMargins left="0.25" right="0.25" top="1" bottom="1" header="0.5" footer="0.5"/>
  <pageSetup orientation="landscape" horizontalDpi="1200" verticalDpi="1200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302"/>
  <sheetViews>
    <sheetView workbookViewId="0">
      <selection activeCell="F12" sqref="F12"/>
    </sheetView>
  </sheetViews>
  <sheetFormatPr baseColWidth="10" defaultRowHeight="13" x14ac:dyDescent="0.15"/>
  <cols>
    <col min="1" max="1" width="8.1640625" customWidth="1"/>
    <col min="2" max="2" width="7.5" customWidth="1"/>
    <col min="3" max="3" width="8.33203125" customWidth="1"/>
    <col min="4" max="4" width="8.5" customWidth="1"/>
    <col min="5" max="5" width="7.5" customWidth="1"/>
    <col min="6" max="6" width="7" customWidth="1"/>
    <col min="7" max="9" width="8.83203125" customWidth="1"/>
    <col min="10" max="11" width="8.5" customWidth="1"/>
    <col min="12" max="12" width="8.83203125" customWidth="1"/>
    <col min="13" max="14" width="6.1640625" customWidth="1"/>
    <col min="15" max="15" width="7" customWidth="1"/>
    <col min="16" max="16" width="6.6640625" customWidth="1"/>
    <col min="17" max="256" width="8.83203125" customWidth="1"/>
  </cols>
  <sheetData>
    <row r="1" spans="1:6" x14ac:dyDescent="0.15">
      <c r="B1" t="s">
        <v>14</v>
      </c>
    </row>
    <row r="2" spans="1:6" x14ac:dyDescent="0.15">
      <c r="B2">
        <v>4</v>
      </c>
      <c r="C2">
        <v>8</v>
      </c>
      <c r="D2">
        <v>19</v>
      </c>
      <c r="E2">
        <v>20</v>
      </c>
      <c r="F2">
        <v>27</v>
      </c>
    </row>
    <row r="3" spans="1:6" x14ac:dyDescent="0.15">
      <c r="A3" t="s">
        <v>109</v>
      </c>
      <c r="C3" s="27"/>
      <c r="D3" s="27"/>
      <c r="E3" s="27"/>
    </row>
    <row r="4" spans="1:6" x14ac:dyDescent="0.15">
      <c r="A4" t="s">
        <v>102</v>
      </c>
      <c r="B4" s="27">
        <v>2.62</v>
      </c>
      <c r="C4">
        <v>2.5099999999999998</v>
      </c>
      <c r="D4" s="27">
        <v>2.56</v>
      </c>
      <c r="E4" s="27">
        <v>2.5550000000000002</v>
      </c>
      <c r="F4" s="34">
        <v>2.3250000000000002</v>
      </c>
    </row>
    <row r="5" spans="1:6" x14ac:dyDescent="0.15">
      <c r="A5" t="s">
        <v>103</v>
      </c>
      <c r="B5" s="27">
        <v>2.09</v>
      </c>
      <c r="C5">
        <v>2.0700000000000003</v>
      </c>
      <c r="D5" s="27">
        <v>2.2149999999999999</v>
      </c>
      <c r="E5" s="27">
        <v>1.69</v>
      </c>
      <c r="F5" s="34">
        <v>1.97</v>
      </c>
    </row>
    <row r="6" spans="1:6" x14ac:dyDescent="0.15">
      <c r="A6" t="s">
        <v>104</v>
      </c>
      <c r="B6" s="27">
        <v>1.585</v>
      </c>
      <c r="C6" s="34">
        <v>1.5566666666666666</v>
      </c>
      <c r="D6" s="27">
        <v>1.895</v>
      </c>
      <c r="E6" s="27">
        <v>1.383</v>
      </c>
      <c r="F6" s="34">
        <v>1.5833333333333333</v>
      </c>
    </row>
    <row r="7" spans="1:6" x14ac:dyDescent="0.15">
      <c r="A7" t="s">
        <v>105</v>
      </c>
      <c r="B7" s="27"/>
      <c r="C7" s="27">
        <v>2.4900000000000002</v>
      </c>
      <c r="D7" s="27">
        <v>2.21</v>
      </c>
      <c r="E7" s="27">
        <v>1.345</v>
      </c>
      <c r="F7" s="34">
        <v>2.0099999999999998</v>
      </c>
    </row>
    <row r="8" spans="1:6" x14ac:dyDescent="0.15">
      <c r="A8" t="s">
        <v>110</v>
      </c>
      <c r="B8" s="27">
        <v>2.54</v>
      </c>
      <c r="C8" s="27">
        <v>7.6050000000000004</v>
      </c>
      <c r="D8" s="27">
        <v>13.1</v>
      </c>
      <c r="E8" s="27">
        <v>0.81499999999999995</v>
      </c>
      <c r="F8" s="34">
        <v>2.13</v>
      </c>
    </row>
    <row r="9" spans="1:6" x14ac:dyDescent="0.15">
      <c r="A9" t="s">
        <v>111</v>
      </c>
      <c r="B9" s="27">
        <v>4.5599999999999996</v>
      </c>
      <c r="C9" s="27">
        <v>5.7149999999999999</v>
      </c>
      <c r="D9">
        <v>6.3</v>
      </c>
      <c r="E9">
        <v>4.84</v>
      </c>
      <c r="F9" s="34">
        <v>5.8049999999999997</v>
      </c>
    </row>
    <row r="10" spans="1:6" x14ac:dyDescent="0.15">
      <c r="A10" t="s">
        <v>112</v>
      </c>
      <c r="B10" s="27">
        <v>3.09</v>
      </c>
      <c r="C10" s="27">
        <v>3.32</v>
      </c>
      <c r="D10" s="27">
        <v>5.0599999999999996</v>
      </c>
      <c r="E10" s="27">
        <v>3.59</v>
      </c>
      <c r="F10" s="34">
        <v>3.77</v>
      </c>
    </row>
    <row r="11" spans="1:6" x14ac:dyDescent="0.15">
      <c r="A11" t="s">
        <v>113</v>
      </c>
      <c r="B11" s="27">
        <v>1.65</v>
      </c>
      <c r="C11" s="27">
        <v>2</v>
      </c>
      <c r="D11" s="27">
        <v>1.35</v>
      </c>
      <c r="E11" s="27">
        <v>1.85</v>
      </c>
      <c r="F11" s="34">
        <v>1.68</v>
      </c>
    </row>
    <row r="13" spans="1:6" x14ac:dyDescent="0.15">
      <c r="B13" t="s">
        <v>15</v>
      </c>
    </row>
    <row r="14" spans="1:6" x14ac:dyDescent="0.15">
      <c r="B14">
        <v>4</v>
      </c>
      <c r="C14">
        <v>8</v>
      </c>
      <c r="D14">
        <v>19</v>
      </c>
      <c r="E14">
        <v>20</v>
      </c>
      <c r="F14">
        <v>27</v>
      </c>
    </row>
    <row r="15" spans="1:6" x14ac:dyDescent="0.15">
      <c r="A15" t="s">
        <v>109</v>
      </c>
      <c r="B15" s="45"/>
      <c r="C15" s="45"/>
      <c r="D15" s="45">
        <v>0.30499999999999999</v>
      </c>
      <c r="E15" s="45">
        <v>0.16700000000000001</v>
      </c>
      <c r="F15">
        <v>6.3E-2</v>
      </c>
    </row>
    <row r="16" spans="1:6" x14ac:dyDescent="0.15">
      <c r="A16" t="s">
        <v>102</v>
      </c>
      <c r="B16" s="45">
        <v>0.14000000000000001</v>
      </c>
      <c r="C16" s="45">
        <v>0.35799999999999998</v>
      </c>
      <c r="D16" s="45">
        <v>0.21199999999999999</v>
      </c>
      <c r="E16" s="45">
        <v>0.28700000000000003</v>
      </c>
      <c r="F16">
        <v>0.26600000000000001</v>
      </c>
    </row>
    <row r="17" spans="1:8" x14ac:dyDescent="0.15">
      <c r="A17" t="s">
        <v>103</v>
      </c>
      <c r="B17" s="45">
        <v>0.255</v>
      </c>
      <c r="C17" s="45">
        <v>0.69350000000000001</v>
      </c>
      <c r="D17" s="45">
        <v>0.67749999999999999</v>
      </c>
      <c r="E17" s="45">
        <v>0.47900000000000004</v>
      </c>
      <c r="F17">
        <v>0.48099999999999998</v>
      </c>
    </row>
    <row r="18" spans="1:8" x14ac:dyDescent="0.15">
      <c r="A18" t="s">
        <v>104</v>
      </c>
      <c r="B18" s="45">
        <v>0.222</v>
      </c>
      <c r="C18" s="45">
        <v>0.40933333333333333</v>
      </c>
      <c r="D18" s="45">
        <v>0.155</v>
      </c>
      <c r="E18" s="45">
        <v>0.23933333333333331</v>
      </c>
      <c r="F18">
        <v>0.18699999999999997</v>
      </c>
    </row>
    <row r="19" spans="1:8" x14ac:dyDescent="0.15">
      <c r="A19" t="s">
        <v>105</v>
      </c>
      <c r="B19" s="45"/>
      <c r="C19" s="45">
        <v>3.0990000000000002</v>
      </c>
      <c r="D19" s="45">
        <v>0.26950000000000002</v>
      </c>
      <c r="E19" s="45">
        <v>4.4499999999999998E-2</v>
      </c>
      <c r="F19" s="119" t="s">
        <v>162</v>
      </c>
      <c r="H19" s="119" t="s">
        <v>167</v>
      </c>
    </row>
    <row r="20" spans="1:8" x14ac:dyDescent="0.15">
      <c r="A20" t="s">
        <v>110</v>
      </c>
      <c r="B20" s="45">
        <v>0.29299999999999998</v>
      </c>
      <c r="C20" s="45">
        <v>0.26700000000000002</v>
      </c>
      <c r="D20" s="45">
        <v>6.6000000000000003E-2</v>
      </c>
      <c r="E20" s="45">
        <v>0.221</v>
      </c>
      <c r="F20">
        <v>0.25850000000000001</v>
      </c>
    </row>
    <row r="21" spans="1:8" x14ac:dyDescent="0.15">
      <c r="A21" t="s">
        <v>111</v>
      </c>
      <c r="B21" s="45">
        <v>0.183</v>
      </c>
      <c r="C21" s="45">
        <v>0.10050000000000001</v>
      </c>
      <c r="D21" s="45">
        <v>0.1305</v>
      </c>
      <c r="E21" s="45">
        <v>0.17749999999999999</v>
      </c>
      <c r="F21">
        <v>7.1500000000000008E-2</v>
      </c>
    </row>
    <row r="22" spans="1:8" x14ac:dyDescent="0.15">
      <c r="A22" t="s">
        <v>112</v>
      </c>
      <c r="B22" s="45">
        <v>0.54500000000000004</v>
      </c>
      <c r="C22" s="45">
        <v>0.214</v>
      </c>
      <c r="D22" s="45">
        <v>0.25</v>
      </c>
      <c r="E22" s="45">
        <v>0.45200000000000001</v>
      </c>
      <c r="F22" s="45">
        <v>0.13300000000000001</v>
      </c>
    </row>
    <row r="23" spans="1:8" x14ac:dyDescent="0.15">
      <c r="A23" t="s">
        <v>113</v>
      </c>
      <c r="B23" s="45">
        <v>0.19</v>
      </c>
      <c r="C23" s="45">
        <v>0.315</v>
      </c>
      <c r="D23" s="45">
        <v>0.48199999999999998</v>
      </c>
      <c r="E23" s="45">
        <v>0.30599999999999999</v>
      </c>
      <c r="F23" s="45">
        <v>0.32600000000000001</v>
      </c>
    </row>
    <row r="25" spans="1:8" x14ac:dyDescent="0.15">
      <c r="B25" t="s">
        <v>114</v>
      </c>
    </row>
    <row r="26" spans="1:8" x14ac:dyDescent="0.15">
      <c r="B26">
        <v>4</v>
      </c>
      <c r="C26">
        <v>8</v>
      </c>
      <c r="D26">
        <v>19</v>
      </c>
      <c r="E26">
        <v>20</v>
      </c>
      <c r="F26">
        <v>27</v>
      </c>
    </row>
    <row r="27" spans="1:8" x14ac:dyDescent="0.15">
      <c r="A27" t="s">
        <v>109</v>
      </c>
      <c r="B27" s="52"/>
      <c r="C27" s="52"/>
      <c r="D27" s="52">
        <v>35.299999999999997</v>
      </c>
      <c r="E27" s="52">
        <v>39.5</v>
      </c>
      <c r="F27">
        <v>18.100000000000001</v>
      </c>
    </row>
    <row r="28" spans="1:8" x14ac:dyDescent="0.15">
      <c r="A28" t="s">
        <v>102</v>
      </c>
      <c r="B28" s="52">
        <v>16.05</v>
      </c>
      <c r="C28" s="52">
        <v>9.5</v>
      </c>
      <c r="D28" s="52">
        <v>11.4</v>
      </c>
      <c r="E28" s="52">
        <v>24.55</v>
      </c>
      <c r="F28">
        <v>12.600000000000001</v>
      </c>
    </row>
    <row r="29" spans="1:8" x14ac:dyDescent="0.15">
      <c r="A29" t="s">
        <v>103</v>
      </c>
      <c r="B29" s="52">
        <v>18.149999999999999</v>
      </c>
      <c r="C29" s="52">
        <v>7</v>
      </c>
      <c r="D29" s="52">
        <v>28.65</v>
      </c>
      <c r="E29" s="52">
        <v>35.950000000000003</v>
      </c>
      <c r="F29">
        <v>16.899999999999999</v>
      </c>
    </row>
    <row r="30" spans="1:8" x14ac:dyDescent="0.15">
      <c r="A30" t="s">
        <v>104</v>
      </c>
      <c r="B30" s="52">
        <v>40.9</v>
      </c>
      <c r="C30" s="52">
        <v>12.166666666666666</v>
      </c>
      <c r="D30" s="52">
        <v>47.15</v>
      </c>
      <c r="E30" s="52">
        <v>36.6</v>
      </c>
      <c r="F30">
        <v>18.2</v>
      </c>
    </row>
    <row r="31" spans="1:8" x14ac:dyDescent="0.15">
      <c r="A31" t="s">
        <v>105</v>
      </c>
      <c r="B31" s="52"/>
      <c r="C31" s="52">
        <v>3</v>
      </c>
      <c r="D31" s="52">
        <v>35.4</v>
      </c>
      <c r="E31" s="52">
        <v>36.1</v>
      </c>
      <c r="F31">
        <v>19.899999999999999</v>
      </c>
    </row>
    <row r="32" spans="1:8" x14ac:dyDescent="0.15">
      <c r="A32" t="s">
        <v>110</v>
      </c>
      <c r="B32" s="52"/>
      <c r="C32" s="52">
        <v>8.35</v>
      </c>
      <c r="D32" s="52">
        <v>53.2</v>
      </c>
      <c r="E32" s="52">
        <v>22.7</v>
      </c>
      <c r="F32">
        <v>29.45</v>
      </c>
    </row>
    <row r="33" spans="1:6" x14ac:dyDescent="0.15">
      <c r="A33" t="s">
        <v>111</v>
      </c>
      <c r="B33" s="52">
        <v>21</v>
      </c>
      <c r="C33" s="52">
        <v>6</v>
      </c>
      <c r="D33" s="52">
        <v>63.099999999999994</v>
      </c>
      <c r="E33" s="52">
        <v>53.349999999999994</v>
      </c>
      <c r="F33">
        <v>63.8</v>
      </c>
    </row>
    <row r="34" spans="1:6" x14ac:dyDescent="0.15">
      <c r="A34" t="s">
        <v>112</v>
      </c>
      <c r="B34" s="52">
        <v>110.5</v>
      </c>
      <c r="C34" s="52">
        <v>9.15</v>
      </c>
      <c r="D34" s="52">
        <v>54.2</v>
      </c>
      <c r="E34" s="52">
        <v>40</v>
      </c>
      <c r="F34" s="52">
        <v>44</v>
      </c>
    </row>
    <row r="35" spans="1:6" x14ac:dyDescent="0.15">
      <c r="A35" t="s">
        <v>113</v>
      </c>
      <c r="B35" s="52">
        <v>15.5</v>
      </c>
      <c r="C35" s="52">
        <v>12.45</v>
      </c>
      <c r="D35" s="52">
        <v>14.2</v>
      </c>
      <c r="E35" s="52">
        <v>19.2</v>
      </c>
      <c r="F35" s="52">
        <v>12.9</v>
      </c>
    </row>
    <row r="37" spans="1:6" x14ac:dyDescent="0.15">
      <c r="B37" t="s">
        <v>13</v>
      </c>
    </row>
    <row r="38" spans="1:6" x14ac:dyDescent="0.15">
      <c r="B38">
        <v>4</v>
      </c>
      <c r="C38">
        <v>8</v>
      </c>
      <c r="D38">
        <v>19</v>
      </c>
      <c r="E38">
        <v>20</v>
      </c>
      <c r="F38">
        <v>27</v>
      </c>
    </row>
    <row r="39" spans="1:6" x14ac:dyDescent="0.15">
      <c r="A39" t="s">
        <v>109</v>
      </c>
      <c r="B39" s="27"/>
      <c r="C39" s="27"/>
      <c r="D39" s="27">
        <v>7.23</v>
      </c>
      <c r="E39" s="27">
        <v>7.22</v>
      </c>
      <c r="F39" s="27">
        <v>7.34</v>
      </c>
    </row>
    <row r="40" spans="1:6" x14ac:dyDescent="0.15">
      <c r="A40" t="s">
        <v>102</v>
      </c>
      <c r="B40" s="27">
        <v>6.8849999999999998</v>
      </c>
      <c r="C40">
        <v>6.91</v>
      </c>
      <c r="D40" s="27">
        <v>6.56</v>
      </c>
      <c r="E40" s="27">
        <v>6.9</v>
      </c>
      <c r="F40" s="27">
        <v>6.88</v>
      </c>
    </row>
    <row r="41" spans="1:6" x14ac:dyDescent="0.15">
      <c r="A41" t="s">
        <v>103</v>
      </c>
      <c r="B41" s="27">
        <v>7.3049999999999997</v>
      </c>
      <c r="C41">
        <v>7.2050000000000001</v>
      </c>
      <c r="D41" s="27">
        <v>7.085</v>
      </c>
      <c r="E41" s="27">
        <v>6.9749999999999996</v>
      </c>
      <c r="F41" s="27">
        <v>7.23</v>
      </c>
    </row>
    <row r="42" spans="1:6" x14ac:dyDescent="0.15">
      <c r="A42" t="s">
        <v>104</v>
      </c>
      <c r="B42" s="27">
        <v>6.7149999999999999</v>
      </c>
      <c r="C42">
        <v>6.7399999999999993</v>
      </c>
      <c r="D42" s="27">
        <v>6.7650000000000006</v>
      </c>
      <c r="E42" s="27">
        <v>6.7233333333333336</v>
      </c>
      <c r="F42" s="27">
        <v>7.1033333333333344</v>
      </c>
    </row>
    <row r="43" spans="1:6" x14ac:dyDescent="0.15">
      <c r="A43" t="s">
        <v>105</v>
      </c>
      <c r="B43" s="27"/>
      <c r="C43" s="27">
        <v>6.92</v>
      </c>
      <c r="D43" s="27">
        <v>7.2650000000000006</v>
      </c>
      <c r="E43" s="27">
        <v>7.2850000000000001</v>
      </c>
      <c r="F43" s="27">
        <v>7.46</v>
      </c>
    </row>
    <row r="44" spans="1:6" x14ac:dyDescent="0.15">
      <c r="A44" t="s">
        <v>110</v>
      </c>
      <c r="B44" s="27">
        <v>6.93</v>
      </c>
      <c r="C44" s="27">
        <v>7.03</v>
      </c>
      <c r="D44" s="27">
        <v>7.38</v>
      </c>
      <c r="E44" s="27">
        <v>7.42</v>
      </c>
      <c r="F44" s="27">
        <v>7.3949999999999996</v>
      </c>
    </row>
    <row r="45" spans="1:6" x14ac:dyDescent="0.15">
      <c r="A45" t="s">
        <v>111</v>
      </c>
      <c r="B45" s="27">
        <v>6.7</v>
      </c>
      <c r="C45" s="27">
        <v>6.7050000000000001</v>
      </c>
      <c r="D45" s="27">
        <v>7.16</v>
      </c>
      <c r="E45" s="27">
        <v>7.0150000000000006</v>
      </c>
      <c r="F45" s="27">
        <v>7.27</v>
      </c>
    </row>
    <row r="46" spans="1:6" x14ac:dyDescent="0.15">
      <c r="A46" t="s">
        <v>112</v>
      </c>
      <c r="B46" s="27">
        <v>6.74</v>
      </c>
      <c r="C46" s="27">
        <v>7.19</v>
      </c>
      <c r="D46" s="27">
        <v>7.36</v>
      </c>
      <c r="E46" s="27">
        <v>7.01</v>
      </c>
      <c r="F46" s="27">
        <v>7.38</v>
      </c>
    </row>
    <row r="47" spans="1:6" x14ac:dyDescent="0.15">
      <c r="A47" t="s">
        <v>113</v>
      </c>
      <c r="B47" s="27">
        <v>6.72</v>
      </c>
      <c r="C47" s="27">
        <v>6.7</v>
      </c>
      <c r="D47" s="27">
        <v>6.01</v>
      </c>
      <c r="E47" s="27">
        <v>6.58</v>
      </c>
      <c r="F47" s="27">
        <v>6.72</v>
      </c>
    </row>
    <row r="49" spans="1:6" x14ac:dyDescent="0.15">
      <c r="B49" t="s">
        <v>12</v>
      </c>
    </row>
    <row r="50" spans="1:6" x14ac:dyDescent="0.15">
      <c r="B50">
        <v>4</v>
      </c>
      <c r="C50">
        <v>8</v>
      </c>
      <c r="D50">
        <v>19</v>
      </c>
      <c r="E50">
        <v>20</v>
      </c>
      <c r="F50">
        <v>27</v>
      </c>
    </row>
    <row r="51" spans="1:6" x14ac:dyDescent="0.15">
      <c r="A51" t="s">
        <v>109</v>
      </c>
      <c r="B51" s="37"/>
      <c r="C51" s="37"/>
      <c r="D51" s="38">
        <v>0.26</v>
      </c>
      <c r="E51" s="37">
        <v>0.11</v>
      </c>
      <c r="F51" s="37">
        <v>0.23</v>
      </c>
    </row>
    <row r="52" spans="1:6" x14ac:dyDescent="0.15">
      <c r="A52" t="s">
        <v>102</v>
      </c>
      <c r="B52" s="37">
        <v>0.05</v>
      </c>
      <c r="C52" s="37">
        <v>0.05</v>
      </c>
      <c r="D52" s="38">
        <v>0.06</v>
      </c>
      <c r="E52" s="37">
        <v>0.16</v>
      </c>
      <c r="F52" s="37">
        <v>6.5000000000000002E-2</v>
      </c>
    </row>
    <row r="53" spans="1:6" x14ac:dyDescent="0.15">
      <c r="A53" t="s">
        <v>103</v>
      </c>
      <c r="B53" s="37">
        <v>9.5000000000000001E-2</v>
      </c>
      <c r="C53" s="37">
        <v>4.4999999999999998E-2</v>
      </c>
      <c r="D53" s="38">
        <v>0.13500000000000001</v>
      </c>
      <c r="E53" s="37">
        <v>6.5000000000000002E-2</v>
      </c>
      <c r="F53" s="37">
        <v>0.06</v>
      </c>
    </row>
    <row r="54" spans="1:6" x14ac:dyDescent="0.15">
      <c r="A54" t="s">
        <v>104</v>
      </c>
      <c r="B54" s="37">
        <v>0.05</v>
      </c>
      <c r="C54" s="37">
        <v>4.6666666666666669E-2</v>
      </c>
      <c r="D54" s="38">
        <v>0.08</v>
      </c>
      <c r="E54" s="37">
        <v>5.3333333333333344E-2</v>
      </c>
      <c r="F54" s="37">
        <v>6.3333333333333339E-2</v>
      </c>
    </row>
    <row r="55" spans="1:6" x14ac:dyDescent="0.15">
      <c r="A55" t="s">
        <v>105</v>
      </c>
      <c r="B55" s="37"/>
      <c r="C55" s="37">
        <v>7.0000000000000007E-2</v>
      </c>
      <c r="D55" s="38">
        <v>0.13</v>
      </c>
      <c r="E55" s="37">
        <v>0.125</v>
      </c>
      <c r="F55" s="37">
        <v>0.09</v>
      </c>
    </row>
    <row r="56" spans="1:6" x14ac:dyDescent="0.15">
      <c r="A56" t="s">
        <v>110</v>
      </c>
      <c r="B56" s="37">
        <v>7.0000000000000007E-2</v>
      </c>
      <c r="C56" s="37">
        <v>6.5000000000000002E-2</v>
      </c>
      <c r="D56" s="38">
        <v>0.16</v>
      </c>
      <c r="E56" s="37">
        <v>6.5000000000000002E-2</v>
      </c>
      <c r="F56" s="37">
        <v>0.08</v>
      </c>
    </row>
    <row r="57" spans="1:6" x14ac:dyDescent="0.15">
      <c r="A57" t="s">
        <v>111</v>
      </c>
      <c r="B57" s="37">
        <v>7.0000000000000007E-2</v>
      </c>
      <c r="C57" s="37">
        <v>0.06</v>
      </c>
      <c r="D57" s="38">
        <v>0.10500000000000001</v>
      </c>
      <c r="E57" s="37">
        <v>0.11000000000000001</v>
      </c>
      <c r="F57" s="37">
        <v>0.125</v>
      </c>
    </row>
    <row r="58" spans="1:6" x14ac:dyDescent="0.15">
      <c r="A58" t="s">
        <v>112</v>
      </c>
      <c r="B58" s="37">
        <v>7.0000000000000007E-2</v>
      </c>
      <c r="C58" s="37">
        <v>0.06</v>
      </c>
      <c r="D58" s="37">
        <v>0.14000000000000001</v>
      </c>
      <c r="E58" s="37">
        <v>0.11</v>
      </c>
      <c r="F58" s="37">
        <v>0.14000000000000001</v>
      </c>
    </row>
    <row r="59" spans="1:6" x14ac:dyDescent="0.15">
      <c r="A59" t="s">
        <v>113</v>
      </c>
      <c r="B59" s="37">
        <v>0.06</v>
      </c>
      <c r="C59" s="37">
        <v>0.08</v>
      </c>
      <c r="D59" s="37">
        <v>0.05</v>
      </c>
      <c r="E59" s="37">
        <v>0.08</v>
      </c>
      <c r="F59" s="37">
        <v>0.06</v>
      </c>
    </row>
    <row r="61" spans="1:6" x14ac:dyDescent="0.15">
      <c r="B61" t="s">
        <v>115</v>
      </c>
    </row>
    <row r="62" spans="1:6" x14ac:dyDescent="0.15">
      <c r="B62">
        <v>4</v>
      </c>
      <c r="C62">
        <v>8</v>
      </c>
      <c r="D62">
        <v>19</v>
      </c>
      <c r="E62">
        <v>20</v>
      </c>
      <c r="F62">
        <v>27</v>
      </c>
    </row>
    <row r="63" spans="1:6" x14ac:dyDescent="0.15">
      <c r="A63" t="s">
        <v>109</v>
      </c>
      <c r="B63" s="12"/>
      <c r="C63" s="14"/>
      <c r="D63" s="12">
        <v>22</v>
      </c>
      <c r="E63" s="12">
        <v>15</v>
      </c>
      <c r="F63">
        <v>12</v>
      </c>
    </row>
    <row r="64" spans="1:6" x14ac:dyDescent="0.15">
      <c r="A64" t="s">
        <v>102</v>
      </c>
      <c r="B64" s="12">
        <v>22.5</v>
      </c>
      <c r="C64" s="12">
        <v>35</v>
      </c>
      <c r="D64" s="12">
        <v>21</v>
      </c>
      <c r="E64" s="12">
        <v>16.5</v>
      </c>
      <c r="F64">
        <v>19.5</v>
      </c>
    </row>
    <row r="65" spans="1:10" x14ac:dyDescent="0.15">
      <c r="A65" t="s">
        <v>103</v>
      </c>
      <c r="B65" s="12">
        <v>30</v>
      </c>
      <c r="C65" s="12">
        <v>26.5</v>
      </c>
      <c r="D65" s="12">
        <v>29</v>
      </c>
      <c r="E65" s="12">
        <v>18</v>
      </c>
      <c r="F65">
        <v>27</v>
      </c>
    </row>
    <row r="66" spans="1:10" x14ac:dyDescent="0.15">
      <c r="A66" t="s">
        <v>104</v>
      </c>
      <c r="B66" s="12">
        <v>19.5</v>
      </c>
      <c r="C66" s="12">
        <v>34.299999999999997</v>
      </c>
      <c r="D66" s="12">
        <v>19.5</v>
      </c>
      <c r="E66" s="12">
        <v>16.3</v>
      </c>
      <c r="F66">
        <v>22.7</v>
      </c>
    </row>
    <row r="67" spans="1:10" x14ac:dyDescent="0.15">
      <c r="A67" t="s">
        <v>105</v>
      </c>
      <c r="B67" s="12"/>
      <c r="C67" s="12">
        <v>34</v>
      </c>
      <c r="D67" s="12">
        <v>27</v>
      </c>
      <c r="E67" s="12">
        <v>18</v>
      </c>
      <c r="F67">
        <v>36</v>
      </c>
    </row>
    <row r="68" spans="1:10" x14ac:dyDescent="0.15">
      <c r="A68" t="s">
        <v>110</v>
      </c>
      <c r="B68" s="12">
        <v>27</v>
      </c>
      <c r="C68" s="14">
        <v>39</v>
      </c>
      <c r="D68" s="12">
        <v>15</v>
      </c>
      <c r="E68" s="12">
        <v>17</v>
      </c>
      <c r="F68">
        <v>26</v>
      </c>
    </row>
    <row r="69" spans="1:10" x14ac:dyDescent="0.15">
      <c r="A69" t="s">
        <v>111</v>
      </c>
      <c r="B69" s="12">
        <v>20</v>
      </c>
      <c r="C69" s="14">
        <v>30</v>
      </c>
      <c r="D69" s="12">
        <v>30</v>
      </c>
      <c r="E69" s="12">
        <v>19</v>
      </c>
      <c r="F69" s="12">
        <v>21</v>
      </c>
      <c r="J69" s="6"/>
    </row>
    <row r="70" spans="1:10" x14ac:dyDescent="0.15">
      <c r="A70" t="s">
        <v>112</v>
      </c>
      <c r="B70" s="12">
        <v>30</v>
      </c>
      <c r="C70" s="14">
        <v>38</v>
      </c>
      <c r="D70" s="12">
        <v>18</v>
      </c>
      <c r="E70" s="12">
        <v>21</v>
      </c>
      <c r="F70" s="12">
        <v>12</v>
      </c>
    </row>
    <row r="71" spans="1:10" x14ac:dyDescent="0.15">
      <c r="A71" t="s">
        <v>113</v>
      </c>
      <c r="B71" s="12">
        <v>18</v>
      </c>
      <c r="C71" s="14">
        <v>27</v>
      </c>
      <c r="D71" s="12">
        <v>12</v>
      </c>
      <c r="E71" s="12">
        <v>20</v>
      </c>
      <c r="F71" s="12">
        <v>13</v>
      </c>
    </row>
    <row r="213" spans="5:5" x14ac:dyDescent="0.15">
      <c r="E213" s="7"/>
    </row>
    <row r="302" spans="3:3" x14ac:dyDescent="0.15">
      <c r="C302" s="9"/>
    </row>
  </sheetData>
  <phoneticPr fontId="2" type="noConversion"/>
  <printOptions gridLines="1" gridLinesSet="0"/>
  <pageMargins left="0.25" right="0.25" top="1" bottom="1" header="0.5" footer="0.5"/>
  <pageSetup orientation="landscape" horizontalDpi="1200" verticalDpi="1200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R467"/>
  <sheetViews>
    <sheetView zoomScaleNormal="115" workbookViewId="0">
      <selection activeCell="F12" sqref="F12"/>
    </sheetView>
  </sheetViews>
  <sheetFormatPr baseColWidth="10" defaultRowHeight="13" x14ac:dyDescent="0.15"/>
  <cols>
    <col min="1" max="1" width="9.5" style="23" customWidth="1"/>
    <col min="2" max="2" width="8.1640625" style="23" customWidth="1"/>
    <col min="3" max="3" width="9.33203125" style="23" customWidth="1"/>
    <col min="4" max="4" width="9.5" style="23" customWidth="1"/>
    <col min="5" max="5" width="9.83203125" style="23" customWidth="1"/>
    <col min="6" max="6" width="7.33203125" style="23" customWidth="1"/>
    <col min="7" max="7" width="8.1640625" style="23" customWidth="1"/>
    <col min="8" max="9" width="8.83203125" customWidth="1"/>
    <col min="10" max="10" width="7.83203125" customWidth="1"/>
    <col min="11" max="12" width="8.83203125" customWidth="1"/>
    <col min="13" max="13" width="5.33203125" customWidth="1"/>
    <col min="14" max="14" width="5.6640625" customWidth="1"/>
    <col min="15" max="15" width="6.83203125" customWidth="1"/>
    <col min="16" max="16" width="7.33203125" customWidth="1"/>
    <col min="17" max="256" width="8.83203125" customWidth="1"/>
  </cols>
  <sheetData>
    <row r="1" spans="1:18" x14ac:dyDescent="0.15">
      <c r="A1" s="24"/>
      <c r="B1" s="23" t="s">
        <v>14</v>
      </c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 x14ac:dyDescent="0.15">
      <c r="A2" s="24"/>
      <c r="B2" s="23">
        <v>21</v>
      </c>
      <c r="C2" s="23">
        <v>23</v>
      </c>
      <c r="D2" s="23">
        <v>25</v>
      </c>
      <c r="E2" s="23">
        <v>26</v>
      </c>
      <c r="F2" s="23">
        <v>28</v>
      </c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</row>
    <row r="3" spans="1:18" x14ac:dyDescent="0.15">
      <c r="A3" s="73" t="s">
        <v>109</v>
      </c>
      <c r="B3" s="41"/>
      <c r="C3" s="41"/>
      <c r="D3" s="41"/>
      <c r="E3" s="41"/>
      <c r="F3" s="41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</row>
    <row r="4" spans="1:18" x14ac:dyDescent="0.15">
      <c r="A4" s="73" t="s">
        <v>102</v>
      </c>
      <c r="B4" s="41">
        <v>3.1</v>
      </c>
      <c r="C4" s="41">
        <v>5.915</v>
      </c>
      <c r="D4" s="41">
        <v>5.05</v>
      </c>
      <c r="E4" s="41"/>
      <c r="F4" s="41">
        <v>7.625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</row>
    <row r="5" spans="1:18" x14ac:dyDescent="0.15">
      <c r="A5" s="73" t="s">
        <v>103</v>
      </c>
      <c r="B5" s="41">
        <v>2.06</v>
      </c>
      <c r="C5" s="41">
        <v>4.1400000000000006</v>
      </c>
      <c r="D5" s="41">
        <v>4.37</v>
      </c>
      <c r="E5" s="41"/>
      <c r="F5" s="41">
        <v>6.4649999999999999</v>
      </c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</row>
    <row r="6" spans="1:18" x14ac:dyDescent="0.15">
      <c r="A6" s="73" t="s">
        <v>104</v>
      </c>
      <c r="B6" s="41">
        <v>0.84299999999999997</v>
      </c>
      <c r="C6" s="41">
        <v>5.0666666666666664</v>
      </c>
      <c r="D6" s="41">
        <v>6.22</v>
      </c>
      <c r="E6" s="41">
        <v>1.8049999999999999</v>
      </c>
      <c r="F6" s="41">
        <v>8.1150000000000002</v>
      </c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</row>
    <row r="7" spans="1:18" x14ac:dyDescent="0.15">
      <c r="A7" s="73" t="s">
        <v>105</v>
      </c>
      <c r="B7" s="41">
        <v>1.57</v>
      </c>
      <c r="C7" s="41">
        <v>4.32</v>
      </c>
      <c r="D7" s="41">
        <v>5.59</v>
      </c>
      <c r="E7" s="41">
        <v>1.385</v>
      </c>
      <c r="F7" s="41">
        <v>4.68</v>
      </c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</row>
    <row r="8" spans="1:18" x14ac:dyDescent="0.15">
      <c r="A8" s="73" t="s">
        <v>110</v>
      </c>
      <c r="B8" s="41">
        <v>1.64</v>
      </c>
      <c r="C8" s="41">
        <v>7.995000000000001</v>
      </c>
      <c r="D8" s="41">
        <v>6.97</v>
      </c>
      <c r="E8" s="41">
        <v>1.5249999999999999</v>
      </c>
      <c r="F8" s="41">
        <v>7.04</v>
      </c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</row>
    <row r="9" spans="1:18" x14ac:dyDescent="0.15">
      <c r="A9" s="73" t="s">
        <v>111</v>
      </c>
      <c r="B9" s="41">
        <v>5.3949999999999996</v>
      </c>
      <c r="C9" s="41">
        <v>10.914999999999999</v>
      </c>
      <c r="D9" s="41">
        <v>16.399999999999999</v>
      </c>
      <c r="E9" s="41">
        <v>4.3499999999999996</v>
      </c>
      <c r="F9" s="41">
        <v>18</v>
      </c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spans="1:18" x14ac:dyDescent="0.15">
      <c r="A10" s="73" t="s">
        <v>112</v>
      </c>
      <c r="B10" s="41"/>
      <c r="C10" s="41">
        <v>11.65</v>
      </c>
      <c r="D10" s="41">
        <v>12.7</v>
      </c>
      <c r="E10" s="41">
        <v>4.32</v>
      </c>
      <c r="F10" s="41">
        <v>15.8</v>
      </c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 spans="1:18" x14ac:dyDescent="0.15">
      <c r="A11" s="73" t="s">
        <v>113</v>
      </c>
      <c r="B11" s="41">
        <v>11.8</v>
      </c>
      <c r="C11" s="41">
        <v>6.81</v>
      </c>
      <c r="D11" s="41">
        <v>11.5</v>
      </c>
      <c r="E11" s="41">
        <v>2.2599999999999998</v>
      </c>
      <c r="F11" s="41">
        <v>15.2</v>
      </c>
      <c r="H11" s="21"/>
      <c r="I11" s="21"/>
      <c r="J11" s="21"/>
      <c r="K11" s="21"/>
      <c r="L11" s="21"/>
      <c r="M11" s="23"/>
      <c r="N11" s="21"/>
      <c r="O11" s="21"/>
      <c r="P11" s="21"/>
      <c r="Q11" s="21"/>
      <c r="R11" s="21"/>
    </row>
    <row r="12" spans="1:18" x14ac:dyDescent="0.15">
      <c r="A12" s="22"/>
      <c r="H12" s="21"/>
      <c r="I12" s="21"/>
      <c r="J12" s="21"/>
      <c r="K12" s="21"/>
      <c r="L12" s="21"/>
      <c r="M12" s="23"/>
      <c r="N12" s="21"/>
      <c r="O12" s="21"/>
      <c r="P12" s="21"/>
      <c r="Q12" s="21"/>
      <c r="R12" s="21"/>
    </row>
    <row r="13" spans="1:18" x14ac:dyDescent="0.15">
      <c r="A13" s="22"/>
      <c r="B13" s="23" t="s">
        <v>15</v>
      </c>
      <c r="H13" s="23"/>
      <c r="I13" s="23"/>
      <c r="J13" s="12"/>
      <c r="K13" s="12"/>
      <c r="L13" s="12"/>
      <c r="M13" s="23"/>
      <c r="N13" s="23"/>
      <c r="O13" s="23"/>
      <c r="P13" s="23"/>
      <c r="Q13" s="23"/>
      <c r="R13" s="23"/>
    </row>
    <row r="14" spans="1:18" x14ac:dyDescent="0.15">
      <c r="A14" s="24"/>
      <c r="B14" s="23">
        <v>21</v>
      </c>
      <c r="C14" s="23">
        <v>23</v>
      </c>
      <c r="D14" s="23">
        <v>25</v>
      </c>
      <c r="E14" s="23">
        <v>26</v>
      </c>
      <c r="F14" s="23">
        <v>28</v>
      </c>
      <c r="H14" s="23"/>
      <c r="I14" s="23"/>
      <c r="J14" s="23"/>
      <c r="K14" s="23"/>
      <c r="L14" s="12"/>
      <c r="M14" s="12"/>
      <c r="N14" s="23"/>
      <c r="O14" s="23"/>
      <c r="P14" s="23"/>
      <c r="Q14" s="23"/>
      <c r="R14" s="23"/>
    </row>
    <row r="15" spans="1:18" x14ac:dyDescent="0.15">
      <c r="A15" s="73" t="s">
        <v>109</v>
      </c>
      <c r="B15" s="46"/>
      <c r="C15" s="46">
        <v>0.11799999999999999</v>
      </c>
      <c r="D15" s="46">
        <v>2.8000000000000001E-2</v>
      </c>
      <c r="E15" s="46"/>
      <c r="F15" s="46">
        <v>7.4999999999999997E-2</v>
      </c>
      <c r="H15" s="23"/>
      <c r="I15" s="23"/>
      <c r="J15" s="23"/>
      <c r="K15" s="23"/>
      <c r="L15" s="12"/>
      <c r="M15" s="12"/>
      <c r="N15" s="12"/>
      <c r="O15" s="12"/>
      <c r="P15" s="12"/>
      <c r="Q15" s="23"/>
      <c r="R15" s="23"/>
    </row>
    <row r="16" spans="1:18" x14ac:dyDescent="0.15">
      <c r="A16" s="73" t="s">
        <v>102</v>
      </c>
      <c r="B16" s="46">
        <v>0.97499999999999998</v>
      </c>
      <c r="C16" s="46">
        <v>0.10100000000000001</v>
      </c>
      <c r="D16" s="46">
        <v>0.16750000000000001</v>
      </c>
      <c r="E16" s="46"/>
      <c r="F16" s="46">
        <v>5.5999999999999994E-2</v>
      </c>
      <c r="H16" s="23"/>
      <c r="I16" s="23"/>
      <c r="J16" s="23"/>
      <c r="K16" s="23"/>
      <c r="L16" s="12"/>
      <c r="M16" s="12"/>
      <c r="N16" s="12"/>
      <c r="O16" s="12"/>
      <c r="P16" s="12"/>
      <c r="Q16" s="23"/>
      <c r="R16" s="23"/>
    </row>
    <row r="17" spans="1:18" x14ac:dyDescent="0.15">
      <c r="A17" s="73" t="s">
        <v>103</v>
      </c>
      <c r="B17" s="46">
        <v>0.23799999999999999</v>
      </c>
      <c r="C17" s="46">
        <v>0.32899999999999996</v>
      </c>
      <c r="D17" s="46">
        <v>4.2999999999999997E-2</v>
      </c>
      <c r="E17" s="46"/>
      <c r="F17" s="46">
        <v>4.1999999999999996E-2</v>
      </c>
      <c r="H17" s="23"/>
      <c r="I17" s="23"/>
      <c r="J17" s="23"/>
      <c r="K17" s="23"/>
      <c r="L17" s="12"/>
      <c r="M17" s="12"/>
      <c r="N17" s="12"/>
      <c r="O17" s="12"/>
      <c r="P17" s="23"/>
      <c r="Q17" s="23"/>
      <c r="R17" s="23"/>
    </row>
    <row r="18" spans="1:18" x14ac:dyDescent="0.15">
      <c r="A18" s="73" t="s">
        <v>104</v>
      </c>
      <c r="B18" s="46">
        <v>0.20799999999999999</v>
      </c>
      <c r="C18" s="46">
        <v>0.14333333333333334</v>
      </c>
      <c r="D18" s="46">
        <v>0.14000000000000001</v>
      </c>
      <c r="E18" s="46">
        <v>0.19600000000000001</v>
      </c>
      <c r="F18" s="46">
        <v>0.1095</v>
      </c>
      <c r="H18" s="23"/>
      <c r="I18" s="23"/>
      <c r="J18" s="23"/>
      <c r="K18" s="23"/>
      <c r="L18" s="12"/>
      <c r="M18" s="12"/>
      <c r="N18" s="23"/>
      <c r="O18" s="23"/>
      <c r="P18" s="23"/>
      <c r="Q18" s="23"/>
      <c r="R18" s="23"/>
    </row>
    <row r="19" spans="1:18" x14ac:dyDescent="0.15">
      <c r="A19" s="73" t="s">
        <v>105</v>
      </c>
      <c r="B19" s="46">
        <v>8.3000000000000004E-2</v>
      </c>
      <c r="C19" s="46">
        <v>0.41849999999999998</v>
      </c>
      <c r="D19" s="46">
        <v>0.61899999999999999</v>
      </c>
      <c r="E19" s="46">
        <v>0.44999999999999996</v>
      </c>
      <c r="F19" s="46">
        <v>0.41499999999999998</v>
      </c>
      <c r="H19" s="21"/>
      <c r="I19" s="21"/>
      <c r="J19" s="21"/>
      <c r="K19" s="21"/>
      <c r="L19" s="12"/>
      <c r="M19" s="12"/>
      <c r="N19" s="23"/>
      <c r="O19" s="23"/>
      <c r="P19" s="23"/>
      <c r="Q19" s="23"/>
      <c r="R19" s="23"/>
    </row>
    <row r="20" spans="1:18" x14ac:dyDescent="0.15">
      <c r="A20" s="73" t="s">
        <v>110</v>
      </c>
      <c r="B20" s="46">
        <v>0.11899999999999999</v>
      </c>
      <c r="C20" s="46">
        <v>0.247</v>
      </c>
      <c r="D20" s="46">
        <v>0.26850000000000002</v>
      </c>
      <c r="E20" s="46">
        <v>0.19600000000000001</v>
      </c>
      <c r="F20" s="46">
        <v>7.5499999999999998E-2</v>
      </c>
      <c r="H20" s="23"/>
      <c r="I20" s="23"/>
      <c r="J20" s="23"/>
      <c r="K20" s="23"/>
      <c r="L20" s="12"/>
      <c r="M20" s="12"/>
      <c r="N20" s="23"/>
      <c r="O20" s="23"/>
      <c r="P20" s="23"/>
      <c r="Q20" s="23"/>
      <c r="R20" s="23"/>
    </row>
    <row r="21" spans="1:18" x14ac:dyDescent="0.15">
      <c r="A21" s="73" t="s">
        <v>111</v>
      </c>
      <c r="B21" s="46">
        <v>0.14199999999999999</v>
      </c>
      <c r="C21" s="46">
        <v>0.126</v>
      </c>
      <c r="D21" s="46">
        <v>0.19600000000000001</v>
      </c>
      <c r="E21" s="46">
        <v>9.7000000000000003E-2</v>
      </c>
      <c r="F21" s="46">
        <v>2.7E-2</v>
      </c>
    </row>
    <row r="22" spans="1:18" x14ac:dyDescent="0.15">
      <c r="A22" s="73" t="s">
        <v>112</v>
      </c>
      <c r="B22" s="46"/>
      <c r="C22" s="46">
        <v>0.22600000000000001</v>
      </c>
      <c r="D22" s="46">
        <v>0.185</v>
      </c>
      <c r="E22" s="46">
        <v>1.5569999999999999</v>
      </c>
      <c r="F22" s="46">
        <v>0.113</v>
      </c>
    </row>
    <row r="23" spans="1:18" x14ac:dyDescent="0.15">
      <c r="A23" s="73" t="s">
        <v>113</v>
      </c>
      <c r="B23" s="46">
        <v>0.121</v>
      </c>
      <c r="C23" s="46">
        <v>0.14000000000000001</v>
      </c>
      <c r="D23" s="46">
        <v>7.1999999999999995E-2</v>
      </c>
      <c r="E23" s="46">
        <v>0.19800000000000001</v>
      </c>
      <c r="F23" s="46">
        <v>4.7E-2</v>
      </c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</row>
    <row r="24" spans="1:18" x14ac:dyDescent="0.15">
      <c r="A24" s="73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</row>
    <row r="25" spans="1:18" x14ac:dyDescent="0.15">
      <c r="A25" s="24"/>
      <c r="B25" s="23" t="s">
        <v>114</v>
      </c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</row>
    <row r="26" spans="1:18" x14ac:dyDescent="0.15">
      <c r="A26" s="24"/>
      <c r="B26" s="23">
        <v>21</v>
      </c>
      <c r="C26" s="23">
        <v>23</v>
      </c>
      <c r="D26" s="23">
        <v>25</v>
      </c>
      <c r="E26" s="23">
        <v>26</v>
      </c>
      <c r="F26" s="23">
        <v>28</v>
      </c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</row>
    <row r="27" spans="1:18" x14ac:dyDescent="0.15">
      <c r="A27" s="73" t="s">
        <v>109</v>
      </c>
      <c r="B27" s="53"/>
      <c r="C27" s="53">
        <v>10.1</v>
      </c>
      <c r="D27" s="53">
        <v>25.6</v>
      </c>
      <c r="E27" s="53"/>
      <c r="F27" s="53">
        <v>12.1</v>
      </c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</row>
    <row r="28" spans="1:18" x14ac:dyDescent="0.15">
      <c r="A28" s="73" t="s">
        <v>102</v>
      </c>
      <c r="B28" s="53">
        <v>39.200000000000003</v>
      </c>
      <c r="C28" s="53">
        <v>9.6</v>
      </c>
      <c r="D28" s="53">
        <v>18.649999999999999</v>
      </c>
      <c r="E28" s="53"/>
      <c r="F28" s="53">
        <v>9.0500000000000007</v>
      </c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</row>
    <row r="29" spans="1:18" x14ac:dyDescent="0.15">
      <c r="A29" s="73" t="s">
        <v>103</v>
      </c>
      <c r="B29" s="53">
        <v>22.5</v>
      </c>
      <c r="C29" s="53">
        <v>6.75</v>
      </c>
      <c r="D29" s="53">
        <v>17.3</v>
      </c>
      <c r="E29" s="53"/>
      <c r="F29" s="53">
        <v>9.6</v>
      </c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</row>
    <row r="30" spans="1:18" x14ac:dyDescent="0.15">
      <c r="A30" s="73" t="s">
        <v>104</v>
      </c>
      <c r="B30" s="53">
        <v>24.3</v>
      </c>
      <c r="C30" s="53">
        <v>12.833333333333334</v>
      </c>
      <c r="D30" s="53">
        <v>14.25</v>
      </c>
      <c r="E30" s="53">
        <v>58.050000000000004</v>
      </c>
      <c r="F30" s="53">
        <v>13.25</v>
      </c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</row>
    <row r="31" spans="1:18" x14ac:dyDescent="0.15">
      <c r="A31" s="73" t="s">
        <v>105</v>
      </c>
      <c r="B31" s="53">
        <v>43</v>
      </c>
      <c r="C31" s="53">
        <v>15.700000000000001</v>
      </c>
      <c r="D31" s="53">
        <v>15.8</v>
      </c>
      <c r="E31" s="53">
        <v>37.450000000000003</v>
      </c>
      <c r="F31" s="53">
        <v>16.7</v>
      </c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</row>
    <row r="32" spans="1:18" x14ac:dyDescent="0.15">
      <c r="A32" s="73" t="s">
        <v>110</v>
      </c>
      <c r="B32" s="53"/>
      <c r="C32" s="53">
        <v>17.05</v>
      </c>
      <c r="D32" s="53">
        <v>22.6</v>
      </c>
      <c r="E32" s="53">
        <v>40.25</v>
      </c>
      <c r="F32" s="53">
        <v>20.6</v>
      </c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</row>
    <row r="33" spans="1:18" x14ac:dyDescent="0.15">
      <c r="A33" s="73" t="s">
        <v>111</v>
      </c>
      <c r="B33" s="53">
        <v>33.6</v>
      </c>
      <c r="C33" s="53">
        <v>15.2</v>
      </c>
      <c r="D33" s="53">
        <v>18.899999999999999</v>
      </c>
      <c r="E33" s="53">
        <v>15.2</v>
      </c>
      <c r="F33" s="53">
        <v>14.5</v>
      </c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</row>
    <row r="34" spans="1:18" x14ac:dyDescent="0.15">
      <c r="A34" s="73" t="s">
        <v>112</v>
      </c>
      <c r="B34" s="53"/>
      <c r="C34" s="53">
        <v>12.7</v>
      </c>
      <c r="D34" s="53">
        <v>6.2</v>
      </c>
      <c r="E34" s="53">
        <v>23.8</v>
      </c>
      <c r="F34" s="53">
        <v>5.7</v>
      </c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</row>
    <row r="35" spans="1:18" x14ac:dyDescent="0.15">
      <c r="A35" s="73" t="s">
        <v>113</v>
      </c>
      <c r="B35" s="23">
        <v>14.4</v>
      </c>
      <c r="C35" s="53">
        <v>9.1999999999999993</v>
      </c>
      <c r="D35" s="53">
        <v>8.5</v>
      </c>
      <c r="E35" s="53">
        <v>14.4</v>
      </c>
      <c r="F35" s="53">
        <v>5.9</v>
      </c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</row>
    <row r="36" spans="1:18" x14ac:dyDescent="0.15">
      <c r="A36" s="2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</row>
    <row r="37" spans="1:18" x14ac:dyDescent="0.15">
      <c r="A37" s="22"/>
      <c r="B37" s="23" t="s">
        <v>13</v>
      </c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</row>
    <row r="38" spans="1:18" x14ac:dyDescent="0.15">
      <c r="A38" s="24"/>
      <c r="B38" s="23">
        <v>21</v>
      </c>
      <c r="C38" s="23">
        <v>23</v>
      </c>
      <c r="D38" s="23">
        <v>25</v>
      </c>
      <c r="E38" s="23">
        <v>26</v>
      </c>
      <c r="F38" s="23">
        <v>28</v>
      </c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</row>
    <row r="39" spans="1:18" x14ac:dyDescent="0.15">
      <c r="A39" s="73" t="s">
        <v>109</v>
      </c>
      <c r="B39" s="41"/>
      <c r="C39" s="41">
        <v>6.08</v>
      </c>
      <c r="D39" s="41">
        <v>6.15</v>
      </c>
      <c r="E39" s="41"/>
      <c r="F39" s="41">
        <v>6.01</v>
      </c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</row>
    <row r="40" spans="1:18" x14ac:dyDescent="0.15">
      <c r="A40" s="73" t="s">
        <v>102</v>
      </c>
      <c r="B40" s="41">
        <v>6.61</v>
      </c>
      <c r="C40" s="41">
        <v>6.1099999999999994</v>
      </c>
      <c r="D40" s="41">
        <v>6.1950000000000003</v>
      </c>
      <c r="E40" s="41"/>
      <c r="F40" s="41">
        <v>6.0250000000000004</v>
      </c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</row>
    <row r="41" spans="1:18" x14ac:dyDescent="0.15">
      <c r="A41" s="73" t="s">
        <v>103</v>
      </c>
      <c r="B41" s="41">
        <v>7</v>
      </c>
      <c r="C41" s="41">
        <v>6.33</v>
      </c>
      <c r="D41" s="41">
        <v>6.3900000000000006</v>
      </c>
      <c r="E41" s="41"/>
      <c r="F41" s="41">
        <v>6.17</v>
      </c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</row>
    <row r="42" spans="1:18" x14ac:dyDescent="0.15">
      <c r="A42" s="73" t="s">
        <v>104</v>
      </c>
      <c r="B42" s="41">
        <v>7.07</v>
      </c>
      <c r="C42" s="41">
        <v>6.376666666666666</v>
      </c>
      <c r="D42" s="41">
        <v>6.41</v>
      </c>
      <c r="E42" s="41">
        <v>7.0750000000000002</v>
      </c>
      <c r="F42" s="41">
        <v>6.1150000000000002</v>
      </c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</row>
    <row r="43" spans="1:18" x14ac:dyDescent="0.15">
      <c r="A43" s="73" t="s">
        <v>105</v>
      </c>
      <c r="B43" s="41">
        <v>7.31</v>
      </c>
      <c r="C43" s="41">
        <v>6.4849999999999994</v>
      </c>
      <c r="D43" s="41">
        <v>6.13</v>
      </c>
      <c r="E43" s="41">
        <v>7.2450000000000001</v>
      </c>
      <c r="F43" s="41">
        <v>6.38</v>
      </c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</row>
    <row r="44" spans="1:18" x14ac:dyDescent="0.15">
      <c r="A44" s="73" t="s">
        <v>110</v>
      </c>
      <c r="B44" s="41">
        <v>7.43</v>
      </c>
      <c r="C44" s="41">
        <v>6.5299999999999994</v>
      </c>
      <c r="D44" s="41">
        <v>6.335</v>
      </c>
      <c r="E44" s="41">
        <v>7.1899999999999995</v>
      </c>
      <c r="F44" s="41">
        <v>6.1550000000000002</v>
      </c>
    </row>
    <row r="45" spans="1:18" x14ac:dyDescent="0.15">
      <c r="A45" s="73" t="s">
        <v>111</v>
      </c>
      <c r="B45" s="41">
        <v>6.9700000000000006</v>
      </c>
      <c r="C45" s="41">
        <v>6.3100000000000005</v>
      </c>
      <c r="D45" s="41">
        <v>6.22</v>
      </c>
      <c r="E45" s="41">
        <v>6.99</v>
      </c>
      <c r="F45" s="41">
        <v>6.27</v>
      </c>
    </row>
    <row r="46" spans="1:18" x14ac:dyDescent="0.15">
      <c r="A46" s="73" t="s">
        <v>112</v>
      </c>
      <c r="B46" s="41"/>
      <c r="C46" s="41">
        <v>6.27</v>
      </c>
      <c r="D46" s="41">
        <v>5.91</v>
      </c>
      <c r="E46" s="41">
        <v>7.17</v>
      </c>
      <c r="F46" s="41">
        <v>5.99</v>
      </c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</row>
    <row r="47" spans="1:18" x14ac:dyDescent="0.15">
      <c r="A47" s="73" t="s">
        <v>113</v>
      </c>
      <c r="B47" s="41">
        <v>6.67</v>
      </c>
      <c r="C47" s="41">
        <v>5.99</v>
      </c>
      <c r="D47" s="41">
        <v>6.06</v>
      </c>
      <c r="E47" s="41">
        <v>6.59</v>
      </c>
      <c r="F47" s="41">
        <v>6.01</v>
      </c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</row>
    <row r="48" spans="1:18" x14ac:dyDescent="0.15">
      <c r="A48" s="24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</row>
    <row r="49" spans="1:18" x14ac:dyDescent="0.15">
      <c r="A49" s="24"/>
      <c r="B49" s="23" t="s">
        <v>12</v>
      </c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</row>
    <row r="50" spans="1:18" x14ac:dyDescent="0.15">
      <c r="A50" s="24"/>
      <c r="B50" s="23">
        <v>21</v>
      </c>
      <c r="C50" s="23">
        <v>23</v>
      </c>
      <c r="D50" s="23">
        <v>25</v>
      </c>
      <c r="E50" s="23">
        <v>26</v>
      </c>
      <c r="F50" s="23">
        <v>28</v>
      </c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</row>
    <row r="51" spans="1:18" x14ac:dyDescent="0.15">
      <c r="A51" s="73" t="s">
        <v>109</v>
      </c>
      <c r="B51" s="38"/>
      <c r="C51" s="38">
        <v>5.17</v>
      </c>
      <c r="D51" s="38">
        <v>5.34</v>
      </c>
      <c r="E51" s="38"/>
      <c r="F51" s="38">
        <v>7.38</v>
      </c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</row>
    <row r="52" spans="1:18" x14ac:dyDescent="0.15">
      <c r="A52" s="73" t="s">
        <v>102</v>
      </c>
      <c r="B52" s="38">
        <v>0.21</v>
      </c>
      <c r="C52" s="38">
        <v>4.51</v>
      </c>
      <c r="D52" s="38">
        <v>4.0250000000000004</v>
      </c>
      <c r="E52" s="38"/>
      <c r="F52" s="38">
        <v>7.3100000000000005</v>
      </c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</row>
    <row r="53" spans="1:18" x14ac:dyDescent="0.15">
      <c r="A53" s="73" t="s">
        <v>103</v>
      </c>
      <c r="B53" s="38">
        <v>0.02</v>
      </c>
      <c r="C53" s="38">
        <v>2.665</v>
      </c>
      <c r="D53" s="38">
        <v>3.2399999999999998</v>
      </c>
      <c r="E53" s="38"/>
      <c r="F53" s="38">
        <v>4.9950000000000001</v>
      </c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</row>
    <row r="54" spans="1:18" x14ac:dyDescent="0.15">
      <c r="A54" s="73" t="s">
        <v>104</v>
      </c>
      <c r="B54" s="38">
        <v>0.12</v>
      </c>
      <c r="C54" s="38">
        <v>3.3433333333333337</v>
      </c>
      <c r="D54" s="38">
        <v>4.33</v>
      </c>
      <c r="E54" s="38">
        <v>0.15500000000000003</v>
      </c>
      <c r="F54" s="38">
        <v>6.1999999999999993</v>
      </c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</row>
    <row r="55" spans="1:18" x14ac:dyDescent="0.15">
      <c r="A55" s="73" t="s">
        <v>105</v>
      </c>
      <c r="B55" s="38">
        <v>0.17</v>
      </c>
      <c r="C55" s="38">
        <v>4.2850000000000001</v>
      </c>
      <c r="D55" s="38">
        <v>7.46</v>
      </c>
      <c r="E55" s="38">
        <v>0.27</v>
      </c>
      <c r="F55" s="38">
        <v>6.41</v>
      </c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</row>
    <row r="56" spans="1:18" x14ac:dyDescent="0.15">
      <c r="A56" s="73" t="s">
        <v>110</v>
      </c>
      <c r="B56" s="38">
        <v>0.12</v>
      </c>
      <c r="C56" s="38">
        <v>3.23</v>
      </c>
      <c r="D56" s="38">
        <v>5.875</v>
      </c>
      <c r="E56" s="38">
        <v>0.19500000000000001</v>
      </c>
      <c r="F56" s="38">
        <v>6.32</v>
      </c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</row>
    <row r="57" spans="1:18" x14ac:dyDescent="0.15">
      <c r="A57" s="73" t="s">
        <v>111</v>
      </c>
      <c r="B57" s="38">
        <v>0.29000000000000004</v>
      </c>
      <c r="C57" s="38">
        <v>4.17</v>
      </c>
      <c r="D57" s="38">
        <v>7.08</v>
      </c>
      <c r="E57" s="38">
        <v>0.45</v>
      </c>
      <c r="F57" s="38">
        <v>8</v>
      </c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</row>
    <row r="58" spans="1:18" x14ac:dyDescent="0.15">
      <c r="A58" s="73" t="s">
        <v>112</v>
      </c>
      <c r="B58" s="38"/>
      <c r="C58" s="38">
        <v>6.69</v>
      </c>
      <c r="D58" s="38">
        <v>7.55</v>
      </c>
      <c r="E58" s="38">
        <v>0.64</v>
      </c>
      <c r="F58" s="38">
        <v>9.69</v>
      </c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</row>
    <row r="59" spans="1:18" x14ac:dyDescent="0.15">
      <c r="A59" s="73" t="s">
        <v>113</v>
      </c>
      <c r="B59" s="23">
        <v>0.4</v>
      </c>
      <c r="C59" s="38">
        <v>4.3499999999999996</v>
      </c>
      <c r="D59" s="38">
        <v>8.3699999999999992</v>
      </c>
      <c r="E59" s="38">
        <v>0.31</v>
      </c>
      <c r="F59" s="38">
        <v>11.56</v>
      </c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</row>
    <row r="60" spans="1:18" x14ac:dyDescent="0.15">
      <c r="A60" s="2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</row>
    <row r="61" spans="1:18" x14ac:dyDescent="0.15">
      <c r="A61" s="22"/>
      <c r="B61" s="23" t="s">
        <v>115</v>
      </c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</row>
    <row r="62" spans="1:18" x14ac:dyDescent="0.15">
      <c r="A62" s="24"/>
      <c r="B62" s="23">
        <v>21</v>
      </c>
      <c r="C62" s="23">
        <v>23</v>
      </c>
      <c r="D62" s="23">
        <v>25</v>
      </c>
      <c r="E62" s="23">
        <v>26</v>
      </c>
      <c r="F62" s="23">
        <v>28</v>
      </c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</row>
    <row r="63" spans="1:18" x14ac:dyDescent="0.15">
      <c r="A63" s="73" t="s">
        <v>109</v>
      </c>
      <c r="C63" s="23">
        <v>15</v>
      </c>
      <c r="D63" s="23">
        <v>27</v>
      </c>
      <c r="F63" s="23">
        <v>18</v>
      </c>
      <c r="H63" s="12"/>
      <c r="I63" s="12"/>
      <c r="J63" s="29"/>
      <c r="K63" s="12"/>
      <c r="L63" s="12"/>
      <c r="M63" s="12"/>
      <c r="N63" s="12"/>
      <c r="O63" s="12"/>
      <c r="P63" s="12"/>
      <c r="Q63" s="12"/>
      <c r="R63" s="12"/>
    </row>
    <row r="64" spans="1:18" x14ac:dyDescent="0.15">
      <c r="A64" s="73" t="s">
        <v>102</v>
      </c>
      <c r="B64" s="23">
        <v>12</v>
      </c>
      <c r="C64" s="23">
        <v>18</v>
      </c>
      <c r="D64" s="23">
        <v>18</v>
      </c>
      <c r="F64" s="23">
        <v>17.5</v>
      </c>
      <c r="H64" s="23"/>
      <c r="I64" s="23"/>
      <c r="J64" s="23"/>
      <c r="K64" s="23"/>
      <c r="L64" s="12"/>
      <c r="M64" s="12"/>
      <c r="N64" s="12"/>
      <c r="O64" s="12"/>
      <c r="P64" s="12"/>
      <c r="Q64" s="12"/>
      <c r="R64" s="12"/>
    </row>
    <row r="65" spans="1:18" x14ac:dyDescent="0.15">
      <c r="A65" s="73" t="s">
        <v>103</v>
      </c>
      <c r="B65" s="23">
        <v>12</v>
      </c>
      <c r="C65" s="23">
        <v>27</v>
      </c>
      <c r="D65" s="23">
        <v>22</v>
      </c>
      <c r="F65" s="23">
        <v>22</v>
      </c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</row>
    <row r="66" spans="1:18" x14ac:dyDescent="0.15">
      <c r="A66" s="73" t="s">
        <v>104</v>
      </c>
      <c r="B66" s="23">
        <v>12</v>
      </c>
      <c r="C66" s="23">
        <v>17.8</v>
      </c>
      <c r="D66" s="23">
        <v>25</v>
      </c>
      <c r="E66" s="23">
        <v>15</v>
      </c>
      <c r="F66" s="23">
        <v>21</v>
      </c>
    </row>
    <row r="67" spans="1:18" x14ac:dyDescent="0.15">
      <c r="A67" s="73" t="s">
        <v>105</v>
      </c>
      <c r="B67" s="23">
        <v>12</v>
      </c>
      <c r="C67" s="23">
        <v>16.5</v>
      </c>
      <c r="D67" s="23">
        <v>27</v>
      </c>
      <c r="E67" s="23">
        <v>14</v>
      </c>
      <c r="F67" s="23">
        <v>25</v>
      </c>
    </row>
    <row r="68" spans="1:18" x14ac:dyDescent="0.15">
      <c r="A68" s="73" t="s">
        <v>110</v>
      </c>
      <c r="B68" s="23">
        <v>12</v>
      </c>
      <c r="C68" s="23">
        <v>17</v>
      </c>
      <c r="D68" s="23">
        <v>21</v>
      </c>
      <c r="E68" s="23">
        <v>14</v>
      </c>
      <c r="F68" s="23">
        <v>21</v>
      </c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</row>
    <row r="69" spans="1:18" x14ac:dyDescent="0.15">
      <c r="A69" s="73" t="s">
        <v>111</v>
      </c>
      <c r="B69" s="23">
        <v>10</v>
      </c>
      <c r="C69" s="23">
        <v>17</v>
      </c>
      <c r="E69" s="23">
        <v>16</v>
      </c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</row>
    <row r="70" spans="1:18" x14ac:dyDescent="0.15">
      <c r="A70" s="73" t="s">
        <v>112</v>
      </c>
      <c r="C70" s="23">
        <v>23</v>
      </c>
      <c r="D70" s="23">
        <v>39</v>
      </c>
      <c r="E70" s="23">
        <v>18</v>
      </c>
      <c r="F70" s="23">
        <v>36</v>
      </c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</row>
    <row r="71" spans="1:18" x14ac:dyDescent="0.15">
      <c r="A71" s="73" t="s">
        <v>113</v>
      </c>
      <c r="B71" s="23">
        <v>18</v>
      </c>
      <c r="C71" s="23">
        <v>21</v>
      </c>
      <c r="D71" s="23">
        <v>39</v>
      </c>
      <c r="E71" s="23">
        <v>16</v>
      </c>
      <c r="F71" s="23">
        <v>37</v>
      </c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</row>
    <row r="72" spans="1:18" x14ac:dyDescent="0.15">
      <c r="A72" s="24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</row>
    <row r="73" spans="1:18" x14ac:dyDescent="0.15">
      <c r="A73" s="2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</row>
    <row r="74" spans="1:18" x14ac:dyDescent="0.15">
      <c r="A74" s="2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</row>
    <row r="75" spans="1:18" x14ac:dyDescent="0.15">
      <c r="A75" s="2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</row>
    <row r="76" spans="1:18" x14ac:dyDescent="0.15">
      <c r="A76" s="2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</row>
    <row r="77" spans="1:18" x14ac:dyDescent="0.15">
      <c r="A77" s="2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</row>
    <row r="78" spans="1:18" x14ac:dyDescent="0.15">
      <c r="A78" s="2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</row>
    <row r="79" spans="1:18" x14ac:dyDescent="0.15">
      <c r="A79" s="2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</row>
    <row r="80" spans="1:18" x14ac:dyDescent="0.15">
      <c r="A80" s="2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</row>
    <row r="81" spans="1:18" x14ac:dyDescent="0.15">
      <c r="A81" s="2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</row>
    <row r="82" spans="1:18" x14ac:dyDescent="0.15">
      <c r="A82" s="2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</row>
    <row r="83" spans="1:18" x14ac:dyDescent="0.15">
      <c r="A83" s="2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</row>
    <row r="84" spans="1:18" x14ac:dyDescent="0.15">
      <c r="A84" s="2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</row>
    <row r="85" spans="1:18" x14ac:dyDescent="0.15">
      <c r="A85" s="2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</row>
    <row r="86" spans="1:18" x14ac:dyDescent="0.15">
      <c r="A86" s="2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</row>
    <row r="87" spans="1:18" x14ac:dyDescent="0.15">
      <c r="A87" s="22"/>
    </row>
    <row r="88" spans="1:18" x14ac:dyDescent="0.15">
      <c r="A88" s="22"/>
    </row>
    <row r="89" spans="1:18" x14ac:dyDescent="0.15">
      <c r="A89" s="22"/>
    </row>
    <row r="90" spans="1:18" x14ac:dyDescent="0.15">
      <c r="A90" s="24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</row>
    <row r="91" spans="1:18" x14ac:dyDescent="0.15">
      <c r="A91" s="24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</row>
    <row r="92" spans="1:18" x14ac:dyDescent="0.15">
      <c r="A92" s="24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</row>
    <row r="93" spans="1:18" x14ac:dyDescent="0.15">
      <c r="A93" s="24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</row>
    <row r="94" spans="1:18" x14ac:dyDescent="0.15">
      <c r="A94" s="24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</row>
    <row r="95" spans="1:18" x14ac:dyDescent="0.15">
      <c r="A95" s="24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</row>
    <row r="96" spans="1:18" x14ac:dyDescent="0.15">
      <c r="A96" s="2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</row>
    <row r="97" spans="1:18" x14ac:dyDescent="0.15">
      <c r="A97" s="2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</row>
    <row r="98" spans="1:18" x14ac:dyDescent="0.15">
      <c r="A98" s="2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</row>
    <row r="99" spans="1:18" x14ac:dyDescent="0.15">
      <c r="A99" s="2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</row>
    <row r="100" spans="1:18" x14ac:dyDescent="0.15">
      <c r="A100" s="2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</row>
    <row r="101" spans="1:18" x14ac:dyDescent="0.15">
      <c r="A101" s="2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</row>
    <row r="102" spans="1:18" x14ac:dyDescent="0.15">
      <c r="A102" s="2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</row>
    <row r="103" spans="1:18" x14ac:dyDescent="0.15">
      <c r="A103" s="2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</row>
    <row r="104" spans="1:18" x14ac:dyDescent="0.15">
      <c r="A104" s="2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</row>
    <row r="105" spans="1:18" x14ac:dyDescent="0.15">
      <c r="A105" s="2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</row>
    <row r="106" spans="1:18" x14ac:dyDescent="0.15">
      <c r="A106" s="2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</row>
    <row r="107" spans="1:18" x14ac:dyDescent="0.15">
      <c r="A107" s="2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</row>
    <row r="108" spans="1:18" x14ac:dyDescent="0.15">
      <c r="A108" s="22"/>
      <c r="H108" s="12"/>
      <c r="I108" s="12"/>
      <c r="J108" s="12"/>
      <c r="K108" s="12"/>
      <c r="L108" s="12"/>
      <c r="M108" s="12"/>
      <c r="N108" s="12"/>
      <c r="O108" s="12"/>
      <c r="P108" s="12"/>
      <c r="Q108" s="12"/>
    </row>
    <row r="109" spans="1:18" x14ac:dyDescent="0.15">
      <c r="A109" s="22"/>
    </row>
    <row r="110" spans="1:18" x14ac:dyDescent="0.15">
      <c r="A110" s="22"/>
    </row>
    <row r="111" spans="1:18" x14ac:dyDescent="0.15">
      <c r="A111" s="22"/>
    </row>
    <row r="112" spans="1:18" x14ac:dyDescent="0.15">
      <c r="A112" s="24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</row>
    <row r="113" spans="1:18" x14ac:dyDescent="0.15">
      <c r="A113" s="24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</row>
    <row r="114" spans="1:18" x14ac:dyDescent="0.15">
      <c r="A114" s="24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</row>
    <row r="115" spans="1:18" x14ac:dyDescent="0.15">
      <c r="A115" s="24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</row>
    <row r="116" spans="1:18" x14ac:dyDescent="0.15">
      <c r="A116" s="24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</row>
    <row r="117" spans="1:18" x14ac:dyDescent="0.15">
      <c r="A117" s="24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</row>
    <row r="118" spans="1:18" x14ac:dyDescent="0.15">
      <c r="A118" s="24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</row>
    <row r="119" spans="1:18" x14ac:dyDescent="0.15">
      <c r="A119" s="128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</row>
    <row r="120" spans="1:18" x14ac:dyDescent="0.15">
      <c r="A120" s="2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</row>
    <row r="121" spans="1:18" x14ac:dyDescent="0.15">
      <c r="A121" s="2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</row>
    <row r="122" spans="1:18" x14ac:dyDescent="0.15">
      <c r="A122" s="2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</row>
    <row r="123" spans="1:18" x14ac:dyDescent="0.15">
      <c r="A123" s="2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</row>
    <row r="124" spans="1:18" x14ac:dyDescent="0.15">
      <c r="A124" s="2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</row>
    <row r="125" spans="1:18" x14ac:dyDescent="0.15">
      <c r="A125" s="2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</row>
    <row r="126" spans="1:18" x14ac:dyDescent="0.15">
      <c r="A126" s="22"/>
      <c r="L126" s="12"/>
      <c r="M126" s="12"/>
      <c r="N126" s="12"/>
      <c r="O126" s="12"/>
      <c r="P126" s="12"/>
      <c r="Q126" s="12"/>
      <c r="R126" s="12"/>
    </row>
    <row r="127" spans="1:18" x14ac:dyDescent="0.15">
      <c r="A127" s="2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</row>
    <row r="128" spans="1:18" x14ac:dyDescent="0.15">
      <c r="A128" s="2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</row>
    <row r="129" spans="1:18" x14ac:dyDescent="0.15">
      <c r="A129" s="2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</row>
    <row r="130" spans="1:18" x14ac:dyDescent="0.15">
      <c r="A130" s="22"/>
      <c r="L130" s="12"/>
      <c r="M130" s="12"/>
      <c r="N130" s="12"/>
      <c r="O130" s="12"/>
      <c r="P130" s="12"/>
      <c r="Q130" s="12"/>
      <c r="R130" s="12"/>
    </row>
    <row r="131" spans="1:18" x14ac:dyDescent="0.15">
      <c r="A131" s="2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</row>
    <row r="132" spans="1:18" x14ac:dyDescent="0.15">
      <c r="A132" s="22"/>
    </row>
    <row r="133" spans="1:18" x14ac:dyDescent="0.15">
      <c r="A133" s="22"/>
    </row>
    <row r="134" spans="1:18" x14ac:dyDescent="0.15">
      <c r="A134" s="24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</row>
    <row r="135" spans="1:18" x14ac:dyDescent="0.15">
      <c r="A135" s="24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</row>
    <row r="136" spans="1:18" x14ac:dyDescent="0.15">
      <c r="A136" s="24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</row>
    <row r="137" spans="1:18" x14ac:dyDescent="0.15">
      <c r="A137" s="24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</row>
    <row r="138" spans="1:18" x14ac:dyDescent="0.15">
      <c r="A138" s="24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</row>
    <row r="139" spans="1:18" x14ac:dyDescent="0.15">
      <c r="A139" s="24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</row>
    <row r="140" spans="1:18" x14ac:dyDescent="0.15">
      <c r="A140" s="22"/>
      <c r="L140" s="12"/>
      <c r="M140" s="12"/>
      <c r="N140" s="12"/>
      <c r="O140" s="12"/>
      <c r="P140" s="12"/>
      <c r="Q140" s="12"/>
      <c r="R140" s="12"/>
    </row>
    <row r="141" spans="1:18" x14ac:dyDescent="0.15">
      <c r="A141" s="22"/>
      <c r="L141" s="12"/>
      <c r="M141" s="12"/>
      <c r="N141" s="12"/>
      <c r="O141" s="12"/>
      <c r="P141" s="12"/>
      <c r="Q141" s="12"/>
      <c r="R141" s="12"/>
    </row>
    <row r="142" spans="1:18" x14ac:dyDescent="0.15">
      <c r="A142" s="22"/>
      <c r="L142" s="12"/>
      <c r="M142" s="12"/>
      <c r="N142" s="12"/>
      <c r="O142" s="12"/>
      <c r="P142" s="12"/>
      <c r="Q142" s="12"/>
      <c r="R142" s="12"/>
    </row>
    <row r="143" spans="1:18" x14ac:dyDescent="0.15">
      <c r="A143" s="22"/>
      <c r="L143" s="12"/>
      <c r="M143" s="12"/>
      <c r="N143" s="12"/>
      <c r="O143" s="12"/>
      <c r="P143" s="12"/>
      <c r="Q143" s="12"/>
      <c r="R143" s="12"/>
    </row>
    <row r="144" spans="1:18" x14ac:dyDescent="0.15">
      <c r="A144" s="22"/>
      <c r="L144" s="12"/>
      <c r="M144" s="12"/>
      <c r="N144" s="12"/>
      <c r="O144" s="12"/>
      <c r="P144" s="12"/>
      <c r="Q144" s="12"/>
      <c r="R144" s="12"/>
    </row>
    <row r="145" spans="1:18" x14ac:dyDescent="0.15">
      <c r="A145" s="22"/>
      <c r="L145" s="12"/>
      <c r="M145" s="12"/>
      <c r="N145" s="12"/>
      <c r="O145" s="12"/>
      <c r="P145" s="12"/>
      <c r="Q145" s="12"/>
      <c r="R145" s="12"/>
    </row>
    <row r="146" spans="1:18" x14ac:dyDescent="0.15">
      <c r="A146" s="22"/>
      <c r="L146" s="12"/>
      <c r="M146" s="12"/>
      <c r="N146" s="12"/>
      <c r="O146" s="12"/>
      <c r="P146" s="12"/>
      <c r="Q146" s="12"/>
      <c r="R146" s="12"/>
    </row>
    <row r="147" spans="1:18" x14ac:dyDescent="0.15">
      <c r="A147" s="22"/>
      <c r="L147" s="12"/>
      <c r="M147" s="12"/>
      <c r="N147" s="12"/>
      <c r="O147" s="12"/>
      <c r="P147" s="12"/>
      <c r="Q147" s="12"/>
      <c r="R147" s="12"/>
    </row>
    <row r="148" spans="1:18" x14ac:dyDescent="0.15">
      <c r="A148" s="2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</row>
    <row r="149" spans="1:18" x14ac:dyDescent="0.15">
      <c r="A149" s="2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</row>
    <row r="150" spans="1:18" x14ac:dyDescent="0.15">
      <c r="A150" s="2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</row>
    <row r="151" spans="1:18" x14ac:dyDescent="0.15">
      <c r="A151" s="2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</row>
    <row r="152" spans="1:18" x14ac:dyDescent="0.15">
      <c r="A152" s="2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</row>
    <row r="153" spans="1:18" x14ac:dyDescent="0.15">
      <c r="A153" s="24"/>
    </row>
    <row r="154" spans="1:18" x14ac:dyDescent="0.15">
      <c r="A154" s="22"/>
    </row>
    <row r="155" spans="1:18" x14ac:dyDescent="0.15">
      <c r="A155" s="22"/>
    </row>
    <row r="156" spans="1:18" x14ac:dyDescent="0.15">
      <c r="A156" s="24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</row>
    <row r="157" spans="1:18" x14ac:dyDescent="0.15">
      <c r="A157" s="24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</row>
    <row r="158" spans="1:18" x14ac:dyDescent="0.15">
      <c r="A158" s="24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</row>
    <row r="159" spans="1:18" x14ac:dyDescent="0.15">
      <c r="A159" s="128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</row>
    <row r="160" spans="1:18" x14ac:dyDescent="0.15">
      <c r="A160" s="24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</row>
    <row r="161" spans="1:18" x14ac:dyDescent="0.15">
      <c r="A161" s="24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</row>
    <row r="162" spans="1:18" x14ac:dyDescent="0.15">
      <c r="A162" s="24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</row>
    <row r="163" spans="1:18" x14ac:dyDescent="0.15">
      <c r="A163" s="24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</row>
    <row r="164" spans="1:18" x14ac:dyDescent="0.15">
      <c r="A164" s="24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</row>
    <row r="165" spans="1:18" x14ac:dyDescent="0.15">
      <c r="A165" s="24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</row>
    <row r="166" spans="1:18" x14ac:dyDescent="0.15">
      <c r="A166" s="24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</row>
    <row r="167" spans="1:18" x14ac:dyDescent="0.15">
      <c r="A167" s="24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</row>
    <row r="168" spans="1:18" x14ac:dyDescent="0.15">
      <c r="A168" s="24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</row>
    <row r="169" spans="1:18" x14ac:dyDescent="0.15">
      <c r="A169" s="24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</row>
    <row r="170" spans="1:18" ht="12" customHeight="1" x14ac:dyDescent="0.15">
      <c r="A170" s="24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</row>
    <row r="171" spans="1:18" x14ac:dyDescent="0.15">
      <c r="A171" s="24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</row>
    <row r="172" spans="1:18" x14ac:dyDescent="0.15">
      <c r="A172" s="24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</row>
    <row r="173" spans="1:18" x14ac:dyDescent="0.15">
      <c r="A173" s="24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</row>
    <row r="174" spans="1:18" x14ac:dyDescent="0.15">
      <c r="A174" s="24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</row>
    <row r="175" spans="1:18" x14ac:dyDescent="0.15">
      <c r="A175" s="24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</row>
    <row r="176" spans="1:18" x14ac:dyDescent="0.15">
      <c r="A176" s="24"/>
    </row>
    <row r="177" spans="1:1" x14ac:dyDescent="0.15">
      <c r="A177" s="24"/>
    </row>
    <row r="178" spans="1:1" x14ac:dyDescent="0.15">
      <c r="A178" s="22"/>
    </row>
    <row r="179" spans="1:1" x14ac:dyDescent="0.15">
      <c r="A179" s="22"/>
    </row>
    <row r="180" spans="1:1" x14ac:dyDescent="0.15">
      <c r="A180" s="22"/>
    </row>
    <row r="181" spans="1:1" x14ac:dyDescent="0.15">
      <c r="A181" s="22"/>
    </row>
    <row r="182" spans="1:1" x14ac:dyDescent="0.15">
      <c r="A182" s="24"/>
    </row>
    <row r="183" spans="1:1" x14ac:dyDescent="0.15">
      <c r="A183" s="24"/>
    </row>
    <row r="184" spans="1:1" x14ac:dyDescent="0.15">
      <c r="A184" s="129"/>
    </row>
    <row r="185" spans="1:1" x14ac:dyDescent="0.15">
      <c r="A185" s="129"/>
    </row>
    <row r="186" spans="1:1" x14ac:dyDescent="0.15">
      <c r="A186" s="24"/>
    </row>
    <row r="187" spans="1:1" x14ac:dyDescent="0.15">
      <c r="A187" s="24"/>
    </row>
    <row r="188" spans="1:1" x14ac:dyDescent="0.15">
      <c r="A188" s="24"/>
    </row>
    <row r="189" spans="1:1" x14ac:dyDescent="0.15">
      <c r="A189" s="129"/>
    </row>
    <row r="190" spans="1:1" x14ac:dyDescent="0.15">
      <c r="A190" s="130"/>
    </row>
    <row r="191" spans="1:1" x14ac:dyDescent="0.15">
      <c r="A191" s="24"/>
    </row>
    <row r="192" spans="1:1" x14ac:dyDescent="0.15">
      <c r="A192" s="24"/>
    </row>
    <row r="193" spans="1:1" x14ac:dyDescent="0.15">
      <c r="A193" s="24"/>
    </row>
    <row r="194" spans="1:1" x14ac:dyDescent="0.15">
      <c r="A194" s="22"/>
    </row>
    <row r="195" spans="1:1" x14ac:dyDescent="0.15">
      <c r="A195" s="22"/>
    </row>
    <row r="196" spans="1:1" x14ac:dyDescent="0.15">
      <c r="A196" s="22"/>
    </row>
    <row r="197" spans="1:1" x14ac:dyDescent="0.15">
      <c r="A197" s="22"/>
    </row>
    <row r="198" spans="1:1" x14ac:dyDescent="0.15">
      <c r="A198" s="24"/>
    </row>
    <row r="199" spans="1:1" x14ac:dyDescent="0.15">
      <c r="A199" s="24"/>
    </row>
    <row r="200" spans="1:1" x14ac:dyDescent="0.15">
      <c r="A200" s="129"/>
    </row>
    <row r="201" spans="1:1" x14ac:dyDescent="0.15">
      <c r="A201" s="129"/>
    </row>
    <row r="202" spans="1:1" x14ac:dyDescent="0.15">
      <c r="A202" s="24"/>
    </row>
    <row r="203" spans="1:1" x14ac:dyDescent="0.15">
      <c r="A203" s="24"/>
    </row>
    <row r="204" spans="1:1" x14ac:dyDescent="0.15">
      <c r="A204" s="24"/>
    </row>
    <row r="205" spans="1:1" x14ac:dyDescent="0.15">
      <c r="A205" s="129"/>
    </row>
    <row r="206" spans="1:1" x14ac:dyDescent="0.15">
      <c r="A206" s="130"/>
    </row>
    <row r="207" spans="1:1" x14ac:dyDescent="0.15">
      <c r="A207" s="24"/>
    </row>
    <row r="208" spans="1:1" x14ac:dyDescent="0.15">
      <c r="A208" s="24"/>
    </row>
    <row r="209" spans="1:1" x14ac:dyDescent="0.15">
      <c r="A209" s="24"/>
    </row>
    <row r="210" spans="1:1" x14ac:dyDescent="0.15">
      <c r="A210" s="22"/>
    </row>
    <row r="211" spans="1:1" x14ac:dyDescent="0.15">
      <c r="A211" s="22"/>
    </row>
    <row r="212" spans="1:1" x14ac:dyDescent="0.15">
      <c r="A212" s="22"/>
    </row>
    <row r="213" spans="1:1" x14ac:dyDescent="0.15">
      <c r="A213" s="22"/>
    </row>
    <row r="214" spans="1:1" x14ac:dyDescent="0.15">
      <c r="A214" s="24"/>
    </row>
    <row r="215" spans="1:1" x14ac:dyDescent="0.15">
      <c r="A215" s="24"/>
    </row>
    <row r="216" spans="1:1" x14ac:dyDescent="0.15">
      <c r="A216" s="129"/>
    </row>
    <row r="217" spans="1:1" x14ac:dyDescent="0.15">
      <c r="A217" s="129"/>
    </row>
    <row r="218" spans="1:1" x14ac:dyDescent="0.15">
      <c r="A218" s="24"/>
    </row>
    <row r="219" spans="1:1" x14ac:dyDescent="0.15">
      <c r="A219" s="24"/>
    </row>
    <row r="220" spans="1:1" x14ac:dyDescent="0.15">
      <c r="A220" s="24"/>
    </row>
    <row r="221" spans="1:1" x14ac:dyDescent="0.15">
      <c r="A221" s="129"/>
    </row>
    <row r="222" spans="1:1" x14ac:dyDescent="0.15">
      <c r="A222" s="130"/>
    </row>
    <row r="223" spans="1:1" x14ac:dyDescent="0.15">
      <c r="A223" s="24"/>
    </row>
    <row r="224" spans="1:1" x14ac:dyDescent="0.15">
      <c r="A224" s="24"/>
    </row>
    <row r="225" spans="1:1" x14ac:dyDescent="0.15">
      <c r="A225" s="24"/>
    </row>
    <row r="226" spans="1:1" x14ac:dyDescent="0.15">
      <c r="A226" s="22"/>
    </row>
    <row r="227" spans="1:1" x14ac:dyDescent="0.15">
      <c r="A227" s="22"/>
    </row>
    <row r="228" spans="1:1" x14ac:dyDescent="0.15">
      <c r="A228" s="22"/>
    </row>
    <row r="229" spans="1:1" x14ac:dyDescent="0.15">
      <c r="A229" s="22"/>
    </row>
    <row r="230" spans="1:1" x14ac:dyDescent="0.15">
      <c r="A230" s="24"/>
    </row>
    <row r="231" spans="1:1" x14ac:dyDescent="0.15">
      <c r="A231" s="24"/>
    </row>
    <row r="232" spans="1:1" x14ac:dyDescent="0.15">
      <c r="A232" s="129"/>
    </row>
    <row r="233" spans="1:1" x14ac:dyDescent="0.15">
      <c r="A233" s="129"/>
    </row>
    <row r="234" spans="1:1" x14ac:dyDescent="0.15">
      <c r="A234" s="24"/>
    </row>
    <row r="235" spans="1:1" x14ac:dyDescent="0.15">
      <c r="A235" s="24"/>
    </row>
    <row r="236" spans="1:1" x14ac:dyDescent="0.15">
      <c r="A236" s="24"/>
    </row>
    <row r="237" spans="1:1" x14ac:dyDescent="0.15">
      <c r="A237" s="129"/>
    </row>
    <row r="238" spans="1:1" x14ac:dyDescent="0.15">
      <c r="A238" s="130"/>
    </row>
    <row r="239" spans="1:1" x14ac:dyDescent="0.15">
      <c r="A239" s="24"/>
    </row>
    <row r="240" spans="1:1" x14ac:dyDescent="0.15">
      <c r="A240" s="24"/>
    </row>
    <row r="241" spans="1:1" x14ac:dyDescent="0.15">
      <c r="A241" s="24"/>
    </row>
    <row r="242" spans="1:1" x14ac:dyDescent="0.15">
      <c r="A242" s="22"/>
    </row>
    <row r="243" spans="1:1" x14ac:dyDescent="0.15">
      <c r="A243" s="22"/>
    </row>
    <row r="244" spans="1:1" x14ac:dyDescent="0.15">
      <c r="A244" s="22"/>
    </row>
    <row r="245" spans="1:1" x14ac:dyDescent="0.15">
      <c r="A245" s="22"/>
    </row>
    <row r="246" spans="1:1" x14ac:dyDescent="0.15">
      <c r="A246" s="24"/>
    </row>
    <row r="247" spans="1:1" x14ac:dyDescent="0.15">
      <c r="A247" s="24"/>
    </row>
    <row r="248" spans="1:1" x14ac:dyDescent="0.15">
      <c r="A248" s="129"/>
    </row>
    <row r="249" spans="1:1" x14ac:dyDescent="0.15">
      <c r="A249" s="129"/>
    </row>
    <row r="250" spans="1:1" x14ac:dyDescent="0.15">
      <c r="A250" s="24"/>
    </row>
    <row r="251" spans="1:1" x14ac:dyDescent="0.15">
      <c r="A251" s="24"/>
    </row>
    <row r="252" spans="1:1" x14ac:dyDescent="0.15">
      <c r="A252" s="24"/>
    </row>
    <row r="253" spans="1:1" x14ac:dyDescent="0.15">
      <c r="A253" s="129"/>
    </row>
    <row r="254" spans="1:1" x14ac:dyDescent="0.15">
      <c r="A254" s="130"/>
    </row>
    <row r="255" spans="1:1" x14ac:dyDescent="0.15">
      <c r="A255" s="24"/>
    </row>
    <row r="256" spans="1:1" x14ac:dyDescent="0.15">
      <c r="A256" s="24"/>
    </row>
    <row r="257" spans="1:1" x14ac:dyDescent="0.15">
      <c r="A257" s="24"/>
    </row>
    <row r="258" spans="1:1" x14ac:dyDescent="0.15">
      <c r="A258" s="22"/>
    </row>
    <row r="259" spans="1:1" x14ac:dyDescent="0.15">
      <c r="A259" s="22"/>
    </row>
    <row r="260" spans="1:1" x14ac:dyDescent="0.15">
      <c r="A260" s="22"/>
    </row>
    <row r="261" spans="1:1" x14ac:dyDescent="0.15">
      <c r="A261" s="22"/>
    </row>
    <row r="262" spans="1:1" x14ac:dyDescent="0.15">
      <c r="A262" s="24"/>
    </row>
    <row r="263" spans="1:1" x14ac:dyDescent="0.15">
      <c r="A263" s="24"/>
    </row>
    <row r="264" spans="1:1" x14ac:dyDescent="0.15">
      <c r="A264" s="129"/>
    </row>
    <row r="265" spans="1:1" x14ac:dyDescent="0.15">
      <c r="A265" s="129"/>
    </row>
    <row r="266" spans="1:1" x14ac:dyDescent="0.15">
      <c r="A266" s="24"/>
    </row>
    <row r="267" spans="1:1" x14ac:dyDescent="0.15">
      <c r="A267" s="24"/>
    </row>
    <row r="268" spans="1:1" x14ac:dyDescent="0.15">
      <c r="A268" s="24"/>
    </row>
    <row r="269" spans="1:1" x14ac:dyDescent="0.15">
      <c r="A269" s="129"/>
    </row>
    <row r="270" spans="1:1" x14ac:dyDescent="0.15">
      <c r="A270" s="130"/>
    </row>
    <row r="271" spans="1:1" x14ac:dyDescent="0.15">
      <c r="A271" s="24"/>
    </row>
    <row r="272" spans="1:1" x14ac:dyDescent="0.15">
      <c r="A272" s="24"/>
    </row>
    <row r="273" spans="1:1" x14ac:dyDescent="0.15">
      <c r="A273" s="24"/>
    </row>
    <row r="274" spans="1:1" x14ac:dyDescent="0.15">
      <c r="A274" s="22"/>
    </row>
    <row r="275" spans="1:1" x14ac:dyDescent="0.15">
      <c r="A275" s="22"/>
    </row>
    <row r="276" spans="1:1" x14ac:dyDescent="0.15">
      <c r="A276" s="22"/>
    </row>
    <row r="277" spans="1:1" x14ac:dyDescent="0.15">
      <c r="A277" s="22"/>
    </row>
    <row r="278" spans="1:1" x14ac:dyDescent="0.15">
      <c r="A278" s="24"/>
    </row>
    <row r="279" spans="1:1" x14ac:dyDescent="0.15">
      <c r="A279" s="24"/>
    </row>
    <row r="280" spans="1:1" x14ac:dyDescent="0.15">
      <c r="A280" s="129"/>
    </row>
    <row r="281" spans="1:1" x14ac:dyDescent="0.15">
      <c r="A281" s="129"/>
    </row>
    <row r="282" spans="1:1" x14ac:dyDescent="0.15">
      <c r="A282" s="24"/>
    </row>
    <row r="283" spans="1:1" x14ac:dyDescent="0.15">
      <c r="A283" s="24"/>
    </row>
    <row r="284" spans="1:1" x14ac:dyDescent="0.15">
      <c r="A284" s="24"/>
    </row>
    <row r="285" spans="1:1" x14ac:dyDescent="0.15">
      <c r="A285" s="129"/>
    </row>
    <row r="286" spans="1:1" x14ac:dyDescent="0.15">
      <c r="A286" s="130"/>
    </row>
    <row r="287" spans="1:1" x14ac:dyDescent="0.15">
      <c r="A287" s="24"/>
    </row>
    <row r="288" spans="1:1" x14ac:dyDescent="0.15">
      <c r="A288" s="24"/>
    </row>
    <row r="289" spans="1:1" x14ac:dyDescent="0.15">
      <c r="A289" s="24"/>
    </row>
    <row r="290" spans="1:1" x14ac:dyDescent="0.15">
      <c r="A290" s="22"/>
    </row>
    <row r="291" spans="1:1" x14ac:dyDescent="0.15">
      <c r="A291" s="22"/>
    </row>
    <row r="292" spans="1:1" x14ac:dyDescent="0.15">
      <c r="A292" s="22"/>
    </row>
    <row r="293" spans="1:1" x14ac:dyDescent="0.15">
      <c r="A293" s="22"/>
    </row>
    <row r="294" spans="1:1" x14ac:dyDescent="0.15">
      <c r="A294" s="24"/>
    </row>
    <row r="295" spans="1:1" x14ac:dyDescent="0.15">
      <c r="A295" s="24"/>
    </row>
    <row r="296" spans="1:1" x14ac:dyDescent="0.15">
      <c r="A296" s="129"/>
    </row>
    <row r="297" spans="1:1" x14ac:dyDescent="0.15">
      <c r="A297" s="129"/>
    </row>
    <row r="298" spans="1:1" x14ac:dyDescent="0.15">
      <c r="A298" s="24"/>
    </row>
    <row r="299" spans="1:1" x14ac:dyDescent="0.15">
      <c r="A299" s="24"/>
    </row>
    <row r="300" spans="1:1" x14ac:dyDescent="0.15">
      <c r="A300" s="24"/>
    </row>
    <row r="301" spans="1:1" x14ac:dyDescent="0.15">
      <c r="A301" s="129"/>
    </row>
    <row r="302" spans="1:1" x14ac:dyDescent="0.15">
      <c r="A302" s="130"/>
    </row>
    <row r="303" spans="1:1" x14ac:dyDescent="0.15">
      <c r="A303" s="24"/>
    </row>
    <row r="304" spans="1:1" x14ac:dyDescent="0.15">
      <c r="A304" s="24"/>
    </row>
    <row r="305" spans="1:1" x14ac:dyDescent="0.15">
      <c r="A305" s="24"/>
    </row>
    <row r="306" spans="1:1" x14ac:dyDescent="0.15">
      <c r="A306" s="22"/>
    </row>
    <row r="307" spans="1:1" x14ac:dyDescent="0.15">
      <c r="A307" s="22"/>
    </row>
    <row r="308" spans="1:1" x14ac:dyDescent="0.15">
      <c r="A308" s="22"/>
    </row>
    <row r="309" spans="1:1" x14ac:dyDescent="0.15">
      <c r="A309" s="22"/>
    </row>
    <row r="310" spans="1:1" x14ac:dyDescent="0.15">
      <c r="A310" s="24"/>
    </row>
    <row r="311" spans="1:1" x14ac:dyDescent="0.15">
      <c r="A311" s="24"/>
    </row>
    <row r="312" spans="1:1" x14ac:dyDescent="0.15">
      <c r="A312" s="129"/>
    </row>
    <row r="313" spans="1:1" x14ac:dyDescent="0.15">
      <c r="A313" s="129"/>
    </row>
    <row r="314" spans="1:1" x14ac:dyDescent="0.15">
      <c r="A314" s="24"/>
    </row>
    <row r="315" spans="1:1" x14ac:dyDescent="0.15">
      <c r="A315" s="24"/>
    </row>
    <row r="316" spans="1:1" x14ac:dyDescent="0.15">
      <c r="A316" s="24"/>
    </row>
    <row r="317" spans="1:1" x14ac:dyDescent="0.15">
      <c r="A317" s="129"/>
    </row>
    <row r="318" spans="1:1" x14ac:dyDescent="0.15">
      <c r="A318" s="130"/>
    </row>
    <row r="319" spans="1:1" x14ac:dyDescent="0.15">
      <c r="A319" s="24"/>
    </row>
    <row r="320" spans="1:1" x14ac:dyDescent="0.15">
      <c r="A320" s="24"/>
    </row>
    <row r="321" spans="1:1" x14ac:dyDescent="0.15">
      <c r="A321" s="24"/>
    </row>
    <row r="322" spans="1:1" x14ac:dyDescent="0.15">
      <c r="A322" s="22"/>
    </row>
    <row r="323" spans="1:1" x14ac:dyDescent="0.15">
      <c r="A323" s="22"/>
    </row>
    <row r="324" spans="1:1" x14ac:dyDescent="0.15">
      <c r="A324" s="22"/>
    </row>
    <row r="325" spans="1:1" x14ac:dyDescent="0.15">
      <c r="A325" s="22"/>
    </row>
    <row r="326" spans="1:1" x14ac:dyDescent="0.15">
      <c r="A326" s="24"/>
    </row>
    <row r="327" spans="1:1" x14ac:dyDescent="0.15">
      <c r="A327" s="24"/>
    </row>
    <row r="328" spans="1:1" x14ac:dyDescent="0.15">
      <c r="A328" s="129"/>
    </row>
    <row r="329" spans="1:1" x14ac:dyDescent="0.15">
      <c r="A329" s="129"/>
    </row>
    <row r="330" spans="1:1" x14ac:dyDescent="0.15">
      <c r="A330" s="24"/>
    </row>
    <row r="331" spans="1:1" x14ac:dyDescent="0.15">
      <c r="A331" s="24"/>
    </row>
    <row r="332" spans="1:1" x14ac:dyDescent="0.15">
      <c r="A332" s="24"/>
    </row>
    <row r="333" spans="1:1" x14ac:dyDescent="0.15">
      <c r="A333" s="129"/>
    </row>
    <row r="334" spans="1:1" x14ac:dyDescent="0.15">
      <c r="A334" s="130"/>
    </row>
    <row r="335" spans="1:1" x14ac:dyDescent="0.15">
      <c r="A335" s="24"/>
    </row>
    <row r="336" spans="1:1" x14ac:dyDescent="0.15">
      <c r="A336" s="24"/>
    </row>
    <row r="337" spans="1:4" x14ac:dyDescent="0.15">
      <c r="A337" s="24"/>
    </row>
    <row r="338" spans="1:4" x14ac:dyDescent="0.15">
      <c r="A338" s="22"/>
    </row>
    <row r="339" spans="1:4" x14ac:dyDescent="0.15">
      <c r="A339" s="22"/>
    </row>
    <row r="340" spans="1:4" x14ac:dyDescent="0.15">
      <c r="A340" s="22"/>
    </row>
    <row r="341" spans="1:4" x14ac:dyDescent="0.15">
      <c r="A341" s="22"/>
    </row>
    <row r="342" spans="1:4" x14ac:dyDescent="0.15">
      <c r="A342" s="24"/>
    </row>
    <row r="343" spans="1:4" x14ac:dyDescent="0.15">
      <c r="A343" s="24"/>
    </row>
    <row r="344" spans="1:4" x14ac:dyDescent="0.15">
      <c r="A344" s="129"/>
    </row>
    <row r="345" spans="1:4" x14ac:dyDescent="0.15">
      <c r="A345" s="129"/>
    </row>
    <row r="346" spans="1:4" x14ac:dyDescent="0.15">
      <c r="A346" s="24"/>
    </row>
    <row r="347" spans="1:4" x14ac:dyDescent="0.15">
      <c r="A347" s="24"/>
    </row>
    <row r="348" spans="1:4" x14ac:dyDescent="0.15">
      <c r="A348" s="24"/>
    </row>
    <row r="349" spans="1:4" x14ac:dyDescent="0.15">
      <c r="A349" s="129"/>
    </row>
    <row r="350" spans="1:4" x14ac:dyDescent="0.15">
      <c r="A350" s="130"/>
    </row>
    <row r="351" spans="1:4" x14ac:dyDescent="0.15">
      <c r="A351" s="24"/>
      <c r="D351" s="131"/>
    </row>
    <row r="352" spans="1:4" x14ac:dyDescent="0.15">
      <c r="A352" s="24"/>
    </row>
    <row r="353" spans="1:1" x14ac:dyDescent="0.15">
      <c r="A353" s="24"/>
    </row>
    <row r="354" spans="1:1" x14ac:dyDescent="0.15">
      <c r="A354" s="22"/>
    </row>
    <row r="355" spans="1:1" x14ac:dyDescent="0.15">
      <c r="A355" s="22"/>
    </row>
    <row r="356" spans="1:1" x14ac:dyDescent="0.15">
      <c r="A356" s="22"/>
    </row>
    <row r="357" spans="1:1" x14ac:dyDescent="0.15">
      <c r="A357" s="22"/>
    </row>
    <row r="358" spans="1:1" x14ac:dyDescent="0.15">
      <c r="A358" s="24"/>
    </row>
    <row r="359" spans="1:1" x14ac:dyDescent="0.15">
      <c r="A359" s="24"/>
    </row>
    <row r="360" spans="1:1" x14ac:dyDescent="0.15">
      <c r="A360" s="129"/>
    </row>
    <row r="361" spans="1:1" x14ac:dyDescent="0.15">
      <c r="A361" s="129"/>
    </row>
    <row r="362" spans="1:1" x14ac:dyDescent="0.15">
      <c r="A362" s="24"/>
    </row>
    <row r="363" spans="1:1" x14ac:dyDescent="0.15">
      <c r="A363" s="24"/>
    </row>
    <row r="364" spans="1:1" x14ac:dyDescent="0.15">
      <c r="A364" s="24"/>
    </row>
    <row r="365" spans="1:1" x14ac:dyDescent="0.15">
      <c r="A365" s="129"/>
    </row>
    <row r="366" spans="1:1" x14ac:dyDescent="0.15">
      <c r="A366" s="129"/>
    </row>
    <row r="367" spans="1:1" x14ac:dyDescent="0.15">
      <c r="A367" s="24"/>
    </row>
    <row r="368" spans="1:1" x14ac:dyDescent="0.15">
      <c r="A368" s="24"/>
    </row>
    <row r="369" spans="1:1" x14ac:dyDescent="0.15">
      <c r="A369" s="24"/>
    </row>
    <row r="370" spans="1:1" x14ac:dyDescent="0.15">
      <c r="A370" s="22"/>
    </row>
    <row r="371" spans="1:1" x14ac:dyDescent="0.15">
      <c r="A371" s="22"/>
    </row>
    <row r="372" spans="1:1" x14ac:dyDescent="0.15">
      <c r="A372" s="22"/>
    </row>
    <row r="373" spans="1:1" x14ac:dyDescent="0.15">
      <c r="A373" s="22"/>
    </row>
    <row r="374" spans="1:1" x14ac:dyDescent="0.15">
      <c r="A374" s="24"/>
    </row>
    <row r="375" spans="1:1" x14ac:dyDescent="0.15">
      <c r="A375" s="24"/>
    </row>
    <row r="376" spans="1:1" x14ac:dyDescent="0.15">
      <c r="A376" s="129"/>
    </row>
    <row r="377" spans="1:1" x14ac:dyDescent="0.15">
      <c r="A377" s="129"/>
    </row>
    <row r="378" spans="1:1" x14ac:dyDescent="0.15">
      <c r="A378" s="24"/>
    </row>
    <row r="379" spans="1:1" x14ac:dyDescent="0.15">
      <c r="A379" s="24"/>
    </row>
    <row r="380" spans="1:1" x14ac:dyDescent="0.15">
      <c r="A380" s="24"/>
    </row>
    <row r="381" spans="1:1" x14ac:dyDescent="0.15">
      <c r="A381" s="129"/>
    </row>
    <row r="382" spans="1:1" x14ac:dyDescent="0.15">
      <c r="A382" s="130"/>
    </row>
    <row r="383" spans="1:1" x14ac:dyDescent="0.15">
      <c r="A383" s="24"/>
    </row>
    <row r="384" spans="1:1" x14ac:dyDescent="0.15">
      <c r="A384" s="24"/>
    </row>
    <row r="385" spans="1:1" x14ac:dyDescent="0.15">
      <c r="A385" s="24"/>
    </row>
    <row r="386" spans="1:1" x14ac:dyDescent="0.15">
      <c r="A386" s="22"/>
    </row>
    <row r="387" spans="1:1" x14ac:dyDescent="0.15">
      <c r="A387" s="22"/>
    </row>
    <row r="388" spans="1:1" x14ac:dyDescent="0.15">
      <c r="A388" s="22"/>
    </row>
    <row r="389" spans="1:1" x14ac:dyDescent="0.15">
      <c r="A389" s="22"/>
    </row>
    <row r="390" spans="1:1" x14ac:dyDescent="0.15">
      <c r="A390" s="24"/>
    </row>
    <row r="391" spans="1:1" x14ac:dyDescent="0.15">
      <c r="A391" s="24"/>
    </row>
    <row r="392" spans="1:1" x14ac:dyDescent="0.15">
      <c r="A392" s="129"/>
    </row>
    <row r="393" spans="1:1" x14ac:dyDescent="0.15">
      <c r="A393" s="129"/>
    </row>
    <row r="394" spans="1:1" x14ac:dyDescent="0.15">
      <c r="A394" s="24"/>
    </row>
    <row r="395" spans="1:1" x14ac:dyDescent="0.15">
      <c r="A395" s="24"/>
    </row>
    <row r="396" spans="1:1" x14ac:dyDescent="0.15">
      <c r="A396" s="24"/>
    </row>
    <row r="397" spans="1:1" x14ac:dyDescent="0.15">
      <c r="A397" s="129"/>
    </row>
    <row r="398" spans="1:1" x14ac:dyDescent="0.15">
      <c r="A398" s="130"/>
    </row>
    <row r="399" spans="1:1" x14ac:dyDescent="0.15">
      <c r="A399" s="24"/>
    </row>
    <row r="400" spans="1:1" x14ac:dyDescent="0.15">
      <c r="A400" s="24"/>
    </row>
    <row r="401" spans="1:1" x14ac:dyDescent="0.15">
      <c r="A401" s="24"/>
    </row>
    <row r="402" spans="1:1" x14ac:dyDescent="0.15">
      <c r="A402" s="22"/>
    </row>
    <row r="403" spans="1:1" x14ac:dyDescent="0.15">
      <c r="A403" s="22"/>
    </row>
    <row r="404" spans="1:1" x14ac:dyDescent="0.15">
      <c r="A404" s="22"/>
    </row>
    <row r="405" spans="1:1" x14ac:dyDescent="0.15">
      <c r="A405" s="22"/>
    </row>
    <row r="406" spans="1:1" x14ac:dyDescent="0.15">
      <c r="A406" s="24"/>
    </row>
    <row r="407" spans="1:1" x14ac:dyDescent="0.15">
      <c r="A407" s="24"/>
    </row>
    <row r="408" spans="1:1" x14ac:dyDescent="0.15">
      <c r="A408" s="129"/>
    </row>
    <row r="409" spans="1:1" x14ac:dyDescent="0.15">
      <c r="A409" s="129"/>
    </row>
    <row r="410" spans="1:1" x14ac:dyDescent="0.15">
      <c r="A410" s="24"/>
    </row>
    <row r="411" spans="1:1" x14ac:dyDescent="0.15">
      <c r="A411" s="24"/>
    </row>
    <row r="412" spans="1:1" x14ac:dyDescent="0.15">
      <c r="A412" s="24"/>
    </row>
    <row r="413" spans="1:1" x14ac:dyDescent="0.15">
      <c r="A413" s="129"/>
    </row>
    <row r="414" spans="1:1" x14ac:dyDescent="0.15">
      <c r="A414" s="130"/>
    </row>
    <row r="415" spans="1:1" x14ac:dyDescent="0.15">
      <c r="A415" s="24"/>
    </row>
    <row r="416" spans="1:1" x14ac:dyDescent="0.15">
      <c r="A416" s="24"/>
    </row>
    <row r="417" spans="1:1" x14ac:dyDescent="0.15">
      <c r="A417" s="24"/>
    </row>
    <row r="418" spans="1:1" x14ac:dyDescent="0.15">
      <c r="A418" s="22"/>
    </row>
    <row r="419" spans="1:1" x14ac:dyDescent="0.15">
      <c r="A419" s="22"/>
    </row>
    <row r="420" spans="1:1" x14ac:dyDescent="0.15">
      <c r="A420" s="22"/>
    </row>
    <row r="421" spans="1:1" x14ac:dyDescent="0.15">
      <c r="A421" s="22"/>
    </row>
    <row r="422" spans="1:1" x14ac:dyDescent="0.15">
      <c r="A422" s="24"/>
    </row>
    <row r="423" spans="1:1" x14ac:dyDescent="0.15">
      <c r="A423" s="24"/>
    </row>
    <row r="424" spans="1:1" x14ac:dyDescent="0.15">
      <c r="A424" s="24"/>
    </row>
    <row r="425" spans="1:1" x14ac:dyDescent="0.15">
      <c r="A425" s="24"/>
    </row>
    <row r="426" spans="1:1" x14ac:dyDescent="0.15">
      <c r="A426" s="129"/>
    </row>
    <row r="427" spans="1:1" x14ac:dyDescent="0.15">
      <c r="A427" s="129"/>
    </row>
    <row r="428" spans="1:1" x14ac:dyDescent="0.15">
      <c r="A428" s="24"/>
    </row>
    <row r="429" spans="1:1" x14ac:dyDescent="0.15">
      <c r="A429" s="24"/>
    </row>
    <row r="430" spans="1:1" x14ac:dyDescent="0.15">
      <c r="A430" s="24"/>
    </row>
    <row r="431" spans="1:1" x14ac:dyDescent="0.15">
      <c r="A431" s="129"/>
    </row>
    <row r="432" spans="1:1" x14ac:dyDescent="0.15">
      <c r="A432" s="130"/>
    </row>
    <row r="433" spans="1:1" x14ac:dyDescent="0.15">
      <c r="A433" s="24"/>
    </row>
    <row r="434" spans="1:1" x14ac:dyDescent="0.15">
      <c r="A434" s="24"/>
    </row>
    <row r="435" spans="1:1" x14ac:dyDescent="0.15">
      <c r="A435" s="24"/>
    </row>
    <row r="436" spans="1:1" x14ac:dyDescent="0.15">
      <c r="A436" s="22"/>
    </row>
    <row r="437" spans="1:1" x14ac:dyDescent="0.15">
      <c r="A437" s="22"/>
    </row>
    <row r="438" spans="1:1" x14ac:dyDescent="0.15">
      <c r="A438" s="24"/>
    </row>
    <row r="439" spans="1:1" x14ac:dyDescent="0.15">
      <c r="A439" s="24"/>
    </row>
    <row r="440" spans="1:1" x14ac:dyDescent="0.15">
      <c r="A440" s="129"/>
    </row>
    <row r="441" spans="1:1" x14ac:dyDescent="0.15">
      <c r="A441" s="129"/>
    </row>
    <row r="442" spans="1:1" x14ac:dyDescent="0.15">
      <c r="A442" s="24"/>
    </row>
    <row r="443" spans="1:1" x14ac:dyDescent="0.15">
      <c r="A443" s="24"/>
    </row>
    <row r="444" spans="1:1" x14ac:dyDescent="0.15">
      <c r="A444" s="24"/>
    </row>
    <row r="445" spans="1:1" x14ac:dyDescent="0.15">
      <c r="A445" s="130"/>
    </row>
    <row r="446" spans="1:1" x14ac:dyDescent="0.15">
      <c r="A446" s="24"/>
    </row>
    <row r="447" spans="1:1" x14ac:dyDescent="0.15">
      <c r="A447" s="24"/>
    </row>
    <row r="448" spans="1:1" x14ac:dyDescent="0.15">
      <c r="A448" s="129"/>
    </row>
    <row r="449" spans="1:1" x14ac:dyDescent="0.15">
      <c r="A449" s="24"/>
    </row>
    <row r="450" spans="1:1" x14ac:dyDescent="0.15">
      <c r="A450" s="24"/>
    </row>
    <row r="451" spans="1:1" x14ac:dyDescent="0.15">
      <c r="A451" s="24"/>
    </row>
    <row r="452" spans="1:1" x14ac:dyDescent="0.15">
      <c r="A452" s="22"/>
    </row>
    <row r="453" spans="1:1" x14ac:dyDescent="0.15">
      <c r="A453" s="22"/>
    </row>
    <row r="454" spans="1:1" x14ac:dyDescent="0.15">
      <c r="A454" s="22"/>
    </row>
    <row r="455" spans="1:1" x14ac:dyDescent="0.15">
      <c r="A455" s="22"/>
    </row>
    <row r="456" spans="1:1" x14ac:dyDescent="0.15">
      <c r="A456" s="128"/>
    </row>
    <row r="457" spans="1:1" x14ac:dyDescent="0.15">
      <c r="A457" s="128"/>
    </row>
    <row r="458" spans="1:1" x14ac:dyDescent="0.15">
      <c r="A458" s="128"/>
    </row>
    <row r="460" spans="1:1" x14ac:dyDescent="0.15">
      <c r="A460" s="24"/>
    </row>
    <row r="461" spans="1:1" x14ac:dyDescent="0.15">
      <c r="A461" s="128"/>
    </row>
    <row r="462" spans="1:1" x14ac:dyDescent="0.15">
      <c r="A462" s="128"/>
    </row>
    <row r="463" spans="1:1" x14ac:dyDescent="0.15">
      <c r="A463" s="128"/>
    </row>
    <row r="464" spans="1:1" x14ac:dyDescent="0.15">
      <c r="A464" s="130"/>
    </row>
    <row r="465" spans="1:1" x14ac:dyDescent="0.15">
      <c r="A465" s="130"/>
    </row>
    <row r="466" spans="1:1" x14ac:dyDescent="0.15">
      <c r="A466" s="24"/>
    </row>
    <row r="467" spans="1:1" x14ac:dyDescent="0.15">
      <c r="A467" s="130"/>
    </row>
  </sheetData>
  <phoneticPr fontId="2" type="noConversion"/>
  <printOptions gridLines="1" gridLinesSet="0"/>
  <pageMargins left="0.25" right="0.25" top="1" bottom="1" header="0.5" footer="0.5"/>
  <pageSetup orientation="landscape" horizontalDpi="1200" verticalDpi="1200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P375"/>
  <sheetViews>
    <sheetView topLeftCell="A43" zoomScaleNormal="115" workbookViewId="0">
      <selection activeCell="H48" sqref="H48"/>
    </sheetView>
  </sheetViews>
  <sheetFormatPr baseColWidth="10" defaultRowHeight="13" x14ac:dyDescent="0.15"/>
  <cols>
    <col min="1" max="1" width="9.1640625" style="76" customWidth="1"/>
    <col min="2" max="2" width="8.6640625" customWidth="1"/>
    <col min="3" max="3" width="6.5" customWidth="1"/>
    <col min="4" max="4" width="7.5" customWidth="1"/>
    <col min="5" max="5" width="6.1640625" customWidth="1"/>
    <col min="6" max="7" width="6.33203125" customWidth="1"/>
    <col min="8" max="8" width="7.1640625" customWidth="1"/>
    <col min="9" max="9" width="5.5" customWidth="1"/>
    <col min="10" max="10" width="8.83203125" customWidth="1"/>
    <col min="11" max="11" width="5.1640625" customWidth="1"/>
    <col min="12" max="12" width="6.1640625" customWidth="1"/>
    <col min="13" max="13" width="7.1640625" customWidth="1"/>
    <col min="14" max="14" width="6.83203125" customWidth="1"/>
    <col min="15" max="15" width="7.5" customWidth="1"/>
    <col min="16" max="256" width="8.83203125" customWidth="1"/>
  </cols>
  <sheetData>
    <row r="1" spans="1:16" x14ac:dyDescent="0.15">
      <c r="A1" s="74"/>
      <c r="B1" s="65" t="s">
        <v>14</v>
      </c>
      <c r="C1" s="65"/>
      <c r="D1" s="66"/>
      <c r="E1" s="66"/>
      <c r="F1" s="66"/>
      <c r="G1" s="66"/>
      <c r="H1" s="66"/>
      <c r="I1" s="66"/>
      <c r="J1" s="64"/>
      <c r="K1" s="66"/>
      <c r="L1" s="66"/>
      <c r="M1" s="66"/>
      <c r="N1" s="66"/>
      <c r="O1" s="64"/>
      <c r="P1" s="66"/>
    </row>
    <row r="2" spans="1:16" x14ac:dyDescent="0.15">
      <c r="A2" s="67"/>
      <c r="B2" s="65">
        <v>1</v>
      </c>
      <c r="C2" s="65">
        <v>2</v>
      </c>
      <c r="D2" s="66">
        <v>3</v>
      </c>
      <c r="E2" s="66">
        <v>5</v>
      </c>
      <c r="F2" s="66">
        <v>7</v>
      </c>
      <c r="G2" s="66">
        <v>12</v>
      </c>
      <c r="H2" s="66">
        <v>14</v>
      </c>
      <c r="I2" s="66">
        <v>15</v>
      </c>
      <c r="J2" s="64"/>
      <c r="K2" s="66"/>
      <c r="L2" s="66"/>
      <c r="M2" s="66"/>
      <c r="N2" s="66"/>
      <c r="O2" s="64"/>
      <c r="P2" s="66"/>
    </row>
    <row r="3" spans="1:16" ht="13.5" customHeight="1" x14ac:dyDescent="0.15">
      <c r="A3" s="67" t="s">
        <v>109</v>
      </c>
      <c r="B3" s="32"/>
      <c r="C3" s="56"/>
      <c r="D3" s="27"/>
      <c r="E3" s="27"/>
      <c r="F3" s="27"/>
      <c r="G3" s="27"/>
      <c r="H3" s="27"/>
      <c r="I3" s="27"/>
      <c r="J3" s="64"/>
      <c r="K3" s="65"/>
      <c r="L3" s="65"/>
      <c r="M3" s="65"/>
      <c r="N3" s="65"/>
      <c r="O3" s="64"/>
      <c r="P3" s="65"/>
    </row>
    <row r="4" spans="1:16" x14ac:dyDescent="0.15">
      <c r="A4" s="74" t="s">
        <v>102</v>
      </c>
      <c r="B4" s="32">
        <v>0.84</v>
      </c>
      <c r="C4" s="32">
        <v>3.09</v>
      </c>
      <c r="D4" s="27">
        <v>3.29</v>
      </c>
      <c r="E4" s="27">
        <v>1.73</v>
      </c>
      <c r="F4" s="27"/>
      <c r="G4" s="27">
        <v>1.39</v>
      </c>
      <c r="H4" s="27"/>
      <c r="I4" s="27"/>
      <c r="J4" s="64"/>
      <c r="K4" s="65"/>
      <c r="L4" s="65"/>
      <c r="M4" s="65"/>
      <c r="N4" s="65"/>
      <c r="O4" s="65"/>
      <c r="P4" s="65"/>
    </row>
    <row r="5" spans="1:16" x14ac:dyDescent="0.15">
      <c r="A5" s="74" t="s">
        <v>103</v>
      </c>
      <c r="B5" s="32">
        <v>0.69</v>
      </c>
      <c r="C5" s="32">
        <v>4.26</v>
      </c>
      <c r="D5" s="27">
        <v>2.39</v>
      </c>
      <c r="E5" s="27">
        <v>1.72</v>
      </c>
      <c r="F5" s="27"/>
      <c r="G5" s="27">
        <v>2.38</v>
      </c>
      <c r="H5" s="27">
        <v>3.78</v>
      </c>
      <c r="I5" s="27"/>
      <c r="J5" s="64"/>
      <c r="K5" s="65"/>
      <c r="L5" s="65"/>
      <c r="M5" s="65"/>
      <c r="N5" s="65"/>
      <c r="O5" s="65"/>
      <c r="P5" s="65"/>
    </row>
    <row r="6" spans="1:16" x14ac:dyDescent="0.15">
      <c r="A6" s="74" t="s">
        <v>104</v>
      </c>
      <c r="B6" s="32">
        <v>0.9</v>
      </c>
      <c r="C6" s="32">
        <v>4.33</v>
      </c>
      <c r="D6" s="27"/>
      <c r="E6" s="27"/>
      <c r="F6" s="27">
        <v>1.24</v>
      </c>
      <c r="G6" s="27">
        <v>2.65</v>
      </c>
      <c r="H6" s="27">
        <v>5.66</v>
      </c>
      <c r="I6" s="27">
        <v>1.83</v>
      </c>
      <c r="J6" s="64"/>
      <c r="K6" s="65"/>
      <c r="L6" s="65"/>
      <c r="M6" s="65"/>
      <c r="N6" s="65"/>
      <c r="O6" s="65"/>
      <c r="P6" s="65"/>
    </row>
    <row r="7" spans="1:16" x14ac:dyDescent="0.15">
      <c r="A7" s="74" t="s">
        <v>105</v>
      </c>
      <c r="B7" s="32"/>
      <c r="C7" s="32">
        <v>4.1100000000000003</v>
      </c>
      <c r="D7" s="27">
        <v>3.02</v>
      </c>
      <c r="E7" s="27">
        <v>1.1100000000000001</v>
      </c>
      <c r="F7" s="27"/>
      <c r="G7" s="27">
        <v>3.45</v>
      </c>
      <c r="H7" s="27">
        <v>3.3</v>
      </c>
      <c r="I7" s="27"/>
      <c r="J7" s="64"/>
      <c r="K7" s="65"/>
      <c r="L7" s="65"/>
      <c r="M7" s="65"/>
      <c r="N7" s="65"/>
      <c r="O7" s="65"/>
      <c r="P7" s="65"/>
    </row>
    <row r="8" spans="1:16" x14ac:dyDescent="0.15">
      <c r="A8" s="74" t="s">
        <v>110</v>
      </c>
      <c r="B8" s="27">
        <v>0.33800000000000002</v>
      </c>
      <c r="C8" s="126" t="s">
        <v>162</v>
      </c>
      <c r="D8" s="27">
        <v>2.31</v>
      </c>
      <c r="E8" s="27">
        <v>0.88800000000000001</v>
      </c>
      <c r="F8" s="27"/>
      <c r="G8" s="27">
        <v>5.55</v>
      </c>
      <c r="H8" s="27">
        <v>5.62</v>
      </c>
      <c r="I8" s="27"/>
      <c r="J8" s="64"/>
      <c r="K8" s="65"/>
      <c r="L8" s="65"/>
      <c r="M8" s="65"/>
      <c r="N8" s="65"/>
      <c r="O8" s="65"/>
      <c r="P8" s="65"/>
    </row>
    <row r="9" spans="1:16" x14ac:dyDescent="0.15">
      <c r="A9" s="74" t="s">
        <v>111</v>
      </c>
      <c r="B9" s="27">
        <v>1.87</v>
      </c>
      <c r="C9" s="32">
        <v>9.5500000000000007</v>
      </c>
      <c r="D9" s="27">
        <v>6.22</v>
      </c>
      <c r="E9" s="27">
        <v>4.41</v>
      </c>
      <c r="F9" s="27"/>
      <c r="G9" s="27">
        <v>5.91</v>
      </c>
      <c r="H9" s="27">
        <v>8.6885000000000012</v>
      </c>
      <c r="I9" s="27">
        <v>4.9849999999999994</v>
      </c>
      <c r="J9" s="64"/>
      <c r="K9" s="65"/>
      <c r="L9" s="65"/>
      <c r="M9" s="65"/>
      <c r="N9" s="65"/>
      <c r="O9" s="65"/>
      <c r="P9" s="65"/>
    </row>
    <row r="10" spans="1:16" x14ac:dyDescent="0.15">
      <c r="A10" s="74" t="s">
        <v>112</v>
      </c>
      <c r="B10" s="32">
        <v>1.51</v>
      </c>
      <c r="C10">
        <v>7.92</v>
      </c>
      <c r="D10" s="27">
        <v>6.37</v>
      </c>
      <c r="E10" s="66"/>
      <c r="F10" s="27">
        <v>10.3</v>
      </c>
      <c r="G10" s="27">
        <v>2.69</v>
      </c>
      <c r="H10" s="27">
        <v>6.57</v>
      </c>
      <c r="I10" s="27"/>
      <c r="J10" s="64"/>
      <c r="K10" s="65"/>
      <c r="L10" s="65"/>
      <c r="M10" s="65"/>
      <c r="N10" s="65"/>
      <c r="O10" s="65"/>
      <c r="P10" s="65"/>
    </row>
    <row r="11" spans="1:16" x14ac:dyDescent="0.15">
      <c r="A11" s="74" t="s">
        <v>113</v>
      </c>
      <c r="B11" s="65"/>
      <c r="D11" s="56">
        <v>1.68</v>
      </c>
      <c r="E11" s="56">
        <v>1.58</v>
      </c>
      <c r="F11" s="66">
        <v>1.1000000000000001</v>
      </c>
      <c r="G11" s="56">
        <v>2.36</v>
      </c>
      <c r="H11" s="56">
        <v>4.01</v>
      </c>
      <c r="I11" s="66"/>
      <c r="J11" s="64"/>
      <c r="K11" s="65"/>
      <c r="L11" s="65"/>
      <c r="M11" s="65"/>
      <c r="N11" s="65"/>
      <c r="O11" s="65"/>
      <c r="P11" s="65"/>
    </row>
    <row r="12" spans="1:16" x14ac:dyDescent="0.15">
      <c r="A12" s="74"/>
      <c r="B12" s="65"/>
      <c r="C12" s="118" t="s">
        <v>161</v>
      </c>
      <c r="D12" s="66"/>
      <c r="E12" s="66"/>
      <c r="F12" s="66"/>
      <c r="G12" s="66"/>
      <c r="H12" s="66"/>
      <c r="I12" s="66"/>
      <c r="J12" s="64"/>
      <c r="K12" s="65"/>
      <c r="L12" s="65"/>
      <c r="M12" s="65"/>
      <c r="N12" s="65"/>
      <c r="O12" s="65"/>
      <c r="P12" s="65"/>
    </row>
    <row r="13" spans="1:16" x14ac:dyDescent="0.15">
      <c r="A13" s="74"/>
      <c r="B13" s="65" t="s">
        <v>15</v>
      </c>
      <c r="C13" s="65"/>
      <c r="D13" s="66"/>
      <c r="E13" s="66"/>
      <c r="F13" s="66"/>
      <c r="G13" s="66"/>
      <c r="H13" s="66"/>
      <c r="I13" s="66"/>
      <c r="J13" s="64"/>
      <c r="K13" s="66"/>
      <c r="L13" s="65"/>
      <c r="M13" s="65"/>
      <c r="N13" s="65"/>
      <c r="O13" s="65"/>
      <c r="P13" s="65"/>
    </row>
    <row r="14" spans="1:16" x14ac:dyDescent="0.15">
      <c r="A14" s="67"/>
      <c r="B14" s="65">
        <v>1</v>
      </c>
      <c r="C14" s="65">
        <v>2</v>
      </c>
      <c r="D14" s="66">
        <v>3</v>
      </c>
      <c r="E14" s="66">
        <v>5</v>
      </c>
      <c r="F14" s="66">
        <v>7</v>
      </c>
      <c r="G14" s="66">
        <v>12</v>
      </c>
      <c r="H14" s="66">
        <v>14</v>
      </c>
      <c r="I14" s="66">
        <v>15</v>
      </c>
      <c r="J14" s="64"/>
      <c r="K14" s="66"/>
      <c r="L14" s="66"/>
      <c r="M14" s="66"/>
      <c r="N14" s="66"/>
      <c r="O14" s="65"/>
      <c r="P14" s="65"/>
    </row>
    <row r="15" spans="1:16" x14ac:dyDescent="0.15">
      <c r="A15" s="67" t="s">
        <v>109</v>
      </c>
      <c r="B15" s="44"/>
      <c r="C15" s="44"/>
      <c r="D15" s="45">
        <v>0.44400000000000001</v>
      </c>
      <c r="E15" s="45"/>
      <c r="F15" s="45">
        <v>3.5000000000000003E-2</v>
      </c>
      <c r="G15" s="45">
        <v>5.7000000000000002E-2</v>
      </c>
      <c r="H15" s="45"/>
      <c r="I15" s="45"/>
      <c r="J15" s="64"/>
      <c r="K15" s="66"/>
      <c r="L15" s="66"/>
      <c r="M15" s="66"/>
      <c r="N15" s="66"/>
      <c r="O15" s="65"/>
      <c r="P15" s="65"/>
    </row>
    <row r="16" spans="1:16" s="4" customFormat="1" x14ac:dyDescent="0.15">
      <c r="A16" s="74" t="s">
        <v>102</v>
      </c>
      <c r="B16" s="44">
        <v>0.53200000000000003</v>
      </c>
      <c r="C16" s="44">
        <v>0.24299999999999999</v>
      </c>
      <c r="D16" s="45">
        <v>1.246</v>
      </c>
      <c r="E16" s="45">
        <v>0.19500000000000001</v>
      </c>
      <c r="F16" s="45"/>
      <c r="G16" s="45">
        <v>0.20899999999999999</v>
      </c>
      <c r="H16" s="45"/>
      <c r="I16" s="45"/>
      <c r="J16" s="64"/>
      <c r="K16" s="66"/>
      <c r="L16" s="66"/>
      <c r="M16" s="66"/>
      <c r="N16" s="66"/>
      <c r="O16" s="65"/>
      <c r="P16" s="65"/>
    </row>
    <row r="17" spans="1:16" x14ac:dyDescent="0.15">
      <c r="A17" s="74" t="s">
        <v>103</v>
      </c>
      <c r="B17" s="44">
        <v>1.181</v>
      </c>
      <c r="C17" s="44">
        <v>1.1970000000000001</v>
      </c>
      <c r="D17" s="45">
        <v>0.42</v>
      </c>
      <c r="E17" s="45">
        <v>0.38500000000000001</v>
      </c>
      <c r="F17" s="45"/>
      <c r="G17" s="45">
        <v>0.497</v>
      </c>
      <c r="H17" s="45">
        <v>0.46300000000000002</v>
      </c>
      <c r="I17" s="45"/>
      <c r="J17" s="64"/>
      <c r="K17" s="66"/>
      <c r="L17" s="66"/>
      <c r="M17" s="66"/>
      <c r="N17" s="66"/>
      <c r="O17" s="65"/>
      <c r="P17" s="65"/>
    </row>
    <row r="18" spans="1:16" x14ac:dyDescent="0.15">
      <c r="A18" s="74" t="s">
        <v>104</v>
      </c>
      <c r="B18" s="44">
        <v>0.82899999999999996</v>
      </c>
      <c r="C18" s="44">
        <v>0.88849999999999996</v>
      </c>
      <c r="D18" s="45"/>
      <c r="E18" s="45"/>
      <c r="F18" s="45">
        <v>4.9000000000000002E-2</v>
      </c>
      <c r="G18" s="45">
        <v>0.63200000000000001</v>
      </c>
      <c r="H18" s="45">
        <v>0.30199999999999999</v>
      </c>
      <c r="I18" s="45">
        <v>0.31</v>
      </c>
      <c r="J18" s="64"/>
      <c r="K18" s="66"/>
      <c r="L18" s="66"/>
      <c r="M18" s="66"/>
      <c r="N18" s="66"/>
      <c r="O18" s="65"/>
      <c r="P18" s="65"/>
    </row>
    <row r="19" spans="1:16" x14ac:dyDescent="0.15">
      <c r="A19" s="74" t="s">
        <v>105</v>
      </c>
      <c r="B19" s="44"/>
      <c r="C19" s="44">
        <v>0.01</v>
      </c>
      <c r="D19" s="45">
        <v>0.05</v>
      </c>
      <c r="E19" s="45">
        <v>0.11899999999999999</v>
      </c>
      <c r="F19" s="45"/>
      <c r="G19" s="45">
        <v>2.8000000000000001E-2</v>
      </c>
      <c r="H19" s="45">
        <v>0.78800000000000003</v>
      </c>
      <c r="I19" s="45"/>
      <c r="J19" s="69"/>
      <c r="K19" s="69"/>
      <c r="L19" s="69"/>
      <c r="M19" s="69"/>
      <c r="N19" s="69"/>
      <c r="O19" s="68"/>
      <c r="P19" s="28"/>
    </row>
    <row r="20" spans="1:16" x14ac:dyDescent="0.15">
      <c r="A20" s="74" t="s">
        <v>110</v>
      </c>
      <c r="B20" s="78">
        <v>0.78100000000000003</v>
      </c>
      <c r="C20" s="44">
        <v>0.42699999999999999</v>
      </c>
      <c r="D20" s="45">
        <v>5.1999999999999998E-2</v>
      </c>
      <c r="E20" s="45">
        <v>0.19800000000000001</v>
      </c>
      <c r="F20" s="45"/>
      <c r="G20" s="45">
        <v>3.5999999999999997E-2</v>
      </c>
      <c r="H20" s="45">
        <v>0.21</v>
      </c>
      <c r="I20" s="45"/>
      <c r="J20" s="28"/>
      <c r="K20" s="28"/>
      <c r="L20" s="28"/>
      <c r="M20" s="28"/>
      <c r="N20" s="28"/>
      <c r="O20" s="28"/>
      <c r="P20" s="28"/>
    </row>
    <row r="21" spans="1:16" x14ac:dyDescent="0.15">
      <c r="A21" s="74" t="s">
        <v>111</v>
      </c>
      <c r="B21" s="45">
        <v>0.67500000000000004</v>
      </c>
      <c r="C21" s="44">
        <v>0.56200000000000006</v>
      </c>
      <c r="D21" s="45">
        <v>0.151</v>
      </c>
      <c r="E21" s="45">
        <v>0.123</v>
      </c>
      <c r="F21" s="45"/>
      <c r="G21" s="45">
        <v>8.1000000000000003E-2</v>
      </c>
      <c r="H21" s="45">
        <v>0.21400000000000002</v>
      </c>
      <c r="I21" s="45">
        <v>0.87150000000000005</v>
      </c>
      <c r="J21" s="63"/>
      <c r="K21" s="63"/>
      <c r="L21" s="63"/>
      <c r="M21" s="63"/>
      <c r="N21" s="63"/>
      <c r="O21" s="63"/>
      <c r="P21" s="63"/>
    </row>
    <row r="22" spans="1:16" x14ac:dyDescent="0.15">
      <c r="A22" s="74" t="s">
        <v>112</v>
      </c>
      <c r="B22" s="44">
        <v>0.23400000000000001</v>
      </c>
      <c r="C22">
        <v>0.34899999999999998</v>
      </c>
      <c r="D22" s="45">
        <v>7.0000000000000007E-2</v>
      </c>
      <c r="E22" s="45"/>
      <c r="F22" s="45">
        <v>2.5999999999999999E-2</v>
      </c>
      <c r="G22" s="45">
        <v>0.31</v>
      </c>
      <c r="H22" s="45">
        <v>0.26100000000000001</v>
      </c>
      <c r="I22" s="45"/>
      <c r="J22" s="66"/>
      <c r="K22" s="66"/>
      <c r="L22" s="66"/>
      <c r="M22" s="66"/>
      <c r="N22" s="66"/>
      <c r="O22" s="64"/>
      <c r="P22" s="66"/>
    </row>
    <row r="23" spans="1:16" x14ac:dyDescent="0.15">
      <c r="A23" s="74" t="s">
        <v>113</v>
      </c>
      <c r="B23" s="65"/>
      <c r="C23" s="65"/>
      <c r="D23" s="80">
        <v>0.29099999999999998</v>
      </c>
      <c r="E23" s="80">
        <v>0.22600000000000001</v>
      </c>
      <c r="F23" s="66">
        <v>0.20499999999999999</v>
      </c>
      <c r="G23" s="80">
        <v>0.155</v>
      </c>
      <c r="H23" s="80">
        <v>0.20399999999999999</v>
      </c>
      <c r="I23" s="66"/>
      <c r="J23" s="66"/>
      <c r="K23" s="66"/>
      <c r="L23" s="66"/>
      <c r="M23" s="66"/>
      <c r="N23" s="66"/>
      <c r="O23" s="65"/>
      <c r="P23" s="65"/>
    </row>
    <row r="24" spans="1:16" x14ac:dyDescent="0.15">
      <c r="A24" s="67"/>
      <c r="B24" s="65"/>
      <c r="C24" s="65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4"/>
      <c r="P24" s="66"/>
    </row>
    <row r="25" spans="1:16" x14ac:dyDescent="0.15">
      <c r="A25" s="67"/>
      <c r="B25" s="65" t="s">
        <v>114</v>
      </c>
      <c r="C25" s="65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4"/>
      <c r="P25" s="66"/>
    </row>
    <row r="26" spans="1:16" x14ac:dyDescent="0.15">
      <c r="A26" s="67"/>
      <c r="B26" s="65">
        <v>1</v>
      </c>
      <c r="C26" s="65">
        <v>2</v>
      </c>
      <c r="D26" s="66">
        <v>3</v>
      </c>
      <c r="E26" s="66">
        <v>5</v>
      </c>
      <c r="F26" s="66">
        <v>7</v>
      </c>
      <c r="G26" s="66">
        <v>12</v>
      </c>
      <c r="H26" s="66">
        <v>14</v>
      </c>
      <c r="I26" s="66">
        <v>15</v>
      </c>
      <c r="J26" s="66"/>
      <c r="K26" s="66"/>
      <c r="L26" s="66"/>
      <c r="M26" s="66"/>
      <c r="N26" s="66"/>
      <c r="O26" s="64"/>
      <c r="P26" s="65"/>
    </row>
    <row r="27" spans="1:16" x14ac:dyDescent="0.15">
      <c r="A27" s="67" t="s">
        <v>109</v>
      </c>
      <c r="D27">
        <v>12.4</v>
      </c>
      <c r="F27">
        <v>16.5</v>
      </c>
      <c r="G27">
        <v>3.9</v>
      </c>
      <c r="J27" s="66"/>
      <c r="K27" s="66"/>
      <c r="L27" s="66"/>
      <c r="M27" s="66"/>
      <c r="N27" s="66"/>
      <c r="O27" s="64"/>
      <c r="P27" s="66"/>
    </row>
    <row r="28" spans="1:16" x14ac:dyDescent="0.15">
      <c r="A28" s="74" t="s">
        <v>102</v>
      </c>
      <c r="B28">
        <v>9.6999999999999993</v>
      </c>
      <c r="C28">
        <v>7.9</v>
      </c>
      <c r="D28" s="50">
        <v>22.65</v>
      </c>
      <c r="E28">
        <v>7.4</v>
      </c>
      <c r="G28">
        <v>10.9</v>
      </c>
      <c r="J28" s="66"/>
      <c r="K28" s="66"/>
      <c r="L28" s="66"/>
      <c r="M28" s="66"/>
      <c r="N28" s="66"/>
      <c r="O28" s="64"/>
      <c r="P28" s="66"/>
    </row>
    <row r="29" spans="1:16" x14ac:dyDescent="0.15">
      <c r="A29" s="74" t="s">
        <v>103</v>
      </c>
      <c r="B29">
        <v>9.1999999999999993</v>
      </c>
      <c r="C29">
        <v>2.8</v>
      </c>
      <c r="D29" s="50">
        <v>31.8</v>
      </c>
      <c r="E29">
        <v>18.3</v>
      </c>
      <c r="G29">
        <v>13.2</v>
      </c>
      <c r="H29">
        <v>1</v>
      </c>
      <c r="J29" s="66"/>
      <c r="K29" s="66"/>
      <c r="L29" s="66"/>
      <c r="M29" s="66"/>
      <c r="N29" s="66"/>
      <c r="O29" s="64"/>
      <c r="P29" s="66"/>
    </row>
    <row r="30" spans="1:16" x14ac:dyDescent="0.15">
      <c r="A30" s="74" t="s">
        <v>104</v>
      </c>
      <c r="B30" s="50">
        <v>15</v>
      </c>
      <c r="C30" s="50">
        <v>5.25</v>
      </c>
      <c r="F30">
        <v>12</v>
      </c>
      <c r="G30">
        <v>10.5</v>
      </c>
      <c r="H30">
        <v>2.75</v>
      </c>
      <c r="J30" s="66"/>
      <c r="K30" s="66"/>
      <c r="L30" s="66"/>
      <c r="M30" s="66"/>
      <c r="N30" s="66"/>
      <c r="O30" s="64"/>
      <c r="P30" s="66"/>
    </row>
    <row r="31" spans="1:16" x14ac:dyDescent="0.15">
      <c r="A31" s="74" t="s">
        <v>105</v>
      </c>
      <c r="C31" s="50">
        <v>3</v>
      </c>
      <c r="D31" s="50">
        <v>16.2</v>
      </c>
      <c r="E31">
        <v>10.6</v>
      </c>
      <c r="G31">
        <v>3.1</v>
      </c>
      <c r="H31">
        <v>1.2</v>
      </c>
      <c r="J31" s="66"/>
      <c r="K31" s="66"/>
      <c r="L31" s="66"/>
      <c r="M31" s="66"/>
      <c r="N31" s="66"/>
      <c r="O31" s="64"/>
      <c r="P31" s="66"/>
    </row>
    <row r="32" spans="1:16" x14ac:dyDescent="0.15">
      <c r="A32" s="74" t="s">
        <v>110</v>
      </c>
      <c r="B32" s="50">
        <v>30</v>
      </c>
      <c r="C32">
        <v>8.1</v>
      </c>
      <c r="E32">
        <v>36.1</v>
      </c>
      <c r="G32">
        <v>12.9</v>
      </c>
      <c r="H32">
        <v>2.6</v>
      </c>
      <c r="J32" s="66"/>
      <c r="K32" s="66"/>
      <c r="L32" s="66"/>
      <c r="M32" s="66"/>
      <c r="N32" s="66"/>
      <c r="O32" s="64"/>
      <c r="P32" s="66"/>
    </row>
    <row r="33" spans="1:16" x14ac:dyDescent="0.15">
      <c r="A33" s="74" t="s">
        <v>111</v>
      </c>
      <c r="B33">
        <v>9</v>
      </c>
      <c r="C33">
        <v>3</v>
      </c>
      <c r="D33">
        <v>41.9</v>
      </c>
      <c r="E33">
        <v>10</v>
      </c>
      <c r="G33">
        <v>3</v>
      </c>
      <c r="H33">
        <v>1.35</v>
      </c>
      <c r="I33" s="50">
        <v>37.150000000000006</v>
      </c>
      <c r="J33" s="66"/>
      <c r="K33" s="66"/>
      <c r="L33" s="66"/>
      <c r="M33" s="66"/>
      <c r="N33" s="66"/>
      <c r="O33" s="64"/>
      <c r="P33" s="66"/>
    </row>
    <row r="34" spans="1:16" x14ac:dyDescent="0.15">
      <c r="A34" s="74" t="s">
        <v>112</v>
      </c>
      <c r="B34" s="52">
        <v>9.6</v>
      </c>
      <c r="C34" s="51"/>
      <c r="D34" s="52">
        <v>77.400000000000006</v>
      </c>
      <c r="E34" s="52"/>
      <c r="F34" s="52">
        <v>10.8</v>
      </c>
      <c r="G34" s="52">
        <v>118.4</v>
      </c>
      <c r="H34" s="52">
        <v>1</v>
      </c>
      <c r="I34" s="52"/>
      <c r="J34" s="66"/>
      <c r="K34" s="66"/>
      <c r="L34" s="66"/>
      <c r="M34" s="66"/>
      <c r="N34" s="66"/>
      <c r="O34" s="64"/>
      <c r="P34" s="66"/>
    </row>
    <row r="35" spans="1:16" x14ac:dyDescent="0.15">
      <c r="A35" s="74" t="s">
        <v>113</v>
      </c>
      <c r="B35" s="65"/>
      <c r="C35" s="65"/>
      <c r="D35" s="66">
        <v>22.5</v>
      </c>
      <c r="E35" s="66">
        <v>10.7</v>
      </c>
      <c r="F35" s="66">
        <v>11.9</v>
      </c>
      <c r="G35" s="66">
        <v>6.7</v>
      </c>
      <c r="H35" s="66">
        <v>5.3</v>
      </c>
      <c r="I35" s="66"/>
      <c r="J35" s="66"/>
      <c r="K35" s="66"/>
      <c r="L35" s="66"/>
      <c r="M35" s="66"/>
      <c r="N35" s="66"/>
      <c r="O35" s="64"/>
      <c r="P35" s="66"/>
    </row>
    <row r="36" spans="1:16" x14ac:dyDescent="0.15">
      <c r="A36" s="67"/>
      <c r="B36" s="65"/>
      <c r="C36" s="65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4"/>
      <c r="P36" s="66"/>
    </row>
    <row r="37" spans="1:16" x14ac:dyDescent="0.15">
      <c r="A37" s="67"/>
      <c r="B37" s="65" t="s">
        <v>13</v>
      </c>
      <c r="C37" s="65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4"/>
      <c r="P37" s="66"/>
    </row>
    <row r="38" spans="1:16" x14ac:dyDescent="0.15">
      <c r="A38" s="67"/>
      <c r="B38" s="65">
        <v>1</v>
      </c>
      <c r="C38" s="65">
        <v>2</v>
      </c>
      <c r="D38" s="66">
        <v>3</v>
      </c>
      <c r="E38" s="66">
        <v>5</v>
      </c>
      <c r="F38" s="66">
        <v>7</v>
      </c>
      <c r="G38" s="66">
        <v>12</v>
      </c>
      <c r="H38" s="66">
        <v>14</v>
      </c>
      <c r="I38" s="66">
        <v>15</v>
      </c>
      <c r="J38" s="66"/>
      <c r="K38" s="66"/>
      <c r="L38" s="66"/>
      <c r="M38" s="66"/>
      <c r="N38" s="66"/>
      <c r="O38" s="64"/>
      <c r="P38" s="66"/>
    </row>
    <row r="39" spans="1:16" x14ac:dyDescent="0.15">
      <c r="A39" s="67" t="s">
        <v>109</v>
      </c>
      <c r="C39" s="32"/>
      <c r="D39" s="27">
        <v>7.06</v>
      </c>
      <c r="F39" s="27">
        <v>7.16</v>
      </c>
      <c r="G39" s="27">
        <v>7.16</v>
      </c>
      <c r="H39" s="27"/>
      <c r="I39" s="27"/>
      <c r="J39" s="66"/>
      <c r="K39" s="66"/>
      <c r="L39" s="66"/>
      <c r="M39" s="66"/>
      <c r="N39" s="66"/>
      <c r="O39" s="64"/>
      <c r="P39" s="66"/>
    </row>
    <row r="40" spans="1:16" x14ac:dyDescent="0.15">
      <c r="A40" s="74" t="s">
        <v>102</v>
      </c>
      <c r="B40" s="32">
        <v>6.8</v>
      </c>
      <c r="C40" s="32">
        <v>6.95</v>
      </c>
      <c r="D40" s="27">
        <v>7.0600000000000005</v>
      </c>
      <c r="E40" s="27">
        <v>6.53</v>
      </c>
      <c r="F40" s="27"/>
      <c r="G40" s="27">
        <v>6.52</v>
      </c>
      <c r="H40" s="27"/>
      <c r="I40" s="27"/>
      <c r="J40" s="66"/>
      <c r="K40" s="66"/>
      <c r="L40" s="66"/>
      <c r="M40" s="66"/>
      <c r="N40" s="66"/>
      <c r="O40" s="64"/>
      <c r="P40" s="66"/>
    </row>
    <row r="41" spans="1:16" x14ac:dyDescent="0.15">
      <c r="A41" s="74" t="s">
        <v>103</v>
      </c>
      <c r="B41" s="32">
        <v>7.17</v>
      </c>
      <c r="C41" s="32">
        <v>7.19</v>
      </c>
      <c r="D41" s="27">
        <v>7.35</v>
      </c>
      <c r="E41" s="27">
        <v>7.46</v>
      </c>
      <c r="F41" s="27"/>
      <c r="G41" s="27">
        <v>7.27</v>
      </c>
      <c r="H41" s="27">
        <v>7.28</v>
      </c>
      <c r="I41" s="27"/>
      <c r="J41" s="66"/>
      <c r="K41" s="66"/>
      <c r="L41" s="66"/>
      <c r="M41" s="28"/>
      <c r="N41" s="28"/>
      <c r="O41" s="28"/>
      <c r="P41" s="28"/>
    </row>
    <row r="42" spans="1:16" x14ac:dyDescent="0.15">
      <c r="A42" s="74" t="s">
        <v>104</v>
      </c>
      <c r="B42" s="32">
        <v>6.14</v>
      </c>
      <c r="C42" s="32">
        <v>6.2850000000000001</v>
      </c>
      <c r="D42" s="27"/>
      <c r="E42" s="27"/>
      <c r="F42" s="27">
        <v>6.85</v>
      </c>
      <c r="G42" s="27">
        <v>6.29</v>
      </c>
      <c r="H42" s="27">
        <v>6.4749999999999996</v>
      </c>
      <c r="I42" s="27">
        <v>7.08</v>
      </c>
      <c r="J42" s="28"/>
      <c r="K42" s="28"/>
      <c r="L42" s="28"/>
      <c r="M42" s="28"/>
      <c r="N42" s="28"/>
      <c r="O42" s="28"/>
      <c r="P42" s="28"/>
    </row>
    <row r="43" spans="1:16" x14ac:dyDescent="0.15">
      <c r="A43" s="74" t="s">
        <v>105</v>
      </c>
      <c r="B43" s="27"/>
      <c r="C43" s="32">
        <v>6.75</v>
      </c>
      <c r="D43" s="27">
        <v>7.13</v>
      </c>
      <c r="E43" s="27">
        <v>7.35</v>
      </c>
      <c r="F43" s="27"/>
      <c r="G43" s="27">
        <v>7.24</v>
      </c>
      <c r="H43" s="27">
        <v>6.5</v>
      </c>
      <c r="I43" s="27"/>
      <c r="J43" s="28"/>
      <c r="K43" s="28"/>
      <c r="L43" s="28"/>
      <c r="M43" s="28"/>
      <c r="N43" s="28"/>
      <c r="O43" s="28"/>
      <c r="P43" s="28"/>
    </row>
    <row r="44" spans="1:16" x14ac:dyDescent="0.15">
      <c r="A44" s="74" t="s">
        <v>110</v>
      </c>
      <c r="B44" s="27">
        <v>6.45</v>
      </c>
      <c r="C44" s="32">
        <v>6.81</v>
      </c>
      <c r="D44" s="27"/>
      <c r="E44" s="27">
        <v>7.15</v>
      </c>
      <c r="F44" s="27"/>
      <c r="G44" s="27">
        <v>6.82</v>
      </c>
      <c r="H44" s="27">
        <v>6.75</v>
      </c>
      <c r="I44" s="27"/>
      <c r="J44" s="65"/>
      <c r="K44" s="65"/>
      <c r="L44" s="65"/>
      <c r="M44" s="65"/>
      <c r="N44" s="65"/>
      <c r="O44" s="65"/>
      <c r="P44" s="65"/>
    </row>
    <row r="45" spans="1:16" x14ac:dyDescent="0.15">
      <c r="A45" s="74" t="s">
        <v>111</v>
      </c>
      <c r="B45" s="32">
        <v>6.63</v>
      </c>
      <c r="C45" s="32">
        <v>6.64</v>
      </c>
      <c r="D45" s="27">
        <v>6.66</v>
      </c>
      <c r="E45" s="27">
        <v>6.76</v>
      </c>
      <c r="F45" s="27"/>
      <c r="G45" s="27">
        <v>6.84</v>
      </c>
      <c r="H45" s="27">
        <v>6.665</v>
      </c>
      <c r="I45" s="27">
        <v>6.7149999999999999</v>
      </c>
      <c r="J45" s="65"/>
      <c r="K45" s="65"/>
      <c r="L45" s="65"/>
      <c r="M45" s="65"/>
      <c r="N45" s="65"/>
      <c r="O45" s="65"/>
      <c r="P45" s="65"/>
    </row>
    <row r="46" spans="1:16" x14ac:dyDescent="0.15">
      <c r="A46" s="74" t="s">
        <v>112</v>
      </c>
      <c r="B46" s="32">
        <v>7.06</v>
      </c>
      <c r="C46">
        <v>6.99</v>
      </c>
      <c r="D46" s="27">
        <v>7.22</v>
      </c>
      <c r="E46" s="66"/>
      <c r="F46" s="27">
        <v>7.97</v>
      </c>
      <c r="G46" s="27">
        <v>6.78</v>
      </c>
      <c r="H46" s="27">
        <v>7.25</v>
      </c>
      <c r="I46" s="27"/>
      <c r="J46" s="65"/>
      <c r="K46" s="65"/>
      <c r="L46" s="65"/>
      <c r="M46" s="65"/>
      <c r="N46" s="65"/>
      <c r="O46" s="65"/>
      <c r="P46" s="65"/>
    </row>
    <row r="47" spans="1:16" x14ac:dyDescent="0.15">
      <c r="A47" s="74" t="s">
        <v>113</v>
      </c>
      <c r="B47" s="65"/>
      <c r="C47" s="65"/>
      <c r="D47" s="56">
        <v>6.82</v>
      </c>
      <c r="E47" s="56">
        <v>6.67</v>
      </c>
      <c r="F47" s="66">
        <v>6.68</v>
      </c>
      <c r="G47" s="56">
        <v>6.68</v>
      </c>
      <c r="H47" s="56">
        <v>6.5</v>
      </c>
      <c r="I47" s="65"/>
      <c r="J47" s="65"/>
      <c r="K47" s="65"/>
      <c r="L47" s="65"/>
      <c r="M47" s="65"/>
      <c r="N47" s="65"/>
      <c r="O47" s="65"/>
      <c r="P47" s="65"/>
    </row>
    <row r="48" spans="1:16" x14ac:dyDescent="0.15">
      <c r="A48" s="67"/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</row>
    <row r="49" spans="1:16" x14ac:dyDescent="0.15">
      <c r="A49" s="67"/>
      <c r="B49" s="65" t="s">
        <v>12</v>
      </c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</row>
    <row r="50" spans="1:16" x14ac:dyDescent="0.15">
      <c r="A50" s="67"/>
      <c r="B50" s="65">
        <v>1</v>
      </c>
      <c r="C50" s="65">
        <v>2</v>
      </c>
      <c r="D50" s="66">
        <v>3</v>
      </c>
      <c r="E50" s="66">
        <v>5</v>
      </c>
      <c r="F50" s="66">
        <v>7</v>
      </c>
      <c r="G50" s="66">
        <v>12</v>
      </c>
      <c r="H50" s="66">
        <v>14</v>
      </c>
      <c r="I50" s="66">
        <v>15</v>
      </c>
      <c r="J50" s="65"/>
      <c r="K50" s="65"/>
      <c r="L50" s="65"/>
      <c r="M50" s="65"/>
      <c r="N50" s="65"/>
      <c r="O50" s="65"/>
      <c r="P50" s="65"/>
    </row>
    <row r="51" spans="1:16" x14ac:dyDescent="0.15">
      <c r="A51" s="67" t="s">
        <v>109</v>
      </c>
      <c r="B51" s="37"/>
      <c r="C51" s="37"/>
      <c r="D51" s="37">
        <v>7.0000000000000007E-2</v>
      </c>
      <c r="E51" s="37"/>
      <c r="F51" s="37">
        <v>0.05</v>
      </c>
      <c r="G51" s="37">
        <v>0.05</v>
      </c>
      <c r="H51" s="37"/>
      <c r="I51" s="36"/>
      <c r="J51" s="65"/>
      <c r="K51" s="65"/>
      <c r="L51" s="65"/>
      <c r="M51" s="65"/>
      <c r="N51" s="65"/>
      <c r="O51" s="65"/>
      <c r="P51" s="65"/>
    </row>
    <row r="52" spans="1:16" x14ac:dyDescent="0.15">
      <c r="A52" s="74" t="s">
        <v>102</v>
      </c>
      <c r="B52" s="37">
        <v>0.04</v>
      </c>
      <c r="C52" s="37">
        <v>7.0000000000000007E-2</v>
      </c>
      <c r="D52" s="37">
        <v>7.5000000000000011E-2</v>
      </c>
      <c r="E52" s="37">
        <v>0.05</v>
      </c>
      <c r="F52" s="37"/>
      <c r="G52" s="37">
        <v>0.04</v>
      </c>
      <c r="H52" s="37"/>
      <c r="I52" s="36"/>
      <c r="J52" s="65"/>
      <c r="K52" s="65"/>
      <c r="L52" s="65"/>
      <c r="M52" s="65"/>
      <c r="N52" s="65"/>
      <c r="O52" s="65"/>
      <c r="P52" s="65"/>
    </row>
    <row r="53" spans="1:16" x14ac:dyDescent="0.15">
      <c r="A53" s="74" t="s">
        <v>103</v>
      </c>
      <c r="B53" s="37">
        <v>0.12</v>
      </c>
      <c r="C53" s="37">
        <v>0.09</v>
      </c>
      <c r="D53" s="37">
        <v>0.06</v>
      </c>
      <c r="E53" s="37">
        <v>0.06</v>
      </c>
      <c r="F53" s="37"/>
      <c r="G53" s="37">
        <v>0.05</v>
      </c>
      <c r="H53" s="37">
        <v>0.06</v>
      </c>
      <c r="I53" s="37"/>
      <c r="J53" s="65"/>
      <c r="K53" s="65"/>
      <c r="L53" s="65"/>
      <c r="M53" s="65"/>
      <c r="N53" s="65"/>
      <c r="O53" s="65"/>
      <c r="P53" s="65"/>
    </row>
    <row r="54" spans="1:16" x14ac:dyDescent="0.15">
      <c r="A54" s="74" t="s">
        <v>104</v>
      </c>
      <c r="B54" s="37">
        <v>0.05</v>
      </c>
      <c r="C54" s="37">
        <v>0.08</v>
      </c>
      <c r="D54" s="37"/>
      <c r="E54" s="37"/>
      <c r="F54" s="37">
        <v>0.05</v>
      </c>
      <c r="G54" s="37">
        <v>0.05</v>
      </c>
      <c r="H54" s="37">
        <v>6.5000000000000002E-2</v>
      </c>
      <c r="I54" s="37">
        <v>0.06</v>
      </c>
      <c r="J54" s="65"/>
      <c r="K54" s="65"/>
      <c r="L54" s="65"/>
      <c r="M54" s="65"/>
      <c r="N54" s="65"/>
      <c r="O54" s="65"/>
      <c r="P54" s="65"/>
    </row>
    <row r="55" spans="1:16" x14ac:dyDescent="0.15">
      <c r="A55" s="74" t="s">
        <v>105</v>
      </c>
      <c r="B55" s="37"/>
      <c r="C55" s="37">
        <v>0.1</v>
      </c>
      <c r="D55" s="37">
        <v>0.03</v>
      </c>
      <c r="E55" s="37">
        <v>0.06</v>
      </c>
      <c r="F55" s="37"/>
      <c r="G55" s="37">
        <v>0.06</v>
      </c>
      <c r="H55" s="37">
        <v>0.06</v>
      </c>
      <c r="I55" s="37"/>
      <c r="J55" s="65"/>
      <c r="K55" s="65"/>
      <c r="L55" s="65"/>
      <c r="M55" s="65"/>
      <c r="N55" s="65"/>
      <c r="O55" s="65"/>
      <c r="P55" s="65"/>
    </row>
    <row r="56" spans="1:16" x14ac:dyDescent="0.15">
      <c r="A56" s="74" t="s">
        <v>110</v>
      </c>
      <c r="B56" s="37">
        <v>0.06</v>
      </c>
      <c r="C56" s="37">
        <v>0.08</v>
      </c>
      <c r="D56" s="37">
        <v>0</v>
      </c>
      <c r="E56" s="37">
        <v>0.05</v>
      </c>
      <c r="F56" s="37"/>
      <c r="G56" s="37">
        <v>0.05</v>
      </c>
      <c r="H56" s="37">
        <v>7.0000000000000007E-2</v>
      </c>
      <c r="I56" s="37"/>
      <c r="J56" s="65"/>
      <c r="K56" s="65"/>
      <c r="L56" s="65"/>
      <c r="M56" s="65"/>
      <c r="N56" s="65"/>
      <c r="O56" s="65"/>
      <c r="P56" s="65"/>
    </row>
    <row r="57" spans="1:16" x14ac:dyDescent="0.15">
      <c r="A57" s="74" t="s">
        <v>111</v>
      </c>
      <c r="B57" s="37">
        <v>7.0000000000000007E-2</v>
      </c>
      <c r="C57" s="37">
        <v>0.1</v>
      </c>
      <c r="D57" s="37">
        <v>0.06</v>
      </c>
      <c r="E57" s="37">
        <v>0.06</v>
      </c>
      <c r="F57" s="37"/>
      <c r="G57" s="37">
        <v>0.06</v>
      </c>
      <c r="H57" s="37">
        <v>7.0000000000000007E-2</v>
      </c>
      <c r="I57" s="37">
        <v>6.5000000000000002E-2</v>
      </c>
      <c r="J57" s="65"/>
      <c r="K57" s="65"/>
      <c r="L57" s="65"/>
      <c r="M57" s="65"/>
      <c r="N57" s="65"/>
      <c r="O57" s="65"/>
      <c r="P57" s="65"/>
    </row>
    <row r="58" spans="1:16" x14ac:dyDescent="0.15">
      <c r="A58" s="74" t="s">
        <v>112</v>
      </c>
      <c r="B58" s="37">
        <v>0.08</v>
      </c>
      <c r="C58">
        <v>0.09</v>
      </c>
      <c r="D58" s="37">
        <v>0.05</v>
      </c>
      <c r="E58" s="37"/>
      <c r="F58" s="37">
        <v>0.24</v>
      </c>
      <c r="G58" s="37">
        <v>0.06</v>
      </c>
      <c r="H58" s="37">
        <v>0.08</v>
      </c>
      <c r="I58" s="37"/>
      <c r="J58" s="65"/>
      <c r="K58" s="65"/>
      <c r="L58" s="65"/>
      <c r="M58" s="65"/>
      <c r="N58" s="65"/>
      <c r="O58" s="65"/>
      <c r="P58" s="65"/>
    </row>
    <row r="59" spans="1:16" x14ac:dyDescent="0.15">
      <c r="A59" s="74" t="s">
        <v>113</v>
      </c>
      <c r="B59" s="65"/>
      <c r="C59" s="65"/>
      <c r="D59" s="79">
        <v>0.06</v>
      </c>
      <c r="E59" s="79">
        <v>0.06</v>
      </c>
      <c r="F59" s="66">
        <v>0.05</v>
      </c>
      <c r="G59" s="79">
        <v>0.06</v>
      </c>
      <c r="H59" s="79">
        <v>0.05</v>
      </c>
      <c r="I59" s="65"/>
      <c r="J59" s="65"/>
      <c r="K59" s="65"/>
      <c r="L59" s="65"/>
      <c r="M59" s="65"/>
      <c r="N59" s="65"/>
      <c r="O59" s="65"/>
      <c r="P59" s="65"/>
    </row>
    <row r="60" spans="1:16" x14ac:dyDescent="0.15">
      <c r="A60" s="67"/>
      <c r="B60" s="65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</row>
    <row r="61" spans="1:16" x14ac:dyDescent="0.15">
      <c r="A61" s="67"/>
      <c r="B61" s="65" t="s">
        <v>115</v>
      </c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</row>
    <row r="62" spans="1:16" x14ac:dyDescent="0.15">
      <c r="A62" s="67"/>
      <c r="B62" s="65">
        <v>1</v>
      </c>
      <c r="C62" s="65">
        <v>2</v>
      </c>
      <c r="D62" s="66">
        <v>3</v>
      </c>
      <c r="E62" s="66">
        <v>5</v>
      </c>
      <c r="F62" s="66">
        <v>7</v>
      </c>
      <c r="G62" s="66">
        <v>12</v>
      </c>
      <c r="H62" s="66">
        <v>14</v>
      </c>
      <c r="I62" s="66">
        <v>15</v>
      </c>
      <c r="J62" s="65"/>
      <c r="K62" s="65"/>
      <c r="L62" s="65"/>
      <c r="M62" s="65"/>
      <c r="N62" s="65"/>
      <c r="O62" s="65"/>
      <c r="P62" s="65"/>
    </row>
    <row r="63" spans="1:16" x14ac:dyDescent="0.15">
      <c r="A63" s="67" t="s">
        <v>109</v>
      </c>
      <c r="D63">
        <v>42</v>
      </c>
      <c r="F63">
        <v>15</v>
      </c>
      <c r="G63">
        <v>27</v>
      </c>
      <c r="I63" s="12"/>
      <c r="J63" s="28"/>
      <c r="K63" s="28"/>
      <c r="L63" s="28"/>
      <c r="M63" s="28"/>
      <c r="N63" s="28"/>
      <c r="O63" s="28"/>
      <c r="P63" s="28"/>
    </row>
    <row r="64" spans="1:16" x14ac:dyDescent="0.15">
      <c r="A64" s="74" t="s">
        <v>102</v>
      </c>
      <c r="B64" s="83">
        <v>10</v>
      </c>
      <c r="D64" s="96">
        <v>24</v>
      </c>
      <c r="E64">
        <v>36</v>
      </c>
      <c r="G64">
        <v>24</v>
      </c>
      <c r="I64" s="12"/>
      <c r="J64" s="28"/>
      <c r="K64" s="28"/>
      <c r="L64" s="28"/>
      <c r="M64" s="28"/>
      <c r="N64" s="28"/>
      <c r="O64" s="28"/>
      <c r="P64" s="28"/>
    </row>
    <row r="65" spans="1:16" x14ac:dyDescent="0.15">
      <c r="A65" s="74" t="s">
        <v>103</v>
      </c>
      <c r="B65" s="83">
        <v>8</v>
      </c>
      <c r="D65" s="43"/>
      <c r="E65">
        <v>33</v>
      </c>
      <c r="G65">
        <v>24</v>
      </c>
      <c r="H65">
        <v>28</v>
      </c>
      <c r="I65" s="12"/>
      <c r="J65" s="28"/>
      <c r="K65" s="28"/>
      <c r="L65" s="28"/>
      <c r="M65" s="28"/>
      <c r="N65" s="28"/>
      <c r="O65" s="28"/>
      <c r="P65" s="28"/>
    </row>
    <row r="66" spans="1:16" x14ac:dyDescent="0.15">
      <c r="A66" s="74" t="s">
        <v>104</v>
      </c>
      <c r="B66" s="83">
        <v>13</v>
      </c>
      <c r="F66">
        <v>15</v>
      </c>
      <c r="H66" s="96">
        <v>25.6</v>
      </c>
      <c r="I66" s="12"/>
      <c r="J66" s="65"/>
      <c r="K66" s="65"/>
      <c r="L66" s="65"/>
      <c r="M66" s="65"/>
      <c r="N66" s="65"/>
      <c r="O66" s="65"/>
      <c r="P66" s="65"/>
    </row>
    <row r="67" spans="1:16" x14ac:dyDescent="0.15">
      <c r="A67" s="74" t="s">
        <v>105</v>
      </c>
      <c r="B67" s="17"/>
      <c r="D67">
        <v>27</v>
      </c>
      <c r="E67">
        <v>66</v>
      </c>
      <c r="G67">
        <v>22</v>
      </c>
      <c r="H67">
        <v>24</v>
      </c>
      <c r="I67" s="12"/>
      <c r="J67" s="65"/>
      <c r="K67" s="65"/>
      <c r="L67" s="65"/>
      <c r="M67" s="65"/>
      <c r="N67" s="65"/>
      <c r="O67" s="65"/>
      <c r="P67" s="65"/>
    </row>
    <row r="68" spans="1:16" x14ac:dyDescent="0.15">
      <c r="A68" s="74" t="s">
        <v>110</v>
      </c>
      <c r="B68" s="84">
        <v>6</v>
      </c>
      <c r="D68">
        <v>15</v>
      </c>
      <c r="E68">
        <v>45</v>
      </c>
      <c r="G68">
        <v>24</v>
      </c>
      <c r="H68">
        <v>32</v>
      </c>
      <c r="I68" s="12"/>
      <c r="J68" s="65"/>
      <c r="K68" s="65"/>
      <c r="L68" s="65"/>
      <c r="M68" s="65"/>
      <c r="N68" s="65"/>
      <c r="O68" s="65"/>
      <c r="P68" s="65"/>
    </row>
    <row r="69" spans="1:16" x14ac:dyDescent="0.15">
      <c r="A69" s="74" t="s">
        <v>111</v>
      </c>
      <c r="B69" s="84">
        <v>7</v>
      </c>
      <c r="C69" s="65"/>
      <c r="D69" s="12">
        <v>21</v>
      </c>
      <c r="E69" s="12">
        <v>54</v>
      </c>
      <c r="F69" s="12"/>
      <c r="G69" s="12">
        <v>24</v>
      </c>
      <c r="H69" s="12">
        <v>32</v>
      </c>
      <c r="I69" s="12">
        <v>18</v>
      </c>
      <c r="J69" s="65"/>
      <c r="K69" s="65"/>
      <c r="L69" s="65"/>
      <c r="M69" s="65"/>
      <c r="N69" s="65"/>
      <c r="O69" s="65"/>
      <c r="P69" s="65"/>
    </row>
    <row r="70" spans="1:16" x14ac:dyDescent="0.15">
      <c r="A70" s="74" t="s">
        <v>112</v>
      </c>
      <c r="B70" s="84">
        <v>8</v>
      </c>
      <c r="C70" s="65"/>
      <c r="D70" s="12">
        <v>21</v>
      </c>
      <c r="E70" s="12"/>
      <c r="F70" s="12">
        <v>18</v>
      </c>
      <c r="G70" s="12">
        <v>24</v>
      </c>
      <c r="H70" s="12">
        <v>32</v>
      </c>
      <c r="I70" s="12"/>
      <c r="J70" s="65"/>
      <c r="K70" s="65"/>
      <c r="L70" s="65"/>
      <c r="M70" s="65"/>
      <c r="N70" s="65"/>
      <c r="O70" s="65"/>
      <c r="P70" s="65"/>
    </row>
    <row r="71" spans="1:16" x14ac:dyDescent="0.15">
      <c r="A71" s="74" t="s">
        <v>113</v>
      </c>
      <c r="B71" s="65"/>
      <c r="C71" s="65"/>
      <c r="D71" s="66">
        <v>15</v>
      </c>
      <c r="E71" s="66">
        <v>36</v>
      </c>
      <c r="F71" s="66">
        <v>15</v>
      </c>
      <c r="G71" s="66">
        <v>24</v>
      </c>
      <c r="H71" s="66">
        <v>33</v>
      </c>
      <c r="I71" s="65"/>
      <c r="J71" s="65"/>
      <c r="K71" s="65"/>
      <c r="L71" s="65"/>
      <c r="M71" s="65"/>
      <c r="N71" s="65"/>
      <c r="O71" s="65"/>
      <c r="P71" s="65"/>
    </row>
    <row r="72" spans="1:16" x14ac:dyDescent="0.15">
      <c r="A72" s="67"/>
      <c r="B72" s="65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</row>
    <row r="73" spans="1:16" x14ac:dyDescent="0.15">
      <c r="A73" s="67"/>
      <c r="B73" s="65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</row>
    <row r="74" spans="1:16" x14ac:dyDescent="0.15">
      <c r="A74" s="67"/>
      <c r="B74" s="65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</row>
    <row r="75" spans="1:16" x14ac:dyDescent="0.15">
      <c r="A75" s="67"/>
      <c r="B75" s="65"/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</row>
    <row r="76" spans="1:16" x14ac:dyDescent="0.15">
      <c r="A76" s="67"/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</row>
    <row r="77" spans="1:16" x14ac:dyDescent="0.15">
      <c r="A77" s="67"/>
      <c r="B77" s="65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</row>
    <row r="78" spans="1:16" x14ac:dyDescent="0.15">
      <c r="A78" s="67"/>
      <c r="B78" s="65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</row>
    <row r="79" spans="1:16" x14ac:dyDescent="0.15">
      <c r="A79" s="67"/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</row>
    <row r="80" spans="1:16" x14ac:dyDescent="0.15">
      <c r="A80" s="67"/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</row>
    <row r="81" spans="1:16" x14ac:dyDescent="0.15">
      <c r="A81" s="67"/>
      <c r="B81" s="65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</row>
    <row r="82" spans="1:16" x14ac:dyDescent="0.15">
      <c r="A82" s="67"/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</row>
    <row r="83" spans="1:16" x14ac:dyDescent="0.15">
      <c r="A83" s="67"/>
      <c r="B83" s="65"/>
      <c r="C83" s="65"/>
      <c r="D83" s="65"/>
      <c r="E83" s="65"/>
      <c r="F83" s="65"/>
      <c r="G83" s="28"/>
      <c r="H83" s="65"/>
      <c r="I83" s="65"/>
      <c r="J83" s="65"/>
      <c r="K83" s="65"/>
      <c r="L83" s="65"/>
      <c r="M83" s="65"/>
      <c r="N83" s="65"/>
      <c r="O83" s="65"/>
      <c r="P83" s="65"/>
    </row>
    <row r="84" spans="1:16" x14ac:dyDescent="0.15">
      <c r="A84" s="67"/>
      <c r="B84" s="65"/>
      <c r="C84" s="65"/>
      <c r="D84" s="65"/>
      <c r="E84" s="65"/>
      <c r="F84" s="65"/>
      <c r="G84" s="28"/>
      <c r="H84" s="65"/>
      <c r="I84" s="65"/>
      <c r="J84" s="65"/>
      <c r="K84" s="65"/>
      <c r="L84" s="65"/>
      <c r="M84" s="65"/>
      <c r="N84" s="65"/>
      <c r="O84" s="65"/>
      <c r="P84" s="65"/>
    </row>
    <row r="85" spans="1:16" x14ac:dyDescent="0.15">
      <c r="A85" s="75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</row>
    <row r="86" spans="1:16" x14ac:dyDescent="0.15">
      <c r="A86" s="75"/>
      <c r="B86" s="28"/>
      <c r="C86" s="28"/>
      <c r="D86" s="28"/>
      <c r="E86" s="28"/>
      <c r="F86" s="28"/>
      <c r="G86" s="65"/>
      <c r="H86" s="28"/>
      <c r="I86" s="28"/>
      <c r="J86" s="28"/>
      <c r="K86" s="28"/>
      <c r="L86" s="28"/>
      <c r="M86" s="28"/>
      <c r="N86" s="28"/>
      <c r="O86" s="28"/>
      <c r="P86" s="28"/>
    </row>
    <row r="87" spans="1:16" x14ac:dyDescent="0.15">
      <c r="A87" s="75"/>
      <c r="B87" s="28"/>
      <c r="C87" s="28"/>
      <c r="D87" s="28"/>
      <c r="E87" s="28"/>
      <c r="F87" s="28"/>
      <c r="G87" s="65"/>
      <c r="H87" s="28"/>
      <c r="I87" s="28"/>
      <c r="J87" s="28"/>
      <c r="K87" s="28"/>
      <c r="L87" s="28"/>
      <c r="M87" s="28"/>
      <c r="N87" s="28"/>
      <c r="O87" s="28"/>
      <c r="P87" s="28"/>
    </row>
    <row r="88" spans="1:16" x14ac:dyDescent="0.15">
      <c r="A88" s="67"/>
      <c r="B88" s="65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</row>
    <row r="89" spans="1:16" x14ac:dyDescent="0.15">
      <c r="A89" s="67"/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</row>
    <row r="90" spans="1:16" x14ac:dyDescent="0.15">
      <c r="A90" s="67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</row>
    <row r="91" spans="1:16" x14ac:dyDescent="0.15">
      <c r="A91" s="67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</row>
    <row r="92" spans="1:16" x14ac:dyDescent="0.15">
      <c r="A92" s="67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</row>
    <row r="93" spans="1:16" x14ac:dyDescent="0.15">
      <c r="A93" s="67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</row>
    <row r="94" spans="1:16" x14ac:dyDescent="0.15">
      <c r="A94" s="67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</row>
    <row r="95" spans="1:16" x14ac:dyDescent="0.15">
      <c r="A95" s="67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</row>
    <row r="96" spans="1:16" x14ac:dyDescent="0.15">
      <c r="A96" s="67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</row>
    <row r="97" spans="1:16" x14ac:dyDescent="0.15">
      <c r="A97" s="67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</row>
    <row r="98" spans="1:16" x14ac:dyDescent="0.15">
      <c r="A98" s="67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</row>
    <row r="99" spans="1:16" x14ac:dyDescent="0.15">
      <c r="A99" s="67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</row>
    <row r="100" spans="1:16" x14ac:dyDescent="0.15">
      <c r="A100" s="67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</row>
    <row r="101" spans="1:16" x14ac:dyDescent="0.15">
      <c r="A101" s="67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</row>
    <row r="102" spans="1:16" x14ac:dyDescent="0.15">
      <c r="A102" s="67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</row>
    <row r="103" spans="1:16" x14ac:dyDescent="0.15">
      <c r="A103" s="67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</row>
    <row r="104" spans="1:16" x14ac:dyDescent="0.15">
      <c r="A104" s="67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</row>
    <row r="105" spans="1:16" x14ac:dyDescent="0.15">
      <c r="A105" s="67"/>
      <c r="B105" s="65"/>
      <c r="C105" s="65"/>
      <c r="D105" s="65"/>
      <c r="E105" s="65"/>
      <c r="F105" s="65"/>
      <c r="G105" s="28"/>
      <c r="H105" s="65"/>
      <c r="I105" s="65"/>
      <c r="J105" s="65"/>
      <c r="K105" s="65"/>
      <c r="L105" s="65"/>
      <c r="M105" s="65"/>
      <c r="N105" s="65"/>
      <c r="O105" s="65"/>
      <c r="P105" s="65"/>
    </row>
    <row r="106" spans="1:16" x14ac:dyDescent="0.15">
      <c r="A106" s="67"/>
      <c r="B106" s="65"/>
      <c r="C106" s="65"/>
      <c r="D106" s="65"/>
      <c r="E106" s="65"/>
      <c r="F106" s="65"/>
      <c r="G106" s="28"/>
      <c r="H106" s="65"/>
      <c r="I106" s="65"/>
      <c r="J106" s="65"/>
      <c r="K106" s="65"/>
      <c r="L106" s="65"/>
      <c r="M106" s="65"/>
      <c r="N106" s="65"/>
      <c r="O106" s="65"/>
      <c r="P106" s="65"/>
    </row>
    <row r="107" spans="1:16" x14ac:dyDescent="0.15">
      <c r="A107" s="75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</row>
    <row r="108" spans="1:16" x14ac:dyDescent="0.15">
      <c r="A108" s="75"/>
      <c r="B108" s="28"/>
      <c r="C108" s="28"/>
      <c r="D108" s="28"/>
      <c r="E108" s="28"/>
      <c r="F108" s="28"/>
      <c r="G108" s="65"/>
      <c r="H108" s="28"/>
      <c r="I108" s="28"/>
      <c r="J108" s="28"/>
      <c r="K108" s="28"/>
      <c r="L108" s="28"/>
      <c r="M108" s="28"/>
      <c r="N108" s="28"/>
      <c r="O108" s="28"/>
      <c r="P108" s="28"/>
    </row>
    <row r="109" spans="1:16" x14ac:dyDescent="0.15">
      <c r="A109" s="75"/>
      <c r="B109" s="28"/>
      <c r="C109" s="28"/>
      <c r="D109" s="28"/>
      <c r="E109" s="28"/>
      <c r="F109" s="28"/>
      <c r="G109" s="65"/>
      <c r="H109" s="28"/>
      <c r="I109" s="28"/>
      <c r="J109" s="28"/>
      <c r="K109" s="28"/>
      <c r="L109" s="28"/>
      <c r="M109" s="28"/>
      <c r="N109" s="28"/>
      <c r="O109" s="28"/>
      <c r="P109" s="28"/>
    </row>
    <row r="110" spans="1:16" x14ac:dyDescent="0.15">
      <c r="A110" s="67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</row>
    <row r="111" spans="1:16" x14ac:dyDescent="0.15">
      <c r="A111" s="67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</row>
    <row r="112" spans="1:16" x14ac:dyDescent="0.15">
      <c r="A112" s="67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</row>
    <row r="113" spans="1:16" x14ac:dyDescent="0.15">
      <c r="A113" s="67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</row>
    <row r="114" spans="1:16" x14ac:dyDescent="0.15">
      <c r="A114" s="67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</row>
    <row r="115" spans="1:16" x14ac:dyDescent="0.15">
      <c r="A115" s="67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</row>
    <row r="116" spans="1:16" x14ac:dyDescent="0.15">
      <c r="A116" s="67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</row>
    <row r="117" spans="1:16" x14ac:dyDescent="0.15">
      <c r="A117" s="67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</row>
    <row r="118" spans="1:16" x14ac:dyDescent="0.15">
      <c r="A118" s="67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</row>
    <row r="119" spans="1:16" x14ac:dyDescent="0.15">
      <c r="A119" s="67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</row>
    <row r="120" spans="1:16" x14ac:dyDescent="0.15">
      <c r="A120" s="67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</row>
    <row r="121" spans="1:16" x14ac:dyDescent="0.15">
      <c r="A121" s="67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70"/>
      <c r="M121" s="65"/>
      <c r="N121" s="65"/>
      <c r="O121" s="65"/>
      <c r="P121" s="65"/>
    </row>
    <row r="122" spans="1:16" x14ac:dyDescent="0.15">
      <c r="A122" s="67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</row>
    <row r="123" spans="1:16" x14ac:dyDescent="0.15">
      <c r="A123" s="67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</row>
    <row r="124" spans="1:16" x14ac:dyDescent="0.15">
      <c r="A124" s="67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</row>
    <row r="125" spans="1:16" x14ac:dyDescent="0.15">
      <c r="A125" s="67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</row>
    <row r="126" spans="1:16" x14ac:dyDescent="0.15">
      <c r="A126" s="67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</row>
    <row r="127" spans="1:16" x14ac:dyDescent="0.15">
      <c r="A127" s="67"/>
      <c r="B127" s="65"/>
      <c r="C127" s="65"/>
      <c r="D127" s="65"/>
      <c r="E127" s="65"/>
      <c r="F127" s="65"/>
      <c r="G127" s="28"/>
      <c r="H127" s="65"/>
      <c r="I127" s="65"/>
      <c r="J127" s="65"/>
      <c r="K127" s="65"/>
      <c r="L127" s="65"/>
      <c r="M127" s="65"/>
      <c r="N127" s="65"/>
      <c r="O127" s="65"/>
      <c r="P127" s="65"/>
    </row>
    <row r="128" spans="1:16" x14ac:dyDescent="0.15">
      <c r="A128" s="67"/>
      <c r="B128" s="65"/>
      <c r="C128" s="65"/>
      <c r="D128" s="65"/>
      <c r="E128" s="65"/>
      <c r="F128" s="65"/>
      <c r="G128" s="28"/>
      <c r="H128" s="65"/>
      <c r="I128" s="65"/>
      <c r="J128" s="65"/>
      <c r="K128" s="65"/>
      <c r="L128" s="65"/>
      <c r="M128" s="65"/>
      <c r="N128" s="65"/>
      <c r="O128" s="65"/>
      <c r="P128" s="65"/>
    </row>
    <row r="129" spans="1:16" x14ac:dyDescent="0.15">
      <c r="A129" s="75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</row>
    <row r="130" spans="1:16" x14ac:dyDescent="0.15">
      <c r="A130" s="75"/>
      <c r="B130" s="28"/>
      <c r="C130" s="28"/>
      <c r="D130" s="28"/>
      <c r="E130" s="28"/>
      <c r="F130" s="28"/>
      <c r="G130" s="65"/>
      <c r="H130" s="28"/>
      <c r="I130" s="28"/>
      <c r="J130" s="28"/>
      <c r="K130" s="28"/>
      <c r="L130" s="28"/>
      <c r="M130" s="28"/>
      <c r="N130" s="28"/>
      <c r="O130" s="28"/>
      <c r="P130" s="28"/>
    </row>
    <row r="131" spans="1:16" x14ac:dyDescent="0.15">
      <c r="A131" s="75"/>
      <c r="B131" s="28"/>
      <c r="C131" s="28"/>
      <c r="D131" s="28"/>
      <c r="E131" s="28"/>
      <c r="F131" s="28"/>
      <c r="G131" s="65"/>
      <c r="H131" s="28"/>
      <c r="I131" s="28"/>
      <c r="J131" s="28"/>
      <c r="K131" s="28"/>
      <c r="L131" s="28"/>
      <c r="M131" s="28"/>
      <c r="N131" s="28"/>
      <c r="O131" s="28"/>
      <c r="P131" s="28"/>
    </row>
    <row r="132" spans="1:16" x14ac:dyDescent="0.15">
      <c r="A132" s="67"/>
      <c r="B132" s="65"/>
      <c r="C132" s="65"/>
      <c r="D132" s="65"/>
      <c r="E132" s="65"/>
      <c r="F132" s="65"/>
      <c r="G132" s="65"/>
      <c r="H132" s="71"/>
      <c r="I132" s="65"/>
      <c r="J132" s="65"/>
      <c r="K132" s="65"/>
      <c r="L132" s="65"/>
      <c r="M132" s="65"/>
      <c r="N132" s="65"/>
      <c r="O132" s="65"/>
      <c r="P132" s="65"/>
    </row>
    <row r="133" spans="1:16" x14ac:dyDescent="0.15">
      <c r="A133" s="67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</row>
    <row r="134" spans="1:16" x14ac:dyDescent="0.15">
      <c r="A134" s="67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</row>
    <row r="135" spans="1:16" x14ac:dyDescent="0.15">
      <c r="A135" s="67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</row>
    <row r="136" spans="1:16" x14ac:dyDescent="0.15">
      <c r="A136" s="67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</row>
    <row r="137" spans="1:16" x14ac:dyDescent="0.15">
      <c r="A137" s="67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</row>
    <row r="138" spans="1:16" x14ac:dyDescent="0.15">
      <c r="A138" s="67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</row>
    <row r="139" spans="1:16" x14ac:dyDescent="0.15">
      <c r="A139" s="67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</row>
    <row r="140" spans="1:16" x14ac:dyDescent="0.15">
      <c r="A140" s="67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</row>
    <row r="141" spans="1:16" x14ac:dyDescent="0.15">
      <c r="A141" s="67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</row>
    <row r="142" spans="1:16" x14ac:dyDescent="0.15">
      <c r="A142" s="67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</row>
    <row r="143" spans="1:16" x14ac:dyDescent="0.15">
      <c r="A143" s="67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</row>
    <row r="144" spans="1:16" x14ac:dyDescent="0.15">
      <c r="A144" s="67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</row>
    <row r="145" spans="1:16" x14ac:dyDescent="0.15">
      <c r="A145" s="67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</row>
    <row r="146" spans="1:16" x14ac:dyDescent="0.15">
      <c r="A146" s="67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</row>
    <row r="147" spans="1:16" x14ac:dyDescent="0.15">
      <c r="A147" s="67"/>
      <c r="B147" s="65"/>
      <c r="C147" s="65"/>
      <c r="D147" s="65"/>
      <c r="E147" s="65"/>
      <c r="F147" s="65"/>
      <c r="G147" s="28"/>
      <c r="H147" s="65"/>
      <c r="I147" s="65"/>
      <c r="J147" s="65"/>
      <c r="K147" s="65"/>
      <c r="L147" s="65"/>
      <c r="M147" s="65"/>
      <c r="N147" s="65"/>
      <c r="O147" s="65"/>
      <c r="P147" s="65"/>
    </row>
    <row r="148" spans="1:16" x14ac:dyDescent="0.15">
      <c r="A148" s="67"/>
      <c r="B148" s="65"/>
      <c r="C148" s="65"/>
      <c r="D148" s="65"/>
      <c r="E148" s="65"/>
      <c r="F148" s="65"/>
      <c r="G148" s="28"/>
      <c r="H148" s="65"/>
      <c r="I148" s="65"/>
      <c r="J148" s="65"/>
      <c r="K148" s="65"/>
      <c r="L148" s="65"/>
      <c r="M148" s="65"/>
      <c r="N148" s="65"/>
      <c r="O148" s="65"/>
      <c r="P148" s="65"/>
    </row>
    <row r="149" spans="1:16" x14ac:dyDescent="0.15">
      <c r="A149" s="75"/>
      <c r="B149" s="28"/>
      <c r="C149" s="28"/>
      <c r="D149" s="28"/>
      <c r="E149" s="28"/>
      <c r="F149" s="28"/>
      <c r="G149" s="65"/>
      <c r="H149" s="28"/>
      <c r="I149" s="28"/>
      <c r="J149" s="65"/>
      <c r="K149" s="65"/>
      <c r="L149" s="65"/>
      <c r="M149" s="65"/>
      <c r="N149" s="65"/>
      <c r="O149" s="65"/>
      <c r="P149" s="65"/>
    </row>
    <row r="150" spans="1:16" x14ac:dyDescent="0.15">
      <c r="A150" s="75"/>
      <c r="B150" s="28"/>
      <c r="C150" s="28"/>
      <c r="D150" s="28"/>
      <c r="E150" s="28"/>
      <c r="F150" s="28"/>
      <c r="G150" s="28"/>
      <c r="H150" s="28"/>
      <c r="I150" s="28"/>
      <c r="J150" s="65"/>
      <c r="K150" s="65"/>
      <c r="L150" s="65"/>
      <c r="M150" s="65"/>
      <c r="N150" s="65"/>
      <c r="O150" s="65"/>
      <c r="P150" s="65"/>
    </row>
    <row r="151" spans="1:16" x14ac:dyDescent="0.15">
      <c r="A151" s="67"/>
      <c r="B151" s="65"/>
      <c r="C151" s="65"/>
      <c r="D151" s="65"/>
      <c r="E151" s="65"/>
      <c r="F151" s="65"/>
      <c r="G151" s="28"/>
      <c r="H151" s="65"/>
      <c r="I151" s="65"/>
      <c r="J151" s="65"/>
      <c r="K151" s="65"/>
      <c r="L151" s="65"/>
      <c r="M151" s="65"/>
      <c r="N151" s="65"/>
      <c r="O151" s="65"/>
      <c r="P151" s="65"/>
    </row>
    <row r="152" spans="1:16" x14ac:dyDescent="0.15">
      <c r="A152" s="75"/>
      <c r="B152" s="28"/>
      <c r="C152" s="28"/>
      <c r="D152" s="28"/>
      <c r="E152" s="28"/>
      <c r="F152" s="28"/>
      <c r="G152" s="65"/>
      <c r="H152" s="28"/>
      <c r="I152" s="28"/>
      <c r="J152" s="28"/>
      <c r="K152" s="28"/>
      <c r="L152" s="28"/>
      <c r="M152" s="28"/>
      <c r="N152" s="28"/>
      <c r="O152" s="28"/>
      <c r="P152" s="28"/>
    </row>
    <row r="153" spans="1:16" x14ac:dyDescent="0.15">
      <c r="A153" s="75"/>
      <c r="B153" s="28"/>
      <c r="C153" s="28"/>
      <c r="D153" s="28"/>
      <c r="E153" s="28"/>
      <c r="F153" s="28"/>
      <c r="G153" s="65"/>
      <c r="H153" s="28"/>
      <c r="I153" s="28"/>
      <c r="J153" s="28"/>
      <c r="K153" s="28"/>
      <c r="L153" s="28"/>
      <c r="M153" s="28"/>
      <c r="N153" s="28"/>
      <c r="O153" s="28"/>
      <c r="P153" s="28"/>
    </row>
    <row r="154" spans="1:16" x14ac:dyDescent="0.15">
      <c r="A154" s="67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</row>
    <row r="155" spans="1:16" x14ac:dyDescent="0.15">
      <c r="A155" s="67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</row>
    <row r="156" spans="1:16" x14ac:dyDescent="0.15">
      <c r="A156" s="67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</row>
    <row r="157" spans="1:16" x14ac:dyDescent="0.15">
      <c r="A157" s="67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</row>
    <row r="158" spans="1:16" x14ac:dyDescent="0.15">
      <c r="A158" s="67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</row>
    <row r="159" spans="1:16" x14ac:dyDescent="0.15">
      <c r="A159" s="67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</row>
    <row r="160" spans="1:16" x14ac:dyDescent="0.15">
      <c r="A160" s="67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</row>
    <row r="161" spans="1:16" x14ac:dyDescent="0.15">
      <c r="A161" s="67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</row>
    <row r="162" spans="1:16" x14ac:dyDescent="0.15">
      <c r="A162" s="67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</row>
    <row r="163" spans="1:16" x14ac:dyDescent="0.15">
      <c r="A163" s="67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</row>
    <row r="164" spans="1:16" x14ac:dyDescent="0.15">
      <c r="A164" s="67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</row>
    <row r="165" spans="1:16" x14ac:dyDescent="0.15">
      <c r="A165" s="67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</row>
    <row r="166" spans="1:16" x14ac:dyDescent="0.15">
      <c r="A166" s="67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</row>
    <row r="167" spans="1:16" x14ac:dyDescent="0.15">
      <c r="A167" s="67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</row>
    <row r="168" spans="1:16" x14ac:dyDescent="0.15">
      <c r="A168" s="67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</row>
    <row r="169" spans="1:16" x14ac:dyDescent="0.15">
      <c r="A169" s="67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</row>
    <row r="170" spans="1:16" x14ac:dyDescent="0.15">
      <c r="A170" s="67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</row>
    <row r="171" spans="1:16" x14ac:dyDescent="0.15">
      <c r="A171" s="67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</row>
    <row r="172" spans="1:16" x14ac:dyDescent="0.15">
      <c r="A172" s="67"/>
      <c r="B172" s="65"/>
      <c r="C172" s="65"/>
      <c r="D172" s="65"/>
      <c r="E172" s="65"/>
      <c r="F172" s="65"/>
      <c r="G172" s="28"/>
      <c r="H172" s="65"/>
      <c r="I172" s="65"/>
      <c r="J172" s="65"/>
      <c r="K172" s="65"/>
      <c r="L172" s="65"/>
      <c r="M172" s="65"/>
      <c r="N172" s="65"/>
      <c r="O172" s="65"/>
      <c r="P172" s="65"/>
    </row>
    <row r="173" spans="1:16" x14ac:dyDescent="0.15">
      <c r="A173" s="67"/>
      <c r="B173" s="65"/>
      <c r="C173" s="65"/>
      <c r="D173" s="65"/>
      <c r="E173" s="65"/>
      <c r="F173" s="65"/>
      <c r="G173" s="28"/>
      <c r="H173" s="65"/>
      <c r="I173" s="65"/>
      <c r="J173" s="65"/>
      <c r="K173" s="65"/>
      <c r="L173" s="65"/>
      <c r="M173" s="65"/>
      <c r="N173" s="65"/>
      <c r="O173" s="65"/>
      <c r="P173" s="65"/>
    </row>
    <row r="174" spans="1:16" x14ac:dyDescent="0.15">
      <c r="A174" s="75"/>
      <c r="B174" s="28"/>
      <c r="C174" s="28"/>
      <c r="D174" s="28"/>
      <c r="E174" s="28"/>
      <c r="F174" s="28"/>
      <c r="G174" s="65"/>
      <c r="H174" s="28"/>
      <c r="I174" s="28"/>
      <c r="J174" s="28"/>
      <c r="K174" s="28"/>
      <c r="L174" s="28"/>
      <c r="M174" s="28"/>
      <c r="N174" s="28"/>
      <c r="O174" s="28"/>
      <c r="P174" s="28"/>
    </row>
    <row r="175" spans="1:16" x14ac:dyDescent="0.15">
      <c r="A175" s="75"/>
      <c r="B175" s="28"/>
      <c r="C175" s="28"/>
      <c r="D175" s="28"/>
      <c r="E175" s="28"/>
      <c r="F175" s="28"/>
      <c r="G175" s="65"/>
      <c r="H175" s="28"/>
      <c r="I175" s="28"/>
      <c r="J175" s="28"/>
      <c r="K175" s="28"/>
      <c r="L175" s="28"/>
      <c r="M175" s="28"/>
      <c r="N175" s="28"/>
      <c r="O175" s="28"/>
      <c r="P175" s="28"/>
    </row>
    <row r="176" spans="1:16" x14ac:dyDescent="0.15">
      <c r="A176" s="67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</row>
    <row r="177" spans="1:16" x14ac:dyDescent="0.15">
      <c r="A177" s="67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</row>
    <row r="178" spans="1:16" x14ac:dyDescent="0.15">
      <c r="A178" s="67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</row>
    <row r="179" spans="1:16" x14ac:dyDescent="0.15">
      <c r="A179" s="67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</row>
    <row r="180" spans="1:16" x14ac:dyDescent="0.15">
      <c r="A180" s="67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</row>
    <row r="181" spans="1:16" x14ac:dyDescent="0.15">
      <c r="A181" s="67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</row>
    <row r="182" spans="1:16" x14ac:dyDescent="0.15">
      <c r="A182" s="67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</row>
    <row r="183" spans="1:16" x14ac:dyDescent="0.15">
      <c r="A183" s="67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</row>
    <row r="184" spans="1:16" x14ac:dyDescent="0.15">
      <c r="A184" s="67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</row>
    <row r="185" spans="1:16" x14ac:dyDescent="0.15">
      <c r="A185" s="67"/>
      <c r="B185" s="65"/>
      <c r="C185" s="65"/>
      <c r="D185" s="65"/>
      <c r="E185" s="65"/>
      <c r="F185" s="65"/>
      <c r="G185" s="28"/>
      <c r="H185" s="65"/>
      <c r="I185" s="65"/>
      <c r="J185" s="65"/>
      <c r="K185" s="65"/>
      <c r="L185" s="65"/>
      <c r="M185" s="65"/>
      <c r="N185" s="65"/>
      <c r="O185" s="65"/>
      <c r="P185" s="65"/>
    </row>
    <row r="186" spans="1:16" x14ac:dyDescent="0.15">
      <c r="A186" s="67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</row>
    <row r="187" spans="1:16" x14ac:dyDescent="0.15">
      <c r="A187" s="75"/>
      <c r="B187" s="28"/>
      <c r="C187" s="28"/>
      <c r="D187" s="28"/>
      <c r="E187" s="28"/>
      <c r="F187" s="28"/>
      <c r="G187" s="65"/>
      <c r="H187" s="28"/>
      <c r="I187" s="28"/>
      <c r="J187" s="65"/>
      <c r="K187" s="65"/>
      <c r="L187" s="65"/>
      <c r="M187" s="65"/>
      <c r="N187" s="65"/>
      <c r="O187" s="65"/>
      <c r="P187" s="65"/>
    </row>
    <row r="188" spans="1:16" x14ac:dyDescent="0.15">
      <c r="A188" s="67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</row>
    <row r="189" spans="1:16" x14ac:dyDescent="0.15">
      <c r="A189" s="67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</row>
    <row r="190" spans="1:16" x14ac:dyDescent="0.15">
      <c r="A190" s="67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</row>
    <row r="191" spans="1:16" x14ac:dyDescent="0.15">
      <c r="A191" s="67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</row>
    <row r="192" spans="1:16" x14ac:dyDescent="0.15">
      <c r="A192" s="67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</row>
    <row r="193" spans="1:16" x14ac:dyDescent="0.15">
      <c r="A193" s="67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</row>
    <row r="194" spans="1:16" x14ac:dyDescent="0.15">
      <c r="A194" s="67"/>
      <c r="B194" s="65"/>
      <c r="C194" s="65"/>
      <c r="D194" s="65"/>
      <c r="E194" s="65"/>
      <c r="F194" s="65"/>
      <c r="G194" s="28"/>
      <c r="H194" s="65"/>
      <c r="I194" s="65"/>
      <c r="J194" s="65"/>
      <c r="K194" s="65"/>
      <c r="L194" s="65"/>
      <c r="M194" s="65"/>
      <c r="N194" s="65"/>
      <c r="O194" s="65"/>
      <c r="P194" s="65"/>
    </row>
    <row r="195" spans="1:16" x14ac:dyDescent="0.15">
      <c r="A195" s="67"/>
      <c r="B195" s="65"/>
      <c r="C195" s="65"/>
      <c r="D195" s="65"/>
      <c r="E195" s="65"/>
      <c r="F195" s="65"/>
      <c r="G195" s="28"/>
      <c r="H195" s="65"/>
      <c r="I195" s="65"/>
      <c r="J195" s="65"/>
      <c r="K195" s="65"/>
      <c r="L195" s="65"/>
      <c r="M195" s="65"/>
      <c r="N195" s="65"/>
      <c r="O195" s="65"/>
      <c r="P195" s="65"/>
    </row>
    <row r="196" spans="1:16" x14ac:dyDescent="0.15">
      <c r="A196" s="75"/>
      <c r="B196" s="28"/>
      <c r="C196" s="28"/>
      <c r="D196" s="28"/>
      <c r="E196" s="28"/>
      <c r="F196" s="28"/>
      <c r="G196" s="65"/>
      <c r="H196" s="28"/>
      <c r="I196" s="28"/>
      <c r="J196" s="28"/>
      <c r="K196" s="28"/>
      <c r="L196" s="28"/>
      <c r="M196" s="28"/>
      <c r="N196" s="28"/>
      <c r="O196" s="28"/>
      <c r="P196" s="28"/>
    </row>
    <row r="197" spans="1:16" x14ac:dyDescent="0.15">
      <c r="A197" s="75"/>
      <c r="B197" s="28"/>
      <c r="C197" s="28"/>
      <c r="D197" s="28"/>
      <c r="E197" s="28"/>
      <c r="F197" s="28"/>
      <c r="G197" s="65"/>
      <c r="H197" s="28"/>
      <c r="I197" s="28"/>
      <c r="J197" s="28"/>
      <c r="K197" s="28"/>
      <c r="L197" s="28"/>
      <c r="M197" s="28"/>
      <c r="N197" s="28"/>
      <c r="O197" s="28"/>
      <c r="P197" s="28"/>
    </row>
    <row r="198" spans="1:16" x14ac:dyDescent="0.15">
      <c r="A198" s="67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</row>
    <row r="199" spans="1:16" x14ac:dyDescent="0.15">
      <c r="A199" s="67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</row>
    <row r="200" spans="1:16" x14ac:dyDescent="0.15">
      <c r="A200" s="67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</row>
    <row r="201" spans="1:16" x14ac:dyDescent="0.15">
      <c r="A201" s="67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</row>
    <row r="202" spans="1:16" x14ac:dyDescent="0.15">
      <c r="A202" s="67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</row>
    <row r="203" spans="1:16" x14ac:dyDescent="0.15">
      <c r="A203" s="67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</row>
    <row r="204" spans="1:16" x14ac:dyDescent="0.15">
      <c r="A204" s="67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</row>
    <row r="205" spans="1:16" x14ac:dyDescent="0.15">
      <c r="A205" s="67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</row>
    <row r="206" spans="1:16" x14ac:dyDescent="0.15">
      <c r="A206" s="67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</row>
    <row r="207" spans="1:16" x14ac:dyDescent="0.15">
      <c r="A207" s="67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</row>
    <row r="208" spans="1:16" x14ac:dyDescent="0.15">
      <c r="A208" s="67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</row>
    <row r="209" spans="1:16" x14ac:dyDescent="0.15">
      <c r="A209" s="67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</row>
    <row r="210" spans="1:16" x14ac:dyDescent="0.15">
      <c r="A210" s="67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</row>
    <row r="211" spans="1:16" x14ac:dyDescent="0.15">
      <c r="A211" s="67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</row>
    <row r="212" spans="1:16" x14ac:dyDescent="0.15">
      <c r="A212" s="67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</row>
    <row r="213" spans="1:16" x14ac:dyDescent="0.15">
      <c r="A213" s="67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</row>
    <row r="214" spans="1:16" x14ac:dyDescent="0.15">
      <c r="A214" s="67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</row>
    <row r="215" spans="1:16" x14ac:dyDescent="0.15">
      <c r="A215" s="67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</row>
    <row r="216" spans="1:16" x14ac:dyDescent="0.15">
      <c r="A216" s="67"/>
      <c r="B216" s="65"/>
      <c r="C216" s="65"/>
      <c r="D216" s="65"/>
      <c r="E216" s="65"/>
      <c r="F216" s="65"/>
      <c r="G216" s="28"/>
      <c r="H216" s="65"/>
      <c r="I216" s="65"/>
      <c r="J216" s="65"/>
      <c r="K216" s="65"/>
      <c r="L216" s="65"/>
      <c r="M216" s="65"/>
      <c r="N216" s="65"/>
      <c r="O216" s="65"/>
      <c r="P216" s="65"/>
    </row>
    <row r="217" spans="1:16" x14ac:dyDescent="0.15">
      <c r="A217" s="67"/>
      <c r="B217" s="65"/>
      <c r="C217" s="65"/>
      <c r="D217" s="65"/>
      <c r="E217" s="65"/>
      <c r="F217" s="65"/>
      <c r="G217" s="28"/>
      <c r="H217" s="65"/>
      <c r="I217" s="65"/>
      <c r="J217" s="65"/>
      <c r="K217" s="65"/>
      <c r="L217" s="65"/>
      <c r="M217" s="65"/>
      <c r="N217" s="65"/>
      <c r="O217" s="65"/>
      <c r="P217" s="65"/>
    </row>
    <row r="218" spans="1:16" x14ac:dyDescent="0.15">
      <c r="A218" s="75"/>
      <c r="B218" s="28"/>
      <c r="C218" s="28"/>
      <c r="D218" s="28"/>
      <c r="E218" s="28"/>
      <c r="F218" s="28"/>
      <c r="G218" s="65"/>
      <c r="H218" s="28"/>
      <c r="I218" s="28"/>
      <c r="J218" s="28"/>
      <c r="K218" s="28"/>
      <c r="L218" s="28"/>
      <c r="M218" s="28"/>
      <c r="N218" s="28"/>
      <c r="O218" s="28"/>
      <c r="P218" s="28"/>
    </row>
    <row r="219" spans="1:16" x14ac:dyDescent="0.15">
      <c r="A219" s="75"/>
      <c r="B219" s="28"/>
      <c r="C219" s="28"/>
      <c r="D219" s="28"/>
      <c r="E219" s="28"/>
      <c r="F219" s="28"/>
      <c r="G219" s="65"/>
      <c r="H219" s="28"/>
      <c r="I219" s="28"/>
      <c r="J219" s="28"/>
      <c r="K219" s="28"/>
      <c r="L219" s="28"/>
      <c r="M219" s="28"/>
      <c r="N219" s="28"/>
      <c r="O219" s="28"/>
      <c r="P219" s="28"/>
    </row>
    <row r="220" spans="1:16" x14ac:dyDescent="0.15">
      <c r="A220" s="67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</row>
    <row r="221" spans="1:16" x14ac:dyDescent="0.15">
      <c r="A221" s="67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</row>
    <row r="222" spans="1:16" x14ac:dyDescent="0.15">
      <c r="A222" s="67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</row>
    <row r="223" spans="1:16" x14ac:dyDescent="0.15">
      <c r="A223" s="67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</row>
    <row r="224" spans="1:16" x14ac:dyDescent="0.15">
      <c r="A224" s="67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</row>
    <row r="225" spans="1:16" x14ac:dyDescent="0.15">
      <c r="A225" s="67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</row>
    <row r="226" spans="1:16" x14ac:dyDescent="0.15">
      <c r="A226" s="67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</row>
    <row r="227" spans="1:16" x14ac:dyDescent="0.15">
      <c r="A227" s="67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</row>
    <row r="228" spans="1:16" x14ac:dyDescent="0.15">
      <c r="A228" s="67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</row>
    <row r="229" spans="1:16" x14ac:dyDescent="0.15">
      <c r="A229" s="67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</row>
    <row r="230" spans="1:16" x14ac:dyDescent="0.15">
      <c r="A230" s="67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</row>
    <row r="231" spans="1:16" x14ac:dyDescent="0.15">
      <c r="A231" s="67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</row>
    <row r="232" spans="1:16" x14ac:dyDescent="0.15">
      <c r="A232" s="67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</row>
    <row r="233" spans="1:16" x14ac:dyDescent="0.15">
      <c r="A233" s="67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</row>
    <row r="234" spans="1:16" x14ac:dyDescent="0.15">
      <c r="A234" s="67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</row>
    <row r="235" spans="1:16" x14ac:dyDescent="0.15">
      <c r="A235" s="67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</row>
    <row r="236" spans="1:16" x14ac:dyDescent="0.15">
      <c r="A236" s="67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</row>
    <row r="237" spans="1:16" x14ac:dyDescent="0.15">
      <c r="A237" s="67"/>
      <c r="B237" s="65"/>
      <c r="C237" s="65"/>
      <c r="D237" s="65"/>
      <c r="E237" s="65"/>
      <c r="F237" s="65"/>
      <c r="G237" s="28"/>
      <c r="H237" s="65"/>
      <c r="I237" s="65"/>
      <c r="J237" s="65"/>
      <c r="K237" s="65"/>
      <c r="L237" s="65"/>
      <c r="M237" s="65"/>
      <c r="N237" s="65"/>
      <c r="O237" s="65"/>
      <c r="P237" s="65"/>
    </row>
    <row r="238" spans="1:16" x14ac:dyDescent="0.15">
      <c r="A238" s="67"/>
      <c r="B238" s="65"/>
      <c r="C238" s="65"/>
      <c r="D238" s="65"/>
      <c r="E238" s="65"/>
      <c r="F238" s="65"/>
      <c r="G238" s="28"/>
      <c r="H238" s="65"/>
      <c r="I238" s="65"/>
      <c r="J238" s="65"/>
      <c r="K238" s="65"/>
      <c r="L238" s="65"/>
      <c r="M238" s="65"/>
      <c r="N238" s="65"/>
      <c r="O238" s="65"/>
      <c r="P238" s="65"/>
    </row>
    <row r="239" spans="1:16" x14ac:dyDescent="0.15">
      <c r="A239" s="75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</row>
    <row r="240" spans="1:16" x14ac:dyDescent="0.15">
      <c r="A240" s="75"/>
      <c r="B240" s="28"/>
      <c r="C240" s="28"/>
      <c r="D240" s="28"/>
      <c r="E240" s="28"/>
      <c r="F240" s="28"/>
      <c r="G240" s="65"/>
      <c r="H240" s="28"/>
      <c r="I240" s="28"/>
      <c r="J240" s="28"/>
      <c r="K240" s="28"/>
      <c r="L240" s="28"/>
      <c r="M240" s="28"/>
      <c r="N240" s="28"/>
      <c r="O240" s="28"/>
      <c r="P240" s="28"/>
    </row>
    <row r="241" spans="1:16" x14ac:dyDescent="0.15">
      <c r="A241" s="75"/>
      <c r="B241" s="28"/>
      <c r="C241" s="28"/>
      <c r="D241" s="28"/>
      <c r="E241" s="28"/>
      <c r="F241" s="28"/>
      <c r="G241" s="65"/>
      <c r="H241" s="28"/>
      <c r="I241" s="28"/>
      <c r="J241" s="28"/>
      <c r="K241" s="28"/>
      <c r="L241" s="28"/>
      <c r="M241" s="28"/>
      <c r="N241" s="28"/>
      <c r="O241" s="28"/>
      <c r="P241" s="28"/>
    </row>
    <row r="242" spans="1:16" x14ac:dyDescent="0.15">
      <c r="A242" s="67"/>
      <c r="B242" s="65"/>
      <c r="C242" s="65"/>
      <c r="D242" s="65"/>
      <c r="E242" s="65"/>
      <c r="F242" s="65"/>
      <c r="G242" s="65"/>
      <c r="H242" s="65"/>
      <c r="I242" s="65"/>
      <c r="J242" s="28"/>
      <c r="K242" s="65"/>
      <c r="L242" s="65"/>
      <c r="M242" s="65"/>
      <c r="N242" s="65"/>
      <c r="O242" s="65"/>
      <c r="P242" s="65"/>
    </row>
    <row r="243" spans="1:16" x14ac:dyDescent="0.15">
      <c r="A243" s="67"/>
      <c r="B243" s="65"/>
      <c r="C243" s="65"/>
      <c r="D243" s="65"/>
      <c r="E243" s="65"/>
      <c r="F243" s="65"/>
      <c r="G243" s="65"/>
      <c r="H243" s="65"/>
      <c r="I243" s="65"/>
      <c r="J243" s="28"/>
      <c r="K243" s="65"/>
      <c r="L243" s="65"/>
      <c r="M243" s="65"/>
      <c r="N243" s="65"/>
      <c r="O243" s="65"/>
      <c r="P243" s="65"/>
    </row>
    <row r="244" spans="1:16" x14ac:dyDescent="0.15">
      <c r="A244" s="67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</row>
    <row r="245" spans="1:16" x14ac:dyDescent="0.15">
      <c r="A245" s="67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</row>
    <row r="246" spans="1:16" x14ac:dyDescent="0.15">
      <c r="A246" s="67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</row>
    <row r="247" spans="1:16" x14ac:dyDescent="0.15">
      <c r="A247" s="67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</row>
    <row r="248" spans="1:16" x14ac:dyDescent="0.15">
      <c r="A248" s="67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</row>
    <row r="249" spans="1:16" x14ac:dyDescent="0.15">
      <c r="A249" s="67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</row>
    <row r="250" spans="1:16" x14ac:dyDescent="0.15">
      <c r="A250" s="67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</row>
    <row r="251" spans="1:16" x14ac:dyDescent="0.15">
      <c r="A251" s="67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</row>
    <row r="252" spans="1:16" x14ac:dyDescent="0.15">
      <c r="A252" s="67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</row>
    <row r="253" spans="1:16" x14ac:dyDescent="0.15">
      <c r="A253" s="67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</row>
    <row r="254" spans="1:16" x14ac:dyDescent="0.15">
      <c r="A254" s="67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</row>
    <row r="255" spans="1:16" x14ac:dyDescent="0.15">
      <c r="A255" s="67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</row>
    <row r="256" spans="1:16" x14ac:dyDescent="0.15">
      <c r="A256" s="67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</row>
    <row r="257" spans="1:16" x14ac:dyDescent="0.15">
      <c r="A257" s="67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</row>
    <row r="258" spans="1:16" x14ac:dyDescent="0.15">
      <c r="A258" s="67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</row>
    <row r="259" spans="1:16" x14ac:dyDescent="0.15">
      <c r="A259" s="67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</row>
    <row r="260" spans="1:16" x14ac:dyDescent="0.15">
      <c r="A260" s="67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</row>
    <row r="261" spans="1:16" x14ac:dyDescent="0.15">
      <c r="A261" s="67"/>
      <c r="B261" s="65"/>
      <c r="C261" s="65"/>
      <c r="D261" s="65"/>
      <c r="E261" s="65"/>
      <c r="F261" s="65"/>
      <c r="G261" s="28"/>
      <c r="H261" s="65"/>
      <c r="I261" s="65"/>
      <c r="J261" s="65"/>
      <c r="K261" s="65"/>
      <c r="L261" s="65"/>
      <c r="M261" s="65"/>
      <c r="N261" s="65"/>
      <c r="O261" s="65"/>
      <c r="P261" s="65"/>
    </row>
    <row r="262" spans="1:16" x14ac:dyDescent="0.15">
      <c r="A262" s="67"/>
      <c r="B262" s="65"/>
      <c r="C262" s="65"/>
      <c r="D262" s="65"/>
      <c r="E262" s="65"/>
      <c r="F262" s="65"/>
      <c r="G262" s="28"/>
      <c r="H262" s="65"/>
      <c r="I262" s="65"/>
      <c r="J262" s="65"/>
      <c r="K262" s="65"/>
      <c r="L262" s="28"/>
      <c r="M262" s="28"/>
      <c r="N262" s="28"/>
      <c r="O262" s="28"/>
      <c r="P262" s="28"/>
    </row>
    <row r="263" spans="1:16" x14ac:dyDescent="0.15">
      <c r="A263" s="75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</row>
    <row r="264" spans="1:16" x14ac:dyDescent="0.15">
      <c r="A264" s="75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</row>
    <row r="265" spans="1:16" x14ac:dyDescent="0.15">
      <c r="A265" s="75"/>
      <c r="B265" s="28"/>
      <c r="C265" s="28"/>
      <c r="D265" s="28"/>
      <c r="E265" s="28"/>
      <c r="F265" s="28"/>
      <c r="H265" s="28"/>
      <c r="I265" s="28"/>
      <c r="J265" s="28"/>
      <c r="K265" s="28"/>
      <c r="L265" s="28"/>
      <c r="M265" s="28"/>
      <c r="N265" s="28"/>
      <c r="O265" s="28"/>
      <c r="P265" s="28"/>
    </row>
    <row r="266" spans="1:16" x14ac:dyDescent="0.15">
      <c r="A266" s="75"/>
      <c r="B266" s="28"/>
      <c r="C266" s="28"/>
      <c r="D266" s="28"/>
      <c r="E266" s="28"/>
      <c r="F266" s="28"/>
      <c r="H266" s="28"/>
      <c r="I266" s="28"/>
      <c r="J266" s="28"/>
      <c r="K266" s="28"/>
      <c r="L266" s="28"/>
      <c r="M266" s="28"/>
      <c r="N266" s="28"/>
      <c r="O266" s="28"/>
      <c r="P266" s="28"/>
    </row>
    <row r="286" spans="6:6" x14ac:dyDescent="0.15">
      <c r="F286" s="7"/>
    </row>
    <row r="375" spans="5:5" x14ac:dyDescent="0.15">
      <c r="E375" s="9"/>
    </row>
  </sheetData>
  <phoneticPr fontId="2" type="noConversion"/>
  <printOptions gridLines="1" gridLinesSet="0"/>
  <pageMargins left="0.25" right="0.25" top="1" bottom="1" header="0.5" footer="0.5"/>
  <pageSetup orientation="landscape" horizontalDpi="1200" verticalDpi="1200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M388"/>
  <sheetViews>
    <sheetView workbookViewId="0">
      <selection activeCell="D24" sqref="D24"/>
    </sheetView>
  </sheetViews>
  <sheetFormatPr baseColWidth="10" defaultRowHeight="13" x14ac:dyDescent="0.15"/>
  <cols>
    <col min="1" max="1" width="10.6640625" customWidth="1"/>
    <col min="2" max="2" width="9" customWidth="1"/>
    <col min="3" max="3" width="11.83203125" customWidth="1"/>
    <col min="4" max="4" width="11" customWidth="1"/>
    <col min="5" max="5" width="5" customWidth="1"/>
    <col min="6" max="6" width="8" customWidth="1"/>
    <col min="7" max="7" width="8.6640625" customWidth="1"/>
    <col min="8" max="8" width="8.33203125" customWidth="1"/>
    <col min="9" max="9" width="6.6640625" customWidth="1"/>
    <col min="10" max="12" width="8.83203125" customWidth="1"/>
    <col min="13" max="13" width="8" customWidth="1"/>
    <col min="14" max="15" width="8.83203125" customWidth="1"/>
    <col min="16" max="16" width="5.33203125" customWidth="1"/>
    <col min="17" max="17" width="8.83203125" customWidth="1"/>
    <col min="18" max="18" width="7.5" customWidth="1"/>
    <col min="19" max="19" width="7.33203125" customWidth="1"/>
    <col min="20" max="20" width="8.1640625" customWidth="1"/>
    <col min="21" max="256" width="8.83203125" customWidth="1"/>
  </cols>
  <sheetData>
    <row r="1" spans="1:4" x14ac:dyDescent="0.15">
      <c r="A1" s="1"/>
      <c r="B1" t="s">
        <v>14</v>
      </c>
    </row>
    <row r="2" spans="1:4" x14ac:dyDescent="0.15">
      <c r="A2" s="5"/>
      <c r="B2">
        <v>16</v>
      </c>
      <c r="C2">
        <v>17</v>
      </c>
      <c r="D2">
        <v>18</v>
      </c>
    </row>
    <row r="3" spans="1:4" x14ac:dyDescent="0.15">
      <c r="A3" s="77" t="s">
        <v>109</v>
      </c>
    </row>
    <row r="4" spans="1:4" x14ac:dyDescent="0.15">
      <c r="A4" s="77" t="s">
        <v>102</v>
      </c>
      <c r="B4">
        <v>1.23</v>
      </c>
      <c r="C4">
        <v>2.87</v>
      </c>
      <c r="D4">
        <v>6.26</v>
      </c>
    </row>
    <row r="5" spans="1:4" x14ac:dyDescent="0.15">
      <c r="A5" s="77" t="s">
        <v>103</v>
      </c>
      <c r="B5" s="34">
        <v>0.68799999999999994</v>
      </c>
      <c r="C5">
        <v>2.09</v>
      </c>
      <c r="D5" s="34">
        <v>4.0350000000000001</v>
      </c>
    </row>
    <row r="6" spans="1:4" x14ac:dyDescent="0.15">
      <c r="A6" s="77" t="s">
        <v>104</v>
      </c>
      <c r="C6">
        <v>3.2099999999999995</v>
      </c>
      <c r="D6" s="34">
        <v>5.126666666666666</v>
      </c>
    </row>
    <row r="7" spans="1:4" x14ac:dyDescent="0.15">
      <c r="A7" s="72" t="s">
        <v>105</v>
      </c>
      <c r="C7" s="34">
        <v>4.5199999999999996</v>
      </c>
      <c r="D7">
        <v>4.9450000000000003</v>
      </c>
    </row>
    <row r="8" spans="1:4" x14ac:dyDescent="0.15">
      <c r="A8" s="72" t="s">
        <v>110</v>
      </c>
      <c r="B8">
        <v>0.38900000000000001</v>
      </c>
      <c r="C8" s="27">
        <v>4.1399999999999997</v>
      </c>
      <c r="D8" s="27">
        <v>5.19</v>
      </c>
    </row>
    <row r="9" spans="1:4" x14ac:dyDescent="0.15">
      <c r="A9" s="72" t="s">
        <v>111</v>
      </c>
      <c r="B9">
        <v>2.2599999999999998</v>
      </c>
      <c r="C9">
        <v>11.75</v>
      </c>
      <c r="D9">
        <v>11.45</v>
      </c>
    </row>
    <row r="10" spans="1:4" x14ac:dyDescent="0.15">
      <c r="A10" s="72" t="s">
        <v>112</v>
      </c>
      <c r="B10" s="27">
        <v>1.64</v>
      </c>
      <c r="C10" s="27">
        <v>10.3</v>
      </c>
      <c r="D10" s="27">
        <v>6.51</v>
      </c>
    </row>
    <row r="11" spans="1:4" x14ac:dyDescent="0.15">
      <c r="A11" s="72" t="s">
        <v>113</v>
      </c>
      <c r="B11">
        <v>1.05</v>
      </c>
      <c r="C11" s="27">
        <v>7.43</v>
      </c>
      <c r="D11">
        <v>6.77</v>
      </c>
    </row>
    <row r="12" spans="1:4" x14ac:dyDescent="0.15">
      <c r="A12" s="1"/>
    </row>
    <row r="13" spans="1:4" x14ac:dyDescent="0.15">
      <c r="A13" s="1"/>
      <c r="B13" t="s">
        <v>15</v>
      </c>
    </row>
    <row r="14" spans="1:4" x14ac:dyDescent="0.15">
      <c r="A14" s="5"/>
      <c r="B14">
        <v>16</v>
      </c>
      <c r="C14">
        <v>17</v>
      </c>
      <c r="D14">
        <v>18</v>
      </c>
    </row>
    <row r="15" spans="1:4" x14ac:dyDescent="0.15">
      <c r="A15" s="77" t="s">
        <v>109</v>
      </c>
      <c r="B15" s="43">
        <v>0.25</v>
      </c>
      <c r="D15" s="43">
        <v>0.16900000000000001</v>
      </c>
    </row>
    <row r="16" spans="1:4" x14ac:dyDescent="0.15">
      <c r="A16" s="77" t="s">
        <v>102</v>
      </c>
      <c r="B16" s="43">
        <v>0.22900000000000001</v>
      </c>
      <c r="C16">
        <v>3.9E-2</v>
      </c>
      <c r="D16" s="43">
        <v>0.16149999999999998</v>
      </c>
    </row>
    <row r="17" spans="1:4" ht="15" x14ac:dyDescent="0.2">
      <c r="A17" s="77" t="s">
        <v>103</v>
      </c>
      <c r="B17" s="95"/>
      <c r="C17" s="43">
        <v>0.84349999999999992</v>
      </c>
      <c r="D17" s="43">
        <v>0.25650000000000001</v>
      </c>
    </row>
    <row r="18" spans="1:4" x14ac:dyDescent="0.15">
      <c r="A18" s="77" t="s">
        <v>104</v>
      </c>
      <c r="C18" s="43">
        <v>0.13533333333333333</v>
      </c>
      <c r="D18" s="43">
        <v>0.14633333333333334</v>
      </c>
    </row>
    <row r="19" spans="1:4" x14ac:dyDescent="0.15">
      <c r="A19" s="72" t="s">
        <v>105</v>
      </c>
      <c r="C19" s="43">
        <v>0.48650000000000004</v>
      </c>
      <c r="D19" s="43">
        <v>5.7999999999999996E-2</v>
      </c>
    </row>
    <row r="20" spans="1:4" x14ac:dyDescent="0.15">
      <c r="A20" s="72" t="s">
        <v>110</v>
      </c>
      <c r="B20">
        <v>0.13600000000000001</v>
      </c>
      <c r="C20" s="43">
        <v>0.17649999999999999</v>
      </c>
      <c r="D20" s="43">
        <v>0.18050000000000002</v>
      </c>
    </row>
    <row r="21" spans="1:4" x14ac:dyDescent="0.15">
      <c r="A21" s="72" t="s">
        <v>111</v>
      </c>
      <c r="B21">
        <v>0.158</v>
      </c>
      <c r="C21">
        <v>0.109</v>
      </c>
      <c r="D21">
        <v>8.7000000000000008E-2</v>
      </c>
    </row>
    <row r="22" spans="1:4" x14ac:dyDescent="0.15">
      <c r="A22" s="72" t="s">
        <v>112</v>
      </c>
      <c r="B22" s="45">
        <v>0.23799999999999999</v>
      </c>
      <c r="C22" s="45">
        <v>5.6000000000000001E-2</v>
      </c>
      <c r="D22" s="45">
        <v>0.11700000000000001</v>
      </c>
    </row>
    <row r="23" spans="1:4" x14ac:dyDescent="0.15">
      <c r="A23" s="72" t="s">
        <v>113</v>
      </c>
      <c r="B23">
        <v>0.26400000000000001</v>
      </c>
      <c r="C23" s="45">
        <v>7.8E-2</v>
      </c>
      <c r="D23" s="45">
        <v>0.153</v>
      </c>
    </row>
    <row r="24" spans="1:4" x14ac:dyDescent="0.15">
      <c r="A24" s="1"/>
    </row>
    <row r="25" spans="1:4" x14ac:dyDescent="0.15">
      <c r="A25" s="3"/>
      <c r="B25" t="s">
        <v>114</v>
      </c>
    </row>
    <row r="26" spans="1:4" x14ac:dyDescent="0.15">
      <c r="A26" s="5"/>
      <c r="B26">
        <v>16</v>
      </c>
      <c r="C26">
        <v>17</v>
      </c>
      <c r="D26">
        <v>18</v>
      </c>
    </row>
    <row r="27" spans="1:4" x14ac:dyDescent="0.15">
      <c r="A27" s="77" t="s">
        <v>109</v>
      </c>
      <c r="B27" s="50">
        <v>6</v>
      </c>
      <c r="D27">
        <v>9.6</v>
      </c>
    </row>
    <row r="28" spans="1:4" x14ac:dyDescent="0.15">
      <c r="A28" s="77" t="s">
        <v>102</v>
      </c>
      <c r="B28">
        <v>16.100000000000001</v>
      </c>
      <c r="C28">
        <v>45.1</v>
      </c>
      <c r="D28" s="50">
        <v>12.25</v>
      </c>
    </row>
    <row r="29" spans="1:4" x14ac:dyDescent="0.15">
      <c r="A29" s="77" t="s">
        <v>103</v>
      </c>
      <c r="B29">
        <v>12.3</v>
      </c>
      <c r="C29" s="50">
        <v>25.55</v>
      </c>
      <c r="D29">
        <v>12.8</v>
      </c>
    </row>
    <row r="30" spans="1:4" x14ac:dyDescent="0.15">
      <c r="A30" s="77" t="s">
        <v>104</v>
      </c>
      <c r="C30" s="50">
        <v>12.05</v>
      </c>
      <c r="D30">
        <v>12.300000000000002</v>
      </c>
    </row>
    <row r="31" spans="1:4" x14ac:dyDescent="0.15">
      <c r="A31" s="72" t="s">
        <v>105</v>
      </c>
      <c r="C31" s="50">
        <v>25.9</v>
      </c>
      <c r="D31">
        <v>31.900000000000002</v>
      </c>
    </row>
    <row r="32" spans="1:4" x14ac:dyDescent="0.15">
      <c r="A32" s="72" t="s">
        <v>110</v>
      </c>
      <c r="B32">
        <v>7.8</v>
      </c>
      <c r="C32" s="50">
        <v>47</v>
      </c>
      <c r="D32" s="50">
        <v>20.65</v>
      </c>
    </row>
    <row r="33" spans="1:13" x14ac:dyDescent="0.15">
      <c r="A33" s="72" t="s">
        <v>111</v>
      </c>
      <c r="B33">
        <v>12.1</v>
      </c>
      <c r="C33" s="50">
        <v>34.65</v>
      </c>
      <c r="D33" s="50">
        <v>22</v>
      </c>
    </row>
    <row r="34" spans="1:13" x14ac:dyDescent="0.15">
      <c r="A34" s="72" t="s">
        <v>112</v>
      </c>
      <c r="B34" s="52">
        <v>8.1</v>
      </c>
      <c r="C34" s="52">
        <v>11.1</v>
      </c>
      <c r="D34" s="52">
        <v>13.1</v>
      </c>
    </row>
    <row r="35" spans="1:13" x14ac:dyDescent="0.15">
      <c r="A35" s="72" t="s">
        <v>113</v>
      </c>
      <c r="B35">
        <v>4.9000000000000004</v>
      </c>
      <c r="C35" s="52">
        <v>17.8</v>
      </c>
      <c r="D35" s="52">
        <v>9.5</v>
      </c>
    </row>
    <row r="36" spans="1:13" x14ac:dyDescent="0.15">
      <c r="A36" s="5"/>
    </row>
    <row r="37" spans="1:13" x14ac:dyDescent="0.15">
      <c r="A37" s="5"/>
      <c r="B37" t="s">
        <v>13</v>
      </c>
    </row>
    <row r="38" spans="1:13" x14ac:dyDescent="0.15">
      <c r="A38" s="5"/>
      <c r="B38">
        <v>16</v>
      </c>
      <c r="C38">
        <v>17</v>
      </c>
      <c r="D38">
        <v>18</v>
      </c>
    </row>
    <row r="39" spans="1:13" x14ac:dyDescent="0.15">
      <c r="A39" s="77" t="s">
        <v>109</v>
      </c>
      <c r="B39" s="27">
        <v>7.16</v>
      </c>
      <c r="C39" s="27"/>
      <c r="D39" s="27">
        <v>5.92</v>
      </c>
      <c r="M39" s="6"/>
    </row>
    <row r="40" spans="1:13" x14ac:dyDescent="0.15">
      <c r="A40" s="77" t="s">
        <v>102</v>
      </c>
      <c r="B40" s="27">
        <v>6.75</v>
      </c>
      <c r="C40" s="27">
        <v>6.33</v>
      </c>
      <c r="D40" s="27">
        <v>6.0449999999999999</v>
      </c>
    </row>
    <row r="41" spans="1:13" x14ac:dyDescent="0.15">
      <c r="A41" s="77" t="s">
        <v>103</v>
      </c>
      <c r="B41" s="27">
        <v>7.57</v>
      </c>
      <c r="C41" s="27">
        <v>6.4399999999999995</v>
      </c>
      <c r="D41" s="27">
        <v>6.4399999999999995</v>
      </c>
    </row>
    <row r="42" spans="1:13" x14ac:dyDescent="0.15">
      <c r="A42" s="77" t="s">
        <v>104</v>
      </c>
      <c r="B42" s="27"/>
      <c r="C42" s="27">
        <v>6.3450000000000006</v>
      </c>
      <c r="D42" s="27">
        <v>6.21</v>
      </c>
    </row>
    <row r="43" spans="1:13" x14ac:dyDescent="0.15">
      <c r="A43" s="72" t="s">
        <v>105</v>
      </c>
      <c r="B43" s="27"/>
      <c r="C43" s="27">
        <v>6.5</v>
      </c>
      <c r="D43" s="27">
        <v>6.4950000000000001</v>
      </c>
    </row>
    <row r="44" spans="1:13" x14ac:dyDescent="0.15">
      <c r="A44" s="72" t="s">
        <v>110</v>
      </c>
      <c r="B44" s="27">
        <v>6.91</v>
      </c>
      <c r="C44" s="27">
        <v>6.49</v>
      </c>
      <c r="D44" s="27">
        <v>6.4250000000000007</v>
      </c>
    </row>
    <row r="45" spans="1:13" x14ac:dyDescent="0.15">
      <c r="A45" s="72" t="s">
        <v>111</v>
      </c>
      <c r="B45" s="27">
        <v>6.6</v>
      </c>
      <c r="C45" s="27">
        <v>6.21</v>
      </c>
      <c r="D45" s="27">
        <v>6.26</v>
      </c>
    </row>
    <row r="46" spans="1:13" x14ac:dyDescent="0.15">
      <c r="A46" s="72" t="s">
        <v>112</v>
      </c>
      <c r="B46" s="27">
        <v>7.2</v>
      </c>
      <c r="C46" s="27">
        <v>6.09</v>
      </c>
      <c r="D46" s="27">
        <v>6.44</v>
      </c>
    </row>
    <row r="47" spans="1:13" x14ac:dyDescent="0.15">
      <c r="A47" s="72" t="s">
        <v>113</v>
      </c>
      <c r="B47" s="27">
        <v>6.59</v>
      </c>
      <c r="C47" s="27">
        <v>5.88</v>
      </c>
      <c r="D47" s="27">
        <v>5.88</v>
      </c>
    </row>
    <row r="48" spans="1:13" x14ac:dyDescent="0.15">
      <c r="A48" s="1"/>
    </row>
    <row r="49" spans="1:4" x14ac:dyDescent="0.15">
      <c r="A49" s="1"/>
      <c r="B49" t="s">
        <v>12</v>
      </c>
    </row>
    <row r="50" spans="1:4" x14ac:dyDescent="0.15">
      <c r="A50" s="5"/>
      <c r="B50">
        <v>16</v>
      </c>
      <c r="C50">
        <v>17</v>
      </c>
      <c r="D50">
        <v>18</v>
      </c>
    </row>
    <row r="51" spans="1:4" x14ac:dyDescent="0.15">
      <c r="A51" s="77" t="s">
        <v>109</v>
      </c>
      <c r="B51" s="37">
        <v>0.06</v>
      </c>
      <c r="D51" s="37">
        <v>4.83</v>
      </c>
    </row>
    <row r="52" spans="1:4" x14ac:dyDescent="0.15">
      <c r="A52" s="77" t="s">
        <v>102</v>
      </c>
      <c r="B52" s="37">
        <v>0.05</v>
      </c>
      <c r="C52" s="37">
        <v>1.56</v>
      </c>
      <c r="D52" s="37">
        <v>4.8849999999999998</v>
      </c>
    </row>
    <row r="53" spans="1:4" x14ac:dyDescent="0.15">
      <c r="A53" s="77" t="s">
        <v>103</v>
      </c>
      <c r="B53" s="37">
        <v>0.08</v>
      </c>
      <c r="C53" s="37">
        <v>1.135</v>
      </c>
      <c r="D53" s="37">
        <v>2.84</v>
      </c>
    </row>
    <row r="54" spans="1:4" x14ac:dyDescent="0.15">
      <c r="A54" s="77" t="s">
        <v>104</v>
      </c>
      <c r="B54" s="37"/>
      <c r="C54" s="37">
        <v>1.8050000000000002</v>
      </c>
      <c r="D54" s="37">
        <v>2.8733333333333335</v>
      </c>
    </row>
    <row r="55" spans="1:4" x14ac:dyDescent="0.15">
      <c r="A55" s="72" t="s">
        <v>105</v>
      </c>
      <c r="B55" s="37"/>
      <c r="C55" s="37">
        <v>4.3450000000000006</v>
      </c>
      <c r="D55" s="37">
        <v>3.9649999999999999</v>
      </c>
    </row>
    <row r="56" spans="1:4" x14ac:dyDescent="0.15">
      <c r="A56" s="72" t="s">
        <v>110</v>
      </c>
      <c r="B56" s="37">
        <v>0.06</v>
      </c>
      <c r="C56" s="37">
        <v>2.85</v>
      </c>
      <c r="D56" s="37">
        <v>3.68</v>
      </c>
    </row>
    <row r="57" spans="1:4" x14ac:dyDescent="0.15">
      <c r="A57" s="72" t="s">
        <v>111</v>
      </c>
      <c r="B57" s="37">
        <v>0.06</v>
      </c>
      <c r="C57" s="37">
        <v>4.4950000000000001</v>
      </c>
      <c r="D57" s="37">
        <v>4.7799999999999994</v>
      </c>
    </row>
    <row r="58" spans="1:4" x14ac:dyDescent="0.15">
      <c r="A58" s="72" t="s">
        <v>112</v>
      </c>
      <c r="B58" s="37">
        <v>7.0000000000000007E-2</v>
      </c>
      <c r="C58" s="37">
        <v>5.85</v>
      </c>
      <c r="D58" s="37">
        <v>6.98</v>
      </c>
    </row>
    <row r="59" spans="1:4" x14ac:dyDescent="0.15">
      <c r="A59" s="72" t="s">
        <v>113</v>
      </c>
      <c r="B59" s="37">
        <v>0.06</v>
      </c>
      <c r="C59" s="37">
        <v>4.91</v>
      </c>
      <c r="D59" s="37">
        <v>4.29</v>
      </c>
    </row>
    <row r="60" spans="1:4" x14ac:dyDescent="0.15">
      <c r="A60" s="1"/>
    </row>
    <row r="61" spans="1:4" x14ac:dyDescent="0.15">
      <c r="A61" s="1"/>
      <c r="B61" t="s">
        <v>115</v>
      </c>
    </row>
    <row r="62" spans="1:4" x14ac:dyDescent="0.15">
      <c r="A62" s="5"/>
      <c r="B62">
        <v>16</v>
      </c>
      <c r="C62">
        <v>17</v>
      </c>
      <c r="D62">
        <v>18</v>
      </c>
    </row>
    <row r="63" spans="1:4" x14ac:dyDescent="0.15">
      <c r="A63" s="77" t="s">
        <v>109</v>
      </c>
      <c r="D63">
        <v>12</v>
      </c>
    </row>
    <row r="64" spans="1:4" x14ac:dyDescent="0.15">
      <c r="A64" s="77" t="s">
        <v>102</v>
      </c>
      <c r="C64">
        <v>9</v>
      </c>
      <c r="D64">
        <v>15</v>
      </c>
    </row>
    <row r="65" spans="1:4" x14ac:dyDescent="0.15">
      <c r="A65" s="77" t="s">
        <v>103</v>
      </c>
      <c r="C65">
        <v>9</v>
      </c>
      <c r="D65">
        <v>21</v>
      </c>
    </row>
    <row r="66" spans="1:4" x14ac:dyDescent="0.15">
      <c r="A66" s="77" t="s">
        <v>104</v>
      </c>
      <c r="C66">
        <v>13</v>
      </c>
      <c r="D66">
        <v>16</v>
      </c>
    </row>
    <row r="67" spans="1:4" x14ac:dyDescent="0.15">
      <c r="A67" s="72" t="s">
        <v>105</v>
      </c>
      <c r="C67" s="96">
        <v>13.5</v>
      </c>
      <c r="D67">
        <v>15</v>
      </c>
    </row>
    <row r="68" spans="1:4" x14ac:dyDescent="0.15">
      <c r="A68" s="72" t="s">
        <v>110</v>
      </c>
      <c r="C68">
        <v>14</v>
      </c>
      <c r="D68">
        <v>14</v>
      </c>
    </row>
    <row r="69" spans="1:4" x14ac:dyDescent="0.15">
      <c r="A69" s="72" t="s">
        <v>111</v>
      </c>
      <c r="C69" s="12">
        <v>15</v>
      </c>
      <c r="D69" s="12">
        <v>15</v>
      </c>
    </row>
    <row r="70" spans="1:4" x14ac:dyDescent="0.15">
      <c r="A70" s="72" t="s">
        <v>112</v>
      </c>
      <c r="C70" s="12">
        <v>24</v>
      </c>
      <c r="D70" s="12">
        <v>17</v>
      </c>
    </row>
    <row r="71" spans="1:4" x14ac:dyDescent="0.15">
      <c r="A71" s="72" t="s">
        <v>113</v>
      </c>
      <c r="C71" s="12">
        <v>24</v>
      </c>
      <c r="D71" s="12">
        <v>21</v>
      </c>
    </row>
    <row r="72" spans="1:4" x14ac:dyDescent="0.15">
      <c r="A72" s="1"/>
    </row>
    <row r="73" spans="1:4" x14ac:dyDescent="0.15">
      <c r="A73" s="3"/>
    </row>
    <row r="74" spans="1:4" x14ac:dyDescent="0.15">
      <c r="A74" s="3"/>
    </row>
    <row r="75" spans="1:4" x14ac:dyDescent="0.15">
      <c r="A75" s="1"/>
    </row>
    <row r="76" spans="1:4" x14ac:dyDescent="0.15">
      <c r="A76" s="1"/>
    </row>
    <row r="77" spans="1:4" x14ac:dyDescent="0.15">
      <c r="A77" s="1"/>
    </row>
    <row r="78" spans="1:4" x14ac:dyDescent="0.15">
      <c r="A78" s="3"/>
    </row>
    <row r="79" spans="1:4" x14ac:dyDescent="0.15">
      <c r="A79" s="8"/>
    </row>
    <row r="80" spans="1:4" x14ac:dyDescent="0.15">
      <c r="A80" s="1"/>
    </row>
    <row r="81" spans="1:1" x14ac:dyDescent="0.15">
      <c r="A81" s="1"/>
    </row>
    <row r="82" spans="1:1" x14ac:dyDescent="0.15">
      <c r="A82" s="1"/>
    </row>
    <row r="83" spans="1:1" x14ac:dyDescent="0.15">
      <c r="A83" s="5"/>
    </row>
    <row r="84" spans="1:1" x14ac:dyDescent="0.15">
      <c r="A84" s="5"/>
    </row>
    <row r="85" spans="1:1" x14ac:dyDescent="0.15">
      <c r="A85" s="5"/>
    </row>
    <row r="86" spans="1:1" x14ac:dyDescent="0.15">
      <c r="A86" s="5"/>
    </row>
    <row r="87" spans="1:1" x14ac:dyDescent="0.15">
      <c r="A87" s="1"/>
    </row>
    <row r="88" spans="1:1" x14ac:dyDescent="0.15">
      <c r="A88" s="1"/>
    </row>
    <row r="89" spans="1:1" x14ac:dyDescent="0.15">
      <c r="A89" s="3"/>
    </row>
    <row r="90" spans="1:1" x14ac:dyDescent="0.15">
      <c r="A90" s="3"/>
    </row>
    <row r="91" spans="1:1" x14ac:dyDescent="0.15">
      <c r="A91" s="1"/>
    </row>
    <row r="92" spans="1:1" x14ac:dyDescent="0.15">
      <c r="A92" s="1"/>
    </row>
    <row r="93" spans="1:1" x14ac:dyDescent="0.15">
      <c r="A93" s="1"/>
    </row>
    <row r="94" spans="1:1" x14ac:dyDescent="0.15">
      <c r="A94" s="3"/>
    </row>
    <row r="95" spans="1:1" x14ac:dyDescent="0.15">
      <c r="A95" s="8"/>
    </row>
    <row r="96" spans="1:1" x14ac:dyDescent="0.15">
      <c r="A96" s="1"/>
    </row>
    <row r="97" spans="1:1" x14ac:dyDescent="0.15">
      <c r="A97" s="1"/>
    </row>
    <row r="98" spans="1:1" x14ac:dyDescent="0.15">
      <c r="A98" s="1"/>
    </row>
    <row r="99" spans="1:1" x14ac:dyDescent="0.15">
      <c r="A99" s="5"/>
    </row>
    <row r="100" spans="1:1" x14ac:dyDescent="0.15">
      <c r="A100" s="5"/>
    </row>
    <row r="101" spans="1:1" x14ac:dyDescent="0.15">
      <c r="A101" s="5"/>
    </row>
    <row r="102" spans="1:1" x14ac:dyDescent="0.15">
      <c r="A102" s="5"/>
    </row>
    <row r="103" spans="1:1" x14ac:dyDescent="0.15">
      <c r="A103" s="1"/>
    </row>
    <row r="104" spans="1:1" x14ac:dyDescent="0.15">
      <c r="A104" s="1"/>
    </row>
    <row r="105" spans="1:1" x14ac:dyDescent="0.15">
      <c r="A105" s="3"/>
    </row>
    <row r="106" spans="1:1" x14ac:dyDescent="0.15">
      <c r="A106" s="3"/>
    </row>
    <row r="107" spans="1:1" x14ac:dyDescent="0.15">
      <c r="A107" s="1"/>
    </row>
    <row r="108" spans="1:1" x14ac:dyDescent="0.15">
      <c r="A108" s="1"/>
    </row>
    <row r="109" spans="1:1" x14ac:dyDescent="0.15">
      <c r="A109" s="1"/>
    </row>
    <row r="110" spans="1:1" x14ac:dyDescent="0.15">
      <c r="A110" s="3"/>
    </row>
    <row r="111" spans="1:1" x14ac:dyDescent="0.15">
      <c r="A111" s="8"/>
    </row>
    <row r="112" spans="1:1" x14ac:dyDescent="0.15">
      <c r="A112" s="1"/>
    </row>
    <row r="113" spans="1:1" x14ac:dyDescent="0.15">
      <c r="A113" s="1"/>
    </row>
    <row r="114" spans="1:1" x14ac:dyDescent="0.15">
      <c r="A114" s="1"/>
    </row>
    <row r="115" spans="1:1" x14ac:dyDescent="0.15">
      <c r="A115" s="5"/>
    </row>
    <row r="116" spans="1:1" x14ac:dyDescent="0.15">
      <c r="A116" s="5"/>
    </row>
    <row r="117" spans="1:1" x14ac:dyDescent="0.15">
      <c r="A117" s="5"/>
    </row>
    <row r="118" spans="1:1" x14ac:dyDescent="0.15">
      <c r="A118" s="5"/>
    </row>
    <row r="119" spans="1:1" x14ac:dyDescent="0.15">
      <c r="A119" s="1"/>
    </row>
    <row r="120" spans="1:1" x14ac:dyDescent="0.15">
      <c r="A120" s="1"/>
    </row>
    <row r="121" spans="1:1" x14ac:dyDescent="0.15">
      <c r="A121" s="3"/>
    </row>
    <row r="122" spans="1:1" x14ac:dyDescent="0.15">
      <c r="A122" s="3"/>
    </row>
    <row r="123" spans="1:1" x14ac:dyDescent="0.15">
      <c r="A123" s="1"/>
    </row>
    <row r="124" spans="1:1" x14ac:dyDescent="0.15">
      <c r="A124" s="1"/>
    </row>
    <row r="125" spans="1:1" x14ac:dyDescent="0.15">
      <c r="A125" s="1"/>
    </row>
    <row r="126" spans="1:1" x14ac:dyDescent="0.15">
      <c r="A126" s="3"/>
    </row>
    <row r="127" spans="1:1" x14ac:dyDescent="0.15">
      <c r="A127" s="8"/>
    </row>
    <row r="128" spans="1:1" x14ac:dyDescent="0.15">
      <c r="A128" s="1"/>
    </row>
    <row r="129" spans="1:1" x14ac:dyDescent="0.15">
      <c r="A129" s="1"/>
    </row>
    <row r="130" spans="1:1" x14ac:dyDescent="0.15">
      <c r="A130" s="1"/>
    </row>
    <row r="131" spans="1:1" x14ac:dyDescent="0.15">
      <c r="A131" s="5"/>
    </row>
    <row r="132" spans="1:1" x14ac:dyDescent="0.15">
      <c r="A132" s="5"/>
    </row>
    <row r="133" spans="1:1" x14ac:dyDescent="0.15">
      <c r="A133" s="5"/>
    </row>
    <row r="134" spans="1:1" x14ac:dyDescent="0.15">
      <c r="A134" s="5"/>
    </row>
    <row r="135" spans="1:1" x14ac:dyDescent="0.15">
      <c r="A135" s="1"/>
    </row>
    <row r="136" spans="1:1" x14ac:dyDescent="0.15">
      <c r="A136" s="1"/>
    </row>
    <row r="137" spans="1:1" x14ac:dyDescent="0.15">
      <c r="A137" s="3"/>
    </row>
    <row r="138" spans="1:1" x14ac:dyDescent="0.15">
      <c r="A138" s="3"/>
    </row>
    <row r="139" spans="1:1" x14ac:dyDescent="0.15">
      <c r="A139" s="1"/>
    </row>
    <row r="140" spans="1:1" x14ac:dyDescent="0.15">
      <c r="A140" s="1"/>
    </row>
    <row r="141" spans="1:1" x14ac:dyDescent="0.15">
      <c r="A141" s="1"/>
    </row>
    <row r="142" spans="1:1" x14ac:dyDescent="0.15">
      <c r="A142" s="3"/>
    </row>
    <row r="143" spans="1:1" x14ac:dyDescent="0.15">
      <c r="A143" s="8"/>
    </row>
    <row r="144" spans="1:1" x14ac:dyDescent="0.15">
      <c r="A144" s="1"/>
    </row>
    <row r="145" spans="1:1" x14ac:dyDescent="0.15">
      <c r="A145" s="1"/>
    </row>
    <row r="146" spans="1:1" x14ac:dyDescent="0.15">
      <c r="A146" s="1"/>
    </row>
    <row r="147" spans="1:1" x14ac:dyDescent="0.15">
      <c r="A147" s="5"/>
    </row>
    <row r="148" spans="1:1" x14ac:dyDescent="0.15">
      <c r="A148" s="5"/>
    </row>
    <row r="149" spans="1:1" x14ac:dyDescent="0.15">
      <c r="A149" s="5"/>
    </row>
    <row r="150" spans="1:1" x14ac:dyDescent="0.15">
      <c r="A150" s="5"/>
    </row>
    <row r="151" spans="1:1" x14ac:dyDescent="0.15">
      <c r="A151" s="1"/>
    </row>
    <row r="152" spans="1:1" x14ac:dyDescent="0.15">
      <c r="A152" s="1"/>
    </row>
    <row r="153" spans="1:1" x14ac:dyDescent="0.15">
      <c r="A153" s="3"/>
    </row>
    <row r="154" spans="1:1" x14ac:dyDescent="0.15">
      <c r="A154" s="3"/>
    </row>
    <row r="155" spans="1:1" x14ac:dyDescent="0.15">
      <c r="A155" s="1"/>
    </row>
    <row r="156" spans="1:1" x14ac:dyDescent="0.15">
      <c r="A156" s="1"/>
    </row>
    <row r="157" spans="1:1" x14ac:dyDescent="0.15">
      <c r="A157" s="1"/>
    </row>
    <row r="158" spans="1:1" x14ac:dyDescent="0.15">
      <c r="A158" s="3"/>
    </row>
    <row r="159" spans="1:1" x14ac:dyDescent="0.15">
      <c r="A159" s="8"/>
    </row>
    <row r="160" spans="1:1" x14ac:dyDescent="0.15">
      <c r="A160" s="1"/>
    </row>
    <row r="161" spans="1:1" x14ac:dyDescent="0.15">
      <c r="A161" s="1"/>
    </row>
    <row r="162" spans="1:1" x14ac:dyDescent="0.15">
      <c r="A162" s="1"/>
    </row>
    <row r="163" spans="1:1" x14ac:dyDescent="0.15">
      <c r="A163" s="5"/>
    </row>
    <row r="164" spans="1:1" x14ac:dyDescent="0.15">
      <c r="A164" s="5"/>
    </row>
    <row r="165" spans="1:1" x14ac:dyDescent="0.15">
      <c r="A165" s="5"/>
    </row>
    <row r="166" spans="1:1" x14ac:dyDescent="0.15">
      <c r="A166" s="5"/>
    </row>
    <row r="167" spans="1:1" x14ac:dyDescent="0.15">
      <c r="A167" s="1"/>
    </row>
    <row r="168" spans="1:1" x14ac:dyDescent="0.15">
      <c r="A168" s="1"/>
    </row>
    <row r="169" spans="1:1" x14ac:dyDescent="0.15">
      <c r="A169" s="3"/>
    </row>
    <row r="170" spans="1:1" x14ac:dyDescent="0.15">
      <c r="A170" s="3"/>
    </row>
    <row r="171" spans="1:1" x14ac:dyDescent="0.15">
      <c r="A171" s="1"/>
    </row>
    <row r="172" spans="1:1" x14ac:dyDescent="0.15">
      <c r="A172" s="1"/>
    </row>
    <row r="173" spans="1:1" x14ac:dyDescent="0.15">
      <c r="A173" s="1"/>
    </row>
    <row r="174" spans="1:1" x14ac:dyDescent="0.15">
      <c r="A174" s="3"/>
    </row>
    <row r="175" spans="1:1" x14ac:dyDescent="0.15">
      <c r="A175" s="8"/>
    </row>
    <row r="176" spans="1:1" x14ac:dyDescent="0.15">
      <c r="A176" s="1"/>
    </row>
    <row r="177" spans="1:8" x14ac:dyDescent="0.15">
      <c r="A177" s="1"/>
    </row>
    <row r="178" spans="1:8" x14ac:dyDescent="0.15">
      <c r="A178" s="1"/>
    </row>
    <row r="179" spans="1:8" x14ac:dyDescent="0.15">
      <c r="A179" s="5"/>
    </row>
    <row r="180" spans="1:8" x14ac:dyDescent="0.15">
      <c r="A180" s="5"/>
    </row>
    <row r="181" spans="1:8" x14ac:dyDescent="0.15">
      <c r="A181" s="5"/>
    </row>
    <row r="182" spans="1:8" x14ac:dyDescent="0.15">
      <c r="A182" s="5"/>
    </row>
    <row r="183" spans="1:8" x14ac:dyDescent="0.15">
      <c r="A183" s="1"/>
      <c r="H183" s="7"/>
    </row>
    <row r="184" spans="1:8" x14ac:dyDescent="0.15">
      <c r="A184" s="1"/>
    </row>
    <row r="185" spans="1:8" x14ac:dyDescent="0.15">
      <c r="A185" s="3"/>
    </row>
    <row r="186" spans="1:8" x14ac:dyDescent="0.15">
      <c r="A186" s="3"/>
    </row>
    <row r="187" spans="1:8" x14ac:dyDescent="0.15">
      <c r="A187" s="1"/>
    </row>
    <row r="188" spans="1:8" x14ac:dyDescent="0.15">
      <c r="A188" s="1"/>
    </row>
    <row r="189" spans="1:8" x14ac:dyDescent="0.15">
      <c r="A189" s="1"/>
    </row>
    <row r="190" spans="1:8" x14ac:dyDescent="0.15">
      <c r="A190" s="3"/>
    </row>
    <row r="191" spans="1:8" x14ac:dyDescent="0.15">
      <c r="A191" s="8"/>
    </row>
    <row r="192" spans="1:8" x14ac:dyDescent="0.15">
      <c r="A192" s="1"/>
    </row>
    <row r="193" spans="1:1" x14ac:dyDescent="0.15">
      <c r="A193" s="1"/>
    </row>
    <row r="194" spans="1:1" x14ac:dyDescent="0.15">
      <c r="A194" s="1"/>
    </row>
    <row r="195" spans="1:1" x14ac:dyDescent="0.15">
      <c r="A195" s="5"/>
    </row>
    <row r="196" spans="1:1" x14ac:dyDescent="0.15">
      <c r="A196" s="5"/>
    </row>
    <row r="197" spans="1:1" x14ac:dyDescent="0.15">
      <c r="A197" s="5"/>
    </row>
    <row r="198" spans="1:1" x14ac:dyDescent="0.15">
      <c r="A198" s="5"/>
    </row>
    <row r="199" spans="1:1" x14ac:dyDescent="0.15">
      <c r="A199" s="1"/>
    </row>
    <row r="200" spans="1:1" x14ac:dyDescent="0.15">
      <c r="A200" s="1"/>
    </row>
    <row r="201" spans="1:1" x14ac:dyDescent="0.15">
      <c r="A201" s="3"/>
    </row>
    <row r="202" spans="1:1" x14ac:dyDescent="0.15">
      <c r="A202" s="3"/>
    </row>
    <row r="203" spans="1:1" x14ac:dyDescent="0.15">
      <c r="A203" s="1"/>
    </row>
    <row r="204" spans="1:1" x14ac:dyDescent="0.15">
      <c r="A204" s="1"/>
    </row>
    <row r="205" spans="1:1" x14ac:dyDescent="0.15">
      <c r="A205" s="1"/>
    </row>
    <row r="206" spans="1:1" x14ac:dyDescent="0.15">
      <c r="A206" s="3"/>
    </row>
    <row r="207" spans="1:1" x14ac:dyDescent="0.15">
      <c r="A207" s="8"/>
    </row>
    <row r="208" spans="1:1" x14ac:dyDescent="0.15">
      <c r="A208" s="1"/>
    </row>
    <row r="209" spans="1:1" x14ac:dyDescent="0.15">
      <c r="A209" s="1"/>
    </row>
    <row r="210" spans="1:1" x14ac:dyDescent="0.15">
      <c r="A210" s="1"/>
    </row>
    <row r="211" spans="1:1" x14ac:dyDescent="0.15">
      <c r="A211" s="5"/>
    </row>
    <row r="212" spans="1:1" x14ac:dyDescent="0.15">
      <c r="A212" s="5"/>
    </row>
    <row r="213" spans="1:1" x14ac:dyDescent="0.15">
      <c r="A213" s="5"/>
    </row>
    <row r="214" spans="1:1" x14ac:dyDescent="0.15">
      <c r="A214" s="5"/>
    </row>
    <row r="215" spans="1:1" x14ac:dyDescent="0.15">
      <c r="A215" s="1"/>
    </row>
    <row r="216" spans="1:1" x14ac:dyDescent="0.15">
      <c r="A216" s="1"/>
    </row>
    <row r="217" spans="1:1" x14ac:dyDescent="0.15">
      <c r="A217" s="3"/>
    </row>
    <row r="218" spans="1:1" x14ac:dyDescent="0.15">
      <c r="A218" s="3"/>
    </row>
    <row r="219" spans="1:1" x14ac:dyDescent="0.15">
      <c r="A219" s="1"/>
    </row>
    <row r="220" spans="1:1" x14ac:dyDescent="0.15">
      <c r="A220" s="1"/>
    </row>
    <row r="221" spans="1:1" x14ac:dyDescent="0.15">
      <c r="A221" s="1"/>
    </row>
    <row r="222" spans="1:1" x14ac:dyDescent="0.15">
      <c r="A222" s="3"/>
    </row>
    <row r="223" spans="1:1" x14ac:dyDescent="0.15">
      <c r="A223" s="8"/>
    </row>
    <row r="224" spans="1:1" x14ac:dyDescent="0.15">
      <c r="A224" s="1"/>
    </row>
    <row r="225" spans="1:1" x14ac:dyDescent="0.15">
      <c r="A225" s="1"/>
    </row>
    <row r="226" spans="1:1" x14ac:dyDescent="0.15">
      <c r="A226" s="1"/>
    </row>
    <row r="227" spans="1:1" x14ac:dyDescent="0.15">
      <c r="A227" s="5"/>
    </row>
    <row r="228" spans="1:1" x14ac:dyDescent="0.15">
      <c r="A228" s="5"/>
    </row>
    <row r="229" spans="1:1" x14ac:dyDescent="0.15">
      <c r="A229" s="5"/>
    </row>
    <row r="230" spans="1:1" x14ac:dyDescent="0.15">
      <c r="A230" s="5"/>
    </row>
    <row r="231" spans="1:1" x14ac:dyDescent="0.15">
      <c r="A231" s="1"/>
    </row>
    <row r="232" spans="1:1" x14ac:dyDescent="0.15">
      <c r="A232" s="1"/>
    </row>
    <row r="233" spans="1:1" x14ac:dyDescent="0.15">
      <c r="A233" s="3"/>
    </row>
    <row r="234" spans="1:1" x14ac:dyDescent="0.15">
      <c r="A234" s="3"/>
    </row>
    <row r="235" spans="1:1" x14ac:dyDescent="0.15">
      <c r="A235" s="1"/>
    </row>
    <row r="236" spans="1:1" x14ac:dyDescent="0.15">
      <c r="A236" s="1"/>
    </row>
    <row r="237" spans="1:1" x14ac:dyDescent="0.15">
      <c r="A237" s="1"/>
    </row>
    <row r="238" spans="1:1" x14ac:dyDescent="0.15">
      <c r="A238" s="3"/>
    </row>
    <row r="239" spans="1:1" x14ac:dyDescent="0.15">
      <c r="A239" s="8"/>
    </row>
    <row r="240" spans="1:1" x14ac:dyDescent="0.15">
      <c r="A240" s="1"/>
    </row>
    <row r="241" spans="1:1" x14ac:dyDescent="0.15">
      <c r="A241" s="1"/>
    </row>
    <row r="242" spans="1:1" x14ac:dyDescent="0.15">
      <c r="A242" s="1"/>
    </row>
    <row r="243" spans="1:1" x14ac:dyDescent="0.15">
      <c r="A243" s="5"/>
    </row>
    <row r="244" spans="1:1" x14ac:dyDescent="0.15">
      <c r="A244" s="5"/>
    </row>
    <row r="245" spans="1:1" x14ac:dyDescent="0.15">
      <c r="A245" s="5"/>
    </row>
    <row r="246" spans="1:1" x14ac:dyDescent="0.15">
      <c r="A246" s="5"/>
    </row>
    <row r="247" spans="1:1" x14ac:dyDescent="0.15">
      <c r="A247" s="1"/>
    </row>
    <row r="248" spans="1:1" x14ac:dyDescent="0.15">
      <c r="A248" s="1"/>
    </row>
    <row r="249" spans="1:1" x14ac:dyDescent="0.15">
      <c r="A249" s="3"/>
    </row>
    <row r="250" spans="1:1" x14ac:dyDescent="0.15">
      <c r="A250" s="3"/>
    </row>
    <row r="251" spans="1:1" x14ac:dyDescent="0.15">
      <c r="A251" s="1"/>
    </row>
    <row r="252" spans="1:1" x14ac:dyDescent="0.15">
      <c r="A252" s="1"/>
    </row>
    <row r="253" spans="1:1" x14ac:dyDescent="0.15">
      <c r="A253" s="1"/>
    </row>
    <row r="254" spans="1:1" x14ac:dyDescent="0.15">
      <c r="A254" s="3"/>
    </row>
    <row r="255" spans="1:1" x14ac:dyDescent="0.15">
      <c r="A255" s="8"/>
    </row>
    <row r="256" spans="1:1" x14ac:dyDescent="0.15">
      <c r="A256" s="1"/>
    </row>
    <row r="257" spans="1:6" x14ac:dyDescent="0.15">
      <c r="A257" s="1"/>
    </row>
    <row r="258" spans="1:6" x14ac:dyDescent="0.15">
      <c r="A258" s="1"/>
    </row>
    <row r="259" spans="1:6" x14ac:dyDescent="0.15">
      <c r="A259" s="5"/>
    </row>
    <row r="260" spans="1:6" x14ac:dyDescent="0.15">
      <c r="A260" s="5"/>
    </row>
    <row r="261" spans="1:6" x14ac:dyDescent="0.15">
      <c r="A261" s="5"/>
    </row>
    <row r="262" spans="1:6" x14ac:dyDescent="0.15">
      <c r="A262" s="5"/>
    </row>
    <row r="263" spans="1:6" x14ac:dyDescent="0.15">
      <c r="A263" s="1"/>
    </row>
    <row r="264" spans="1:6" x14ac:dyDescent="0.15">
      <c r="A264" s="1"/>
    </row>
    <row r="265" spans="1:6" x14ac:dyDescent="0.15">
      <c r="A265" s="3"/>
    </row>
    <row r="266" spans="1:6" x14ac:dyDescent="0.15">
      <c r="A266" s="3"/>
    </row>
    <row r="267" spans="1:6" x14ac:dyDescent="0.15">
      <c r="A267" s="1"/>
    </row>
    <row r="268" spans="1:6" x14ac:dyDescent="0.15">
      <c r="A268" s="1"/>
    </row>
    <row r="269" spans="1:6" x14ac:dyDescent="0.15">
      <c r="A269" s="1"/>
    </row>
    <row r="270" spans="1:6" x14ac:dyDescent="0.15">
      <c r="A270" s="3"/>
    </row>
    <row r="271" spans="1:6" x14ac:dyDescent="0.15">
      <c r="A271" s="8"/>
    </row>
    <row r="272" spans="1:6" x14ac:dyDescent="0.15">
      <c r="A272" s="1"/>
      <c r="F272" s="9"/>
    </row>
    <row r="273" spans="1:1" x14ac:dyDescent="0.15">
      <c r="A273" s="1"/>
    </row>
    <row r="274" spans="1:1" x14ac:dyDescent="0.15">
      <c r="A274" s="1"/>
    </row>
    <row r="275" spans="1:1" x14ac:dyDescent="0.15">
      <c r="A275" s="5"/>
    </row>
    <row r="276" spans="1:1" x14ac:dyDescent="0.15">
      <c r="A276" s="5"/>
    </row>
    <row r="277" spans="1:1" x14ac:dyDescent="0.15">
      <c r="A277" s="5"/>
    </row>
    <row r="278" spans="1:1" x14ac:dyDescent="0.15">
      <c r="A278" s="5"/>
    </row>
    <row r="279" spans="1:1" x14ac:dyDescent="0.15">
      <c r="A279" s="1"/>
    </row>
    <row r="280" spans="1:1" x14ac:dyDescent="0.15">
      <c r="A280" s="1"/>
    </row>
    <row r="281" spans="1:1" x14ac:dyDescent="0.15">
      <c r="A281" s="3"/>
    </row>
    <row r="282" spans="1:1" x14ac:dyDescent="0.15">
      <c r="A282" s="3"/>
    </row>
    <row r="283" spans="1:1" x14ac:dyDescent="0.15">
      <c r="A283" s="1"/>
    </row>
    <row r="284" spans="1:1" x14ac:dyDescent="0.15">
      <c r="A284" s="1"/>
    </row>
    <row r="285" spans="1:1" x14ac:dyDescent="0.15">
      <c r="A285" s="1"/>
    </row>
    <row r="286" spans="1:1" x14ac:dyDescent="0.15">
      <c r="A286" s="3"/>
    </row>
    <row r="287" spans="1:1" x14ac:dyDescent="0.15">
      <c r="A287" s="3"/>
    </row>
    <row r="288" spans="1:1" x14ac:dyDescent="0.15">
      <c r="A288" s="1"/>
    </row>
    <row r="289" spans="1:1" x14ac:dyDescent="0.15">
      <c r="A289" s="1"/>
    </row>
    <row r="290" spans="1:1" x14ac:dyDescent="0.15">
      <c r="A290" s="1"/>
    </row>
    <row r="291" spans="1:1" x14ac:dyDescent="0.15">
      <c r="A291" s="5"/>
    </row>
    <row r="292" spans="1:1" x14ac:dyDescent="0.15">
      <c r="A292" s="5"/>
    </row>
    <row r="293" spans="1:1" x14ac:dyDescent="0.15">
      <c r="A293" s="5"/>
    </row>
    <row r="294" spans="1:1" x14ac:dyDescent="0.15">
      <c r="A294" s="5"/>
    </row>
    <row r="295" spans="1:1" x14ac:dyDescent="0.15">
      <c r="A295" s="1"/>
    </row>
    <row r="296" spans="1:1" x14ac:dyDescent="0.15">
      <c r="A296" s="1"/>
    </row>
    <row r="297" spans="1:1" x14ac:dyDescent="0.15">
      <c r="A297" s="3"/>
    </row>
    <row r="298" spans="1:1" x14ac:dyDescent="0.15">
      <c r="A298" s="3"/>
    </row>
    <row r="299" spans="1:1" x14ac:dyDescent="0.15">
      <c r="A299" s="1"/>
    </row>
    <row r="300" spans="1:1" x14ac:dyDescent="0.15">
      <c r="A300" s="1"/>
    </row>
    <row r="301" spans="1:1" x14ac:dyDescent="0.15">
      <c r="A301" s="1"/>
    </row>
    <row r="302" spans="1:1" x14ac:dyDescent="0.15">
      <c r="A302" s="3"/>
    </row>
    <row r="303" spans="1:1" x14ac:dyDescent="0.15">
      <c r="A303" s="8"/>
    </row>
    <row r="304" spans="1:1" x14ac:dyDescent="0.15">
      <c r="A304" s="1"/>
    </row>
    <row r="305" spans="1:1" x14ac:dyDescent="0.15">
      <c r="A305" s="1"/>
    </row>
    <row r="306" spans="1:1" x14ac:dyDescent="0.15">
      <c r="A306" s="1"/>
    </row>
    <row r="307" spans="1:1" x14ac:dyDescent="0.15">
      <c r="A307" s="5"/>
    </row>
    <row r="308" spans="1:1" x14ac:dyDescent="0.15">
      <c r="A308" s="5"/>
    </row>
    <row r="309" spans="1:1" x14ac:dyDescent="0.15">
      <c r="A309" s="5"/>
    </row>
    <row r="310" spans="1:1" x14ac:dyDescent="0.15">
      <c r="A310" s="5"/>
    </row>
    <row r="311" spans="1:1" x14ac:dyDescent="0.15">
      <c r="A311" s="1"/>
    </row>
    <row r="312" spans="1:1" x14ac:dyDescent="0.15">
      <c r="A312" s="1"/>
    </row>
    <row r="313" spans="1:1" x14ac:dyDescent="0.15">
      <c r="A313" s="3"/>
    </row>
    <row r="314" spans="1:1" x14ac:dyDescent="0.15">
      <c r="A314" s="3"/>
    </row>
    <row r="315" spans="1:1" x14ac:dyDescent="0.15">
      <c r="A315" s="1"/>
    </row>
    <row r="316" spans="1:1" x14ac:dyDescent="0.15">
      <c r="A316" s="1"/>
    </row>
    <row r="317" spans="1:1" x14ac:dyDescent="0.15">
      <c r="A317" s="1"/>
    </row>
    <row r="318" spans="1:1" x14ac:dyDescent="0.15">
      <c r="A318" s="3"/>
    </row>
    <row r="319" spans="1:1" x14ac:dyDescent="0.15">
      <c r="A319" s="8"/>
    </row>
    <row r="320" spans="1:1" x14ac:dyDescent="0.15">
      <c r="A320" s="1"/>
    </row>
    <row r="321" spans="1:1" x14ac:dyDescent="0.15">
      <c r="A321" s="1"/>
    </row>
    <row r="322" spans="1:1" x14ac:dyDescent="0.15">
      <c r="A322" s="1"/>
    </row>
    <row r="323" spans="1:1" x14ac:dyDescent="0.15">
      <c r="A323" s="5"/>
    </row>
    <row r="324" spans="1:1" x14ac:dyDescent="0.15">
      <c r="A324" s="5"/>
    </row>
    <row r="325" spans="1:1" x14ac:dyDescent="0.15">
      <c r="A325" s="5"/>
    </row>
    <row r="326" spans="1:1" x14ac:dyDescent="0.15">
      <c r="A326" s="5"/>
    </row>
    <row r="327" spans="1:1" x14ac:dyDescent="0.15">
      <c r="A327" s="1"/>
    </row>
    <row r="328" spans="1:1" x14ac:dyDescent="0.15">
      <c r="A328" s="1"/>
    </row>
    <row r="329" spans="1:1" x14ac:dyDescent="0.15">
      <c r="A329" s="3"/>
    </row>
    <row r="330" spans="1:1" x14ac:dyDescent="0.15">
      <c r="A330" s="3"/>
    </row>
    <row r="331" spans="1:1" x14ac:dyDescent="0.15">
      <c r="A331" s="1"/>
    </row>
    <row r="332" spans="1:1" x14ac:dyDescent="0.15">
      <c r="A332" s="1"/>
    </row>
    <row r="333" spans="1:1" x14ac:dyDescent="0.15">
      <c r="A333" s="1"/>
    </row>
    <row r="334" spans="1:1" x14ac:dyDescent="0.15">
      <c r="A334" s="3"/>
    </row>
    <row r="335" spans="1:1" x14ac:dyDescent="0.15">
      <c r="A335" s="8"/>
    </row>
    <row r="336" spans="1:1" x14ac:dyDescent="0.15">
      <c r="A336" s="1"/>
    </row>
    <row r="337" spans="1:1" x14ac:dyDescent="0.15">
      <c r="A337" s="1"/>
    </row>
    <row r="338" spans="1:1" x14ac:dyDescent="0.15">
      <c r="A338" s="1"/>
    </row>
    <row r="339" spans="1:1" x14ac:dyDescent="0.15">
      <c r="A339" s="5"/>
    </row>
    <row r="340" spans="1:1" x14ac:dyDescent="0.15">
      <c r="A340" s="5"/>
    </row>
    <row r="341" spans="1:1" x14ac:dyDescent="0.15">
      <c r="A341" s="5"/>
    </row>
    <row r="342" spans="1:1" x14ac:dyDescent="0.15">
      <c r="A342" s="5"/>
    </row>
    <row r="343" spans="1:1" x14ac:dyDescent="0.15">
      <c r="A343" s="1"/>
    </row>
    <row r="344" spans="1:1" x14ac:dyDescent="0.15">
      <c r="A344" s="1"/>
    </row>
    <row r="345" spans="1:1" x14ac:dyDescent="0.15">
      <c r="A345" s="1"/>
    </row>
    <row r="346" spans="1:1" x14ac:dyDescent="0.15">
      <c r="A346" s="1"/>
    </row>
    <row r="347" spans="1:1" x14ac:dyDescent="0.15">
      <c r="A347" s="3"/>
    </row>
    <row r="348" spans="1:1" x14ac:dyDescent="0.15">
      <c r="A348" s="3"/>
    </row>
    <row r="349" spans="1:1" x14ac:dyDescent="0.15">
      <c r="A349" s="1"/>
    </row>
    <row r="350" spans="1:1" x14ac:dyDescent="0.15">
      <c r="A350" s="1"/>
    </row>
    <row r="351" spans="1:1" x14ac:dyDescent="0.15">
      <c r="A351" s="1"/>
    </row>
    <row r="352" spans="1:1" x14ac:dyDescent="0.15">
      <c r="A352" s="3"/>
    </row>
    <row r="353" spans="1:1" x14ac:dyDescent="0.15">
      <c r="A353" s="8"/>
    </row>
    <row r="354" spans="1:1" x14ac:dyDescent="0.15">
      <c r="A354" s="1"/>
    </row>
    <row r="355" spans="1:1" x14ac:dyDescent="0.15">
      <c r="A355" s="1"/>
    </row>
    <row r="356" spans="1:1" x14ac:dyDescent="0.15">
      <c r="A356" s="1"/>
    </row>
    <row r="357" spans="1:1" x14ac:dyDescent="0.15">
      <c r="A357" s="5"/>
    </row>
    <row r="358" spans="1:1" x14ac:dyDescent="0.15">
      <c r="A358" s="5"/>
    </row>
    <row r="359" spans="1:1" x14ac:dyDescent="0.15">
      <c r="A359" s="1"/>
    </row>
    <row r="360" spans="1:1" x14ac:dyDescent="0.15">
      <c r="A360" s="1"/>
    </row>
    <row r="361" spans="1:1" x14ac:dyDescent="0.15">
      <c r="A361" s="3"/>
    </row>
    <row r="362" spans="1:1" x14ac:dyDescent="0.15">
      <c r="A362" s="3"/>
    </row>
    <row r="363" spans="1:1" x14ac:dyDescent="0.15">
      <c r="A363" s="1"/>
    </row>
    <row r="364" spans="1:1" x14ac:dyDescent="0.15">
      <c r="A364" s="1"/>
    </row>
    <row r="365" spans="1:1" x14ac:dyDescent="0.15">
      <c r="A365" s="1"/>
    </row>
    <row r="366" spans="1:1" x14ac:dyDescent="0.15">
      <c r="A366" s="8"/>
    </row>
    <row r="367" spans="1:1" x14ac:dyDescent="0.15">
      <c r="A367" s="1"/>
    </row>
    <row r="368" spans="1:1" x14ac:dyDescent="0.15">
      <c r="A368" s="1"/>
    </row>
    <row r="369" spans="1:1" x14ac:dyDescent="0.15">
      <c r="A369" s="3"/>
    </row>
    <row r="370" spans="1:1" x14ac:dyDescent="0.15">
      <c r="A370" s="1"/>
    </row>
    <row r="371" spans="1:1" x14ac:dyDescent="0.15">
      <c r="A371" s="1"/>
    </row>
    <row r="372" spans="1:1" x14ac:dyDescent="0.15">
      <c r="A372" s="1"/>
    </row>
    <row r="373" spans="1:1" x14ac:dyDescent="0.15">
      <c r="A373" s="5"/>
    </row>
    <row r="374" spans="1:1" x14ac:dyDescent="0.15">
      <c r="A374" s="5"/>
    </row>
    <row r="375" spans="1:1" x14ac:dyDescent="0.15">
      <c r="A375" s="5"/>
    </row>
    <row r="376" spans="1:1" x14ac:dyDescent="0.15">
      <c r="A376" s="5"/>
    </row>
    <row r="377" spans="1:1" x14ac:dyDescent="0.15">
      <c r="A377" s="10"/>
    </row>
    <row r="378" spans="1:1" x14ac:dyDescent="0.15">
      <c r="A378" s="10"/>
    </row>
    <row r="379" spans="1:1" x14ac:dyDescent="0.15">
      <c r="A379" s="10"/>
    </row>
    <row r="381" spans="1:1" x14ac:dyDescent="0.15">
      <c r="A381" s="1"/>
    </row>
    <row r="382" spans="1:1" x14ac:dyDescent="0.15">
      <c r="A382" s="10"/>
    </row>
    <row r="383" spans="1:1" x14ac:dyDescent="0.15">
      <c r="A383" s="10"/>
    </row>
    <row r="384" spans="1:1" x14ac:dyDescent="0.15">
      <c r="A384" s="10"/>
    </row>
    <row r="385" spans="1:1" x14ac:dyDescent="0.15">
      <c r="A385" s="8"/>
    </row>
    <row r="386" spans="1:1" x14ac:dyDescent="0.15">
      <c r="A386" s="8"/>
    </row>
    <row r="387" spans="1:1" x14ac:dyDescent="0.15">
      <c r="A387" s="1"/>
    </row>
    <row r="388" spans="1:1" x14ac:dyDescent="0.15">
      <c r="A388" s="8"/>
    </row>
  </sheetData>
  <phoneticPr fontId="2" type="noConversion"/>
  <printOptions gridLines="1" gridLinesSet="0"/>
  <pageMargins left="0.25" right="0.25" top="1" bottom="1" header="0.5" footer="0.5"/>
  <pageSetup orientation="landscape" horizontalDpi="1200" verticalDpi="1200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455"/>
  <sheetViews>
    <sheetView zoomScale="115" zoomScaleNormal="115" workbookViewId="0">
      <pane ySplit="1" topLeftCell="A2" activePane="bottomLeft" state="frozen"/>
      <selection pane="bottomLeft" sqref="A1:G65536"/>
    </sheetView>
  </sheetViews>
  <sheetFormatPr baseColWidth="10" defaultRowHeight="13" x14ac:dyDescent="0.15"/>
  <cols>
    <col min="1" max="256" width="8.83203125" customWidth="1"/>
  </cols>
  <sheetData>
    <row r="1" spans="1:14" x14ac:dyDescent="0.15">
      <c r="A1" s="3"/>
      <c r="B1" s="3"/>
      <c r="C1" s="100" t="s">
        <v>153</v>
      </c>
      <c r="D1" s="4" t="s">
        <v>154</v>
      </c>
      <c r="E1" s="30" t="s">
        <v>155</v>
      </c>
      <c r="F1" s="30" t="s">
        <v>156</v>
      </c>
      <c r="G1" s="30" t="s">
        <v>157</v>
      </c>
      <c r="K1" s="30" t="s">
        <v>158</v>
      </c>
      <c r="M1" s="4" t="s">
        <v>155</v>
      </c>
      <c r="N1" s="4" t="s">
        <v>157</v>
      </c>
    </row>
    <row r="2" spans="1:14" x14ac:dyDescent="0.15">
      <c r="A2" s="3">
        <v>39896</v>
      </c>
      <c r="B2" s="102" t="s">
        <v>16</v>
      </c>
      <c r="C2" s="106" t="s">
        <v>18</v>
      </c>
      <c r="E2" s="34"/>
      <c r="G2" s="34"/>
      <c r="J2" s="114" t="s">
        <v>101</v>
      </c>
      <c r="K2" s="112" t="s">
        <v>16</v>
      </c>
      <c r="L2" s="109" t="s">
        <v>18</v>
      </c>
      <c r="M2" s="110"/>
      <c r="N2" s="110"/>
    </row>
    <row r="3" spans="1:14" x14ac:dyDescent="0.15">
      <c r="A3" s="3">
        <v>39910</v>
      </c>
      <c r="B3" s="3"/>
      <c r="E3" s="34"/>
      <c r="G3" s="34"/>
      <c r="J3" s="114" t="s">
        <v>102</v>
      </c>
      <c r="K3" s="111"/>
      <c r="L3" s="108"/>
      <c r="M3" s="110">
        <v>0.64852409999999994</v>
      </c>
      <c r="N3" s="110">
        <v>6.0391499999999994E-2</v>
      </c>
    </row>
    <row r="4" spans="1:14" x14ac:dyDescent="0.15">
      <c r="A4" s="3">
        <v>39924</v>
      </c>
      <c r="B4" s="102"/>
      <c r="D4">
        <v>46.3</v>
      </c>
      <c r="E4" s="34">
        <f>(D4*14.007)*(0.001)</f>
        <v>0.64852409999999994</v>
      </c>
      <c r="F4" s="34">
        <v>1.95</v>
      </c>
      <c r="G4" s="34">
        <f>(F4*30.97)*(0.001)</f>
        <v>6.0391499999999994E-2</v>
      </c>
      <c r="J4" s="114" t="s">
        <v>103</v>
      </c>
      <c r="K4" s="112"/>
      <c r="L4" s="108"/>
      <c r="M4" s="110">
        <v>1.9399694999999999</v>
      </c>
      <c r="N4" s="110">
        <v>0.17962599999999998</v>
      </c>
    </row>
    <row r="5" spans="1:14" x14ac:dyDescent="0.15">
      <c r="A5" s="3">
        <v>39938</v>
      </c>
      <c r="B5" s="102"/>
      <c r="E5" s="34"/>
      <c r="G5" s="34"/>
      <c r="J5" s="114" t="s">
        <v>104</v>
      </c>
      <c r="K5" s="111"/>
      <c r="L5" s="108"/>
      <c r="M5" s="110">
        <v>1.512756</v>
      </c>
      <c r="N5" s="110">
        <v>0.21369300000000002</v>
      </c>
    </row>
    <row r="6" spans="1:14" x14ac:dyDescent="0.15">
      <c r="A6" s="3">
        <v>39952</v>
      </c>
      <c r="B6" s="3"/>
      <c r="D6">
        <v>138.5</v>
      </c>
      <c r="E6" s="34">
        <f>(D6*14.007)*(0.001)</f>
        <v>1.9399694999999999</v>
      </c>
      <c r="F6" s="34">
        <v>5.8</v>
      </c>
      <c r="G6" s="34">
        <f>(F6*30.97)*(0.001)</f>
        <v>0.17962599999999998</v>
      </c>
      <c r="J6" s="114" t="s">
        <v>105</v>
      </c>
      <c r="K6" s="111"/>
      <c r="L6" s="108"/>
      <c r="M6" s="110"/>
      <c r="N6" s="110"/>
    </row>
    <row r="7" spans="1:14" x14ac:dyDescent="0.15">
      <c r="A7" s="3">
        <v>39966</v>
      </c>
      <c r="B7" s="3"/>
      <c r="E7" s="34"/>
      <c r="G7" s="34"/>
      <c r="J7" s="114" t="s">
        <v>106</v>
      </c>
      <c r="K7" s="111"/>
      <c r="L7" s="108"/>
      <c r="M7" s="110">
        <v>3.08</v>
      </c>
      <c r="N7" s="110">
        <v>0.27</v>
      </c>
    </row>
    <row r="8" spans="1:14" x14ac:dyDescent="0.15">
      <c r="A8" s="3">
        <v>39980</v>
      </c>
      <c r="B8" s="3"/>
      <c r="D8">
        <v>108</v>
      </c>
      <c r="E8" s="34">
        <f>(D8*14.007)*(0.001)</f>
        <v>1.512756</v>
      </c>
      <c r="F8" s="34">
        <v>6.9</v>
      </c>
      <c r="G8" s="34">
        <f>(F8*30.97)*(0.001)</f>
        <v>0.21369300000000002</v>
      </c>
      <c r="J8" s="114" t="s">
        <v>107</v>
      </c>
      <c r="K8" s="111"/>
      <c r="L8" s="108"/>
      <c r="M8" s="110">
        <v>1.4</v>
      </c>
      <c r="N8" s="110">
        <v>0.23</v>
      </c>
    </row>
    <row r="9" spans="1:14" x14ac:dyDescent="0.15">
      <c r="A9" s="3">
        <v>39994</v>
      </c>
      <c r="B9" s="3"/>
      <c r="E9" s="34"/>
      <c r="G9" s="34"/>
      <c r="J9" s="114" t="s">
        <v>108</v>
      </c>
      <c r="K9" s="111"/>
      <c r="L9" s="108"/>
      <c r="M9" s="110">
        <v>1</v>
      </c>
      <c r="N9" s="110">
        <v>0.11</v>
      </c>
    </row>
    <row r="10" spans="1:14" x14ac:dyDescent="0.15">
      <c r="A10" s="3">
        <v>40008</v>
      </c>
      <c r="B10" s="3"/>
      <c r="E10" s="34"/>
      <c r="G10" s="34"/>
      <c r="J10" s="114" t="s">
        <v>130</v>
      </c>
      <c r="K10" s="111"/>
      <c r="L10" s="108"/>
      <c r="M10" s="110"/>
      <c r="N10" s="110"/>
    </row>
    <row r="11" spans="1:14" x14ac:dyDescent="0.15">
      <c r="A11" s="3">
        <v>40022</v>
      </c>
      <c r="B11" s="3"/>
      <c r="E11" s="34"/>
      <c r="G11" s="34"/>
      <c r="J11" s="114"/>
      <c r="K11" s="111"/>
      <c r="L11" s="108"/>
      <c r="M11" s="110"/>
      <c r="N11" s="110"/>
    </row>
    <row r="12" spans="1:14" x14ac:dyDescent="0.15">
      <c r="A12" s="3">
        <v>40036</v>
      </c>
      <c r="B12" s="3"/>
      <c r="D12">
        <v>220</v>
      </c>
      <c r="E12" s="34">
        <f>(D12*14.007)*(0.001)</f>
        <v>3.0815399999999999</v>
      </c>
      <c r="F12">
        <v>8.75</v>
      </c>
      <c r="G12" s="34">
        <f>(F12*30.97)*(0.001)</f>
        <v>0.27098749999999999</v>
      </c>
      <c r="J12" s="114"/>
      <c r="K12" s="111"/>
      <c r="L12" s="108"/>
      <c r="M12" s="110"/>
      <c r="N12" s="110"/>
    </row>
    <row r="13" spans="1:14" x14ac:dyDescent="0.15">
      <c r="A13" s="3">
        <v>40050</v>
      </c>
      <c r="B13" s="3"/>
      <c r="E13" s="34"/>
      <c r="J13" s="114"/>
      <c r="K13" s="111"/>
      <c r="L13" s="124"/>
      <c r="M13" s="125"/>
      <c r="N13" s="125"/>
    </row>
    <row r="14" spans="1:14" x14ac:dyDescent="0.15">
      <c r="A14" s="3">
        <v>40064</v>
      </c>
      <c r="B14" s="3"/>
      <c r="D14">
        <v>99.6</v>
      </c>
      <c r="E14" s="34">
        <f>(D14*14.007)*(0.001)</f>
        <v>1.3950971999999999</v>
      </c>
      <c r="F14">
        <v>7.44</v>
      </c>
      <c r="G14" s="34">
        <f>(F14*30.97)*(0.001)</f>
        <v>0.2304168</v>
      </c>
      <c r="J14" s="114"/>
      <c r="K14" s="111"/>
      <c r="L14" s="108"/>
      <c r="M14" s="110"/>
      <c r="N14" s="110"/>
    </row>
    <row r="15" spans="1:14" x14ac:dyDescent="0.15">
      <c r="A15" s="3">
        <v>40078</v>
      </c>
      <c r="B15" s="3"/>
      <c r="E15" s="34"/>
      <c r="G15" s="34"/>
      <c r="J15" s="114"/>
      <c r="K15" s="111"/>
      <c r="L15" s="108"/>
      <c r="M15" s="110"/>
      <c r="N15" s="110"/>
    </row>
    <row r="16" spans="1:14" x14ac:dyDescent="0.15">
      <c r="A16" s="3">
        <v>40092</v>
      </c>
      <c r="B16" s="3" t="s">
        <v>197</v>
      </c>
      <c r="D16">
        <v>71.7</v>
      </c>
      <c r="E16" s="34">
        <f>(D16*14.007)*(0.001)</f>
        <v>1.0043019</v>
      </c>
      <c r="F16">
        <v>3.45</v>
      </c>
      <c r="G16" s="34">
        <f>(F16*30.97)*(0.001)</f>
        <v>0.10684650000000001</v>
      </c>
      <c r="J16" s="114"/>
      <c r="K16" s="111"/>
      <c r="L16" s="108"/>
      <c r="M16" s="110"/>
      <c r="N16" s="110"/>
    </row>
    <row r="17" spans="1:14" x14ac:dyDescent="0.15">
      <c r="A17" s="3">
        <v>40106</v>
      </c>
      <c r="B17" s="3"/>
      <c r="E17" s="34"/>
      <c r="G17" s="34"/>
      <c r="J17" s="108"/>
      <c r="K17" s="112"/>
      <c r="L17" s="108"/>
      <c r="M17" s="110"/>
      <c r="N17" s="110"/>
    </row>
    <row r="18" spans="1:14" x14ac:dyDescent="0.15">
      <c r="A18" s="3">
        <v>40120</v>
      </c>
      <c r="B18" s="3"/>
      <c r="E18" s="34"/>
      <c r="G18" s="34"/>
      <c r="J18" s="114" t="s">
        <v>101</v>
      </c>
      <c r="K18" s="112" t="s">
        <v>19</v>
      </c>
      <c r="L18" s="109" t="s">
        <v>20</v>
      </c>
      <c r="M18" s="110"/>
      <c r="N18" s="110"/>
    </row>
    <row r="19" spans="1:14" x14ac:dyDescent="0.15">
      <c r="A19" s="3">
        <v>40134</v>
      </c>
      <c r="B19" s="3"/>
      <c r="E19" s="34"/>
      <c r="G19" s="34"/>
      <c r="J19" s="114" t="s">
        <v>102</v>
      </c>
      <c r="K19" s="112"/>
      <c r="L19" s="108"/>
      <c r="M19" s="110">
        <v>3.2846414999999998</v>
      </c>
      <c r="N19" s="110">
        <v>0.117686</v>
      </c>
    </row>
    <row r="20" spans="1:14" x14ac:dyDescent="0.15">
      <c r="A20" s="3"/>
      <c r="B20" s="3"/>
      <c r="E20" s="34"/>
      <c r="G20" s="34"/>
      <c r="J20" s="114" t="s">
        <v>103</v>
      </c>
      <c r="K20" s="112"/>
      <c r="L20" s="108"/>
      <c r="M20" s="110">
        <v>5.9739854999999995</v>
      </c>
      <c r="N20" s="110">
        <v>8.2225349999999989E-2</v>
      </c>
    </row>
    <row r="21" spans="1:14" x14ac:dyDescent="0.15">
      <c r="A21" s="3"/>
      <c r="B21" s="3"/>
      <c r="E21" s="34"/>
      <c r="G21" s="34"/>
      <c r="J21" s="114" t="s">
        <v>104</v>
      </c>
      <c r="K21" s="112"/>
      <c r="L21" s="108"/>
      <c r="M21" s="110">
        <v>4.9794885000000004</v>
      </c>
      <c r="N21" s="110">
        <v>0.19890482500000001</v>
      </c>
    </row>
    <row r="22" spans="1:14" x14ac:dyDescent="0.15">
      <c r="A22" s="3"/>
      <c r="B22" s="3"/>
      <c r="E22" s="34"/>
      <c r="G22" s="34"/>
      <c r="J22" s="114" t="s">
        <v>105</v>
      </c>
      <c r="K22" s="112"/>
      <c r="L22" s="108"/>
      <c r="M22" s="110">
        <v>4.57</v>
      </c>
      <c r="N22" s="110">
        <v>0.09</v>
      </c>
    </row>
    <row r="23" spans="1:14" x14ac:dyDescent="0.15">
      <c r="A23" s="102"/>
      <c r="B23" s="102"/>
      <c r="E23" s="34"/>
      <c r="G23" s="34"/>
      <c r="J23" s="114" t="s">
        <v>106</v>
      </c>
      <c r="K23" s="112"/>
      <c r="L23" s="108"/>
      <c r="M23" s="123">
        <v>4.17</v>
      </c>
      <c r="N23" s="110">
        <v>0.16</v>
      </c>
    </row>
    <row r="24" spans="1:14" x14ac:dyDescent="0.15">
      <c r="A24" s="3">
        <v>39896</v>
      </c>
      <c r="B24" s="102" t="s">
        <v>19</v>
      </c>
      <c r="C24" s="106" t="s">
        <v>20</v>
      </c>
      <c r="E24" s="34"/>
      <c r="G24" s="34"/>
      <c r="J24" s="114" t="s">
        <v>107</v>
      </c>
      <c r="K24" s="112"/>
      <c r="L24" s="108"/>
      <c r="M24" s="110">
        <v>4.83</v>
      </c>
      <c r="N24" s="110">
        <v>0.11</v>
      </c>
    </row>
    <row r="25" spans="1:14" x14ac:dyDescent="0.15">
      <c r="A25" s="3">
        <v>39910</v>
      </c>
      <c r="B25" s="102"/>
      <c r="D25">
        <v>282</v>
      </c>
      <c r="E25" s="34">
        <f>(D25*14.007)*(0.001)</f>
        <v>3.9499739999999997</v>
      </c>
      <c r="F25" s="34">
        <v>1.37</v>
      </c>
      <c r="G25" s="34">
        <f>(F25*30.97)*(0.001)</f>
        <v>4.2428899999999999E-2</v>
      </c>
      <c r="J25" s="114" t="s">
        <v>108</v>
      </c>
      <c r="K25" s="112"/>
      <c r="L25" s="108"/>
      <c r="M25" s="110">
        <v>4.55</v>
      </c>
      <c r="N25" s="110">
        <v>7.0000000000000007E-2</v>
      </c>
    </row>
    <row r="26" spans="1:14" x14ac:dyDescent="0.15">
      <c r="A26" s="3">
        <v>39924</v>
      </c>
      <c r="D26">
        <v>187</v>
      </c>
      <c r="E26" s="34">
        <f>(D26*14.007)*(0.001)</f>
        <v>2.6193089999999999</v>
      </c>
      <c r="F26" s="34">
        <v>6.23</v>
      </c>
      <c r="G26" s="34">
        <f>(F26*30.97)*(0.001)</f>
        <v>0.19294310000000001</v>
      </c>
      <c r="J26" s="114" t="s">
        <v>130</v>
      </c>
      <c r="K26" s="112"/>
      <c r="L26" s="108"/>
      <c r="M26" s="110"/>
      <c r="N26" s="110"/>
    </row>
    <row r="27" spans="1:14" x14ac:dyDescent="0.15">
      <c r="A27" s="3">
        <v>39938</v>
      </c>
      <c r="B27" s="102"/>
      <c r="E27" s="34"/>
      <c r="G27" s="34"/>
      <c r="J27" s="114"/>
      <c r="K27" s="112"/>
      <c r="L27" s="108"/>
      <c r="M27" s="110"/>
      <c r="N27" s="110"/>
    </row>
    <row r="28" spans="1:14" x14ac:dyDescent="0.15">
      <c r="A28" s="3">
        <v>39952</v>
      </c>
      <c r="B28" s="102"/>
      <c r="D28">
        <v>426.5</v>
      </c>
      <c r="E28" s="34">
        <f>(D28*14.007)*(0.001)</f>
        <v>5.9739854999999995</v>
      </c>
      <c r="F28" s="34">
        <v>2.66</v>
      </c>
      <c r="G28" s="34">
        <f>(F28*30.97)*(0.001)</f>
        <v>8.2380200000000001E-2</v>
      </c>
      <c r="J28" s="114"/>
      <c r="K28" s="112"/>
      <c r="L28" s="108"/>
      <c r="M28" s="110"/>
      <c r="N28" s="110"/>
    </row>
    <row r="29" spans="1:14" x14ac:dyDescent="0.15">
      <c r="A29" s="3">
        <v>39966</v>
      </c>
      <c r="B29" s="102"/>
      <c r="D29">
        <v>399</v>
      </c>
      <c r="E29" s="34">
        <f>(D29*14.007)*(0.001)</f>
        <v>5.5887929999999999</v>
      </c>
      <c r="F29" s="34">
        <v>4.09</v>
      </c>
      <c r="G29" s="34">
        <f>(F29*30.97)*(0.001)</f>
        <v>0.12666730000000001</v>
      </c>
      <c r="J29" s="114"/>
      <c r="K29" s="112"/>
      <c r="L29" s="108"/>
      <c r="M29" s="110"/>
      <c r="N29" s="110"/>
    </row>
    <row r="30" spans="1:14" x14ac:dyDescent="0.15">
      <c r="A30" s="3">
        <v>39980</v>
      </c>
      <c r="B30" s="102"/>
      <c r="D30">
        <v>312</v>
      </c>
      <c r="E30" s="34">
        <f>(D30*14.007)*(0.001)</f>
        <v>4.3701840000000001</v>
      </c>
      <c r="F30" s="34">
        <v>8.76</v>
      </c>
      <c r="G30" s="34">
        <f>(F30*30.97)*(0.001)</f>
        <v>0.27129719999999996</v>
      </c>
      <c r="J30" s="114"/>
      <c r="K30" s="112"/>
      <c r="L30" s="108"/>
      <c r="M30" s="110"/>
      <c r="N30" s="110"/>
    </row>
    <row r="31" spans="1:14" x14ac:dyDescent="0.15">
      <c r="A31" s="3">
        <v>39994</v>
      </c>
      <c r="B31" s="102"/>
      <c r="E31" s="34"/>
      <c r="G31" s="34"/>
      <c r="J31" s="108"/>
      <c r="K31" s="108"/>
      <c r="L31" s="108"/>
      <c r="M31" s="110"/>
      <c r="N31" s="110"/>
    </row>
    <row r="32" spans="1:14" x14ac:dyDescent="0.15">
      <c r="A32" s="3">
        <v>40008</v>
      </c>
      <c r="B32" s="102"/>
      <c r="D32">
        <v>326.5</v>
      </c>
      <c r="E32" s="34">
        <f>(D32*14.007)*(0.001)</f>
        <v>4.5732854999999999</v>
      </c>
      <c r="F32" s="34">
        <v>2.98</v>
      </c>
      <c r="G32" s="34">
        <f>(F32*30.97)*(0.001)</f>
        <v>9.22906E-2</v>
      </c>
      <c r="J32" s="114" t="s">
        <v>101</v>
      </c>
      <c r="K32" s="109" t="s">
        <v>21</v>
      </c>
      <c r="L32" s="109" t="s">
        <v>22</v>
      </c>
      <c r="M32" s="110">
        <v>4.3071524999999999</v>
      </c>
      <c r="N32" s="110">
        <v>2.7563299999999999E-2</v>
      </c>
    </row>
    <row r="33" spans="1:14" x14ac:dyDescent="0.15">
      <c r="A33" s="3">
        <v>40022</v>
      </c>
      <c r="B33" s="102"/>
      <c r="E33" s="34"/>
      <c r="G33" s="34"/>
      <c r="J33" s="114" t="s">
        <v>102</v>
      </c>
      <c r="K33" s="108"/>
      <c r="L33" s="108"/>
      <c r="M33" s="110">
        <v>3.3231607499999996</v>
      </c>
      <c r="N33" s="110">
        <v>4.9551999999999999E-2</v>
      </c>
    </row>
    <row r="34" spans="1:14" x14ac:dyDescent="0.15">
      <c r="A34" s="3">
        <v>40036</v>
      </c>
      <c r="B34" s="102"/>
      <c r="D34">
        <v>297.5</v>
      </c>
      <c r="E34" s="34">
        <f>(D34*14.007)*(0.001)</f>
        <v>4.1670824999999994</v>
      </c>
      <c r="F34" s="34">
        <v>5.0549999999999997</v>
      </c>
      <c r="G34" s="34">
        <f>(F34*30.97)*(0.001)</f>
        <v>0.15655335000000001</v>
      </c>
      <c r="J34" s="114" t="s">
        <v>103</v>
      </c>
      <c r="K34" s="108"/>
      <c r="L34" s="108"/>
      <c r="M34" s="110">
        <v>2.9904945000000001</v>
      </c>
      <c r="N34" s="110">
        <v>6.3488499999999989E-2</v>
      </c>
    </row>
    <row r="35" spans="1:14" x14ac:dyDescent="0.15">
      <c r="A35" s="3">
        <v>40050</v>
      </c>
      <c r="B35" s="102"/>
      <c r="E35" s="34"/>
      <c r="G35" s="34"/>
      <c r="J35" s="114" t="s">
        <v>104</v>
      </c>
      <c r="K35" s="108"/>
      <c r="L35" s="108"/>
      <c r="M35" s="110"/>
      <c r="N35" s="110"/>
    </row>
    <row r="36" spans="1:14" x14ac:dyDescent="0.15">
      <c r="A36" s="3">
        <v>40064</v>
      </c>
      <c r="B36" s="102"/>
      <c r="D36">
        <v>344.5</v>
      </c>
      <c r="E36" s="34">
        <f>(D36*14.007)*(0.001)</f>
        <v>4.8254115000000004</v>
      </c>
      <c r="F36">
        <v>3.56</v>
      </c>
      <c r="G36" s="34">
        <f>(F36*30.97)*(0.001)</f>
        <v>0.1102532</v>
      </c>
      <c r="J36" s="114" t="s">
        <v>105</v>
      </c>
      <c r="K36" s="108"/>
      <c r="L36" s="108"/>
      <c r="M36" s="110">
        <v>3.25</v>
      </c>
      <c r="N36" s="110">
        <v>0.05</v>
      </c>
    </row>
    <row r="37" spans="1:14" x14ac:dyDescent="0.15">
      <c r="A37" s="3">
        <v>40078</v>
      </c>
      <c r="B37" s="102"/>
      <c r="E37" s="34"/>
      <c r="G37" s="34"/>
      <c r="J37" s="114" t="s">
        <v>106</v>
      </c>
      <c r="K37" s="108"/>
      <c r="L37" s="108"/>
      <c r="M37" s="110">
        <v>1.91</v>
      </c>
      <c r="N37" s="110">
        <v>0.09</v>
      </c>
    </row>
    <row r="38" spans="1:14" x14ac:dyDescent="0.15">
      <c r="A38" s="3">
        <v>40092</v>
      </c>
      <c r="B38" s="102"/>
      <c r="D38">
        <v>325</v>
      </c>
      <c r="E38" s="34">
        <f>(D38*14.007)*(0.001)</f>
        <v>4.5522749999999998</v>
      </c>
      <c r="F38">
        <v>2.38</v>
      </c>
      <c r="G38" s="34">
        <f>(F38*30.97)*(0.001)</f>
        <v>7.3708599999999985E-2</v>
      </c>
      <c r="J38" s="114" t="s">
        <v>107</v>
      </c>
      <c r="K38" s="108"/>
      <c r="L38" s="108"/>
      <c r="M38" s="110">
        <v>2.77</v>
      </c>
      <c r="N38" s="110">
        <v>7.0000000000000007E-2</v>
      </c>
    </row>
    <row r="39" spans="1:14" x14ac:dyDescent="0.15">
      <c r="A39" s="3">
        <v>40106</v>
      </c>
      <c r="B39" s="102"/>
      <c r="E39" s="34"/>
      <c r="G39" s="34"/>
      <c r="J39" s="114" t="s">
        <v>108</v>
      </c>
      <c r="K39" s="108"/>
      <c r="L39" s="108"/>
      <c r="M39" s="110">
        <v>3.35</v>
      </c>
      <c r="N39" s="110">
        <v>7.0000000000000007E-2</v>
      </c>
    </row>
    <row r="40" spans="1:14" x14ac:dyDescent="0.15">
      <c r="A40" s="3">
        <v>40120</v>
      </c>
      <c r="B40" s="102"/>
      <c r="E40" s="34"/>
      <c r="G40" s="34"/>
      <c r="J40" s="114" t="s">
        <v>130</v>
      </c>
      <c r="K40" s="108"/>
      <c r="L40" s="108"/>
      <c r="M40" s="110">
        <v>2.12</v>
      </c>
      <c r="N40" s="110">
        <v>0.14000000000000001</v>
      </c>
    </row>
    <row r="41" spans="1:14" x14ac:dyDescent="0.15">
      <c r="A41" s="3">
        <v>40134</v>
      </c>
      <c r="B41" s="102"/>
      <c r="E41" s="34"/>
      <c r="G41" s="34"/>
      <c r="J41" s="114"/>
      <c r="K41" s="108"/>
      <c r="L41" s="108"/>
      <c r="M41" s="110"/>
      <c r="N41" s="110"/>
    </row>
    <row r="42" spans="1:14" x14ac:dyDescent="0.15">
      <c r="A42" s="3"/>
      <c r="B42" s="102"/>
      <c r="E42" s="34"/>
      <c r="G42" s="34"/>
      <c r="J42" s="114"/>
      <c r="K42" s="108"/>
      <c r="L42" s="108"/>
      <c r="M42" s="110"/>
      <c r="N42" s="110"/>
    </row>
    <row r="43" spans="1:14" x14ac:dyDescent="0.15">
      <c r="A43" s="3"/>
      <c r="B43" s="102"/>
      <c r="E43" s="34"/>
      <c r="G43" s="34"/>
      <c r="J43" s="114"/>
      <c r="K43" s="108"/>
      <c r="L43" s="108"/>
      <c r="M43" s="110"/>
      <c r="N43" s="110"/>
    </row>
    <row r="44" spans="1:14" x14ac:dyDescent="0.15">
      <c r="E44" s="34"/>
      <c r="G44" s="34"/>
      <c r="J44" s="114"/>
      <c r="K44" s="108"/>
      <c r="L44" s="108"/>
      <c r="M44" s="110"/>
      <c r="N44" s="110"/>
    </row>
    <row r="45" spans="1:14" x14ac:dyDescent="0.15">
      <c r="A45" s="3">
        <v>39896</v>
      </c>
      <c r="B45" s="101" t="s">
        <v>21</v>
      </c>
      <c r="C45" s="106" t="s">
        <v>22</v>
      </c>
      <c r="D45">
        <v>307.5</v>
      </c>
      <c r="E45" s="34">
        <f>(D45*14.007)*(0.001)</f>
        <v>4.3071524999999999</v>
      </c>
      <c r="F45" s="34">
        <v>0.89</v>
      </c>
      <c r="G45" s="34">
        <f>(F45*30.97)*(0.001)</f>
        <v>2.7563299999999999E-2</v>
      </c>
      <c r="J45" s="108"/>
      <c r="K45" s="108"/>
      <c r="L45" s="108"/>
      <c r="M45" s="110"/>
      <c r="N45" s="110"/>
    </row>
    <row r="46" spans="1:14" x14ac:dyDescent="0.15">
      <c r="A46" s="3">
        <v>39910</v>
      </c>
      <c r="D46">
        <v>267</v>
      </c>
      <c r="E46" s="34">
        <f>(D46*14.007)*(0.001)</f>
        <v>3.7398689999999997</v>
      </c>
      <c r="F46" s="34">
        <v>1.1100000000000001</v>
      </c>
      <c r="G46" s="34">
        <f>(F46*30.97)*(0.001)</f>
        <v>3.4376700000000003E-2</v>
      </c>
      <c r="J46" s="114" t="s">
        <v>101</v>
      </c>
      <c r="K46" s="109" t="s">
        <v>23</v>
      </c>
      <c r="L46" s="109" t="s">
        <v>24</v>
      </c>
      <c r="M46" s="110"/>
      <c r="N46" s="110"/>
    </row>
    <row r="47" spans="1:14" x14ac:dyDescent="0.15">
      <c r="A47" s="3">
        <v>39924</v>
      </c>
      <c r="D47">
        <v>207.5</v>
      </c>
      <c r="E47" s="34">
        <f>(D47*14.007)*(0.001)</f>
        <v>2.9064524999999999</v>
      </c>
      <c r="F47" s="34">
        <v>2.09</v>
      </c>
      <c r="G47" s="34">
        <f>(F47*30.97)*(0.001)</f>
        <v>6.4727300000000002E-2</v>
      </c>
      <c r="J47" s="114" t="s">
        <v>102</v>
      </c>
      <c r="K47" s="108"/>
      <c r="L47" s="108"/>
      <c r="M47" s="110">
        <v>2.7033510000000001</v>
      </c>
      <c r="N47" s="110">
        <v>6.8211425000000006E-2</v>
      </c>
    </row>
    <row r="48" spans="1:14" x14ac:dyDescent="0.15">
      <c r="A48" s="3">
        <v>39938</v>
      </c>
      <c r="E48" s="34"/>
      <c r="G48" s="34"/>
      <c r="J48" s="114" t="s">
        <v>103</v>
      </c>
      <c r="K48" s="108"/>
      <c r="L48" s="108"/>
      <c r="M48" s="110">
        <v>2.8906946250000001</v>
      </c>
      <c r="N48" s="110">
        <v>7.80444E-2</v>
      </c>
    </row>
    <row r="49" spans="1:14" x14ac:dyDescent="0.15">
      <c r="A49" s="3">
        <v>39952</v>
      </c>
      <c r="D49">
        <v>213.5</v>
      </c>
      <c r="E49" s="34">
        <f>(D49*14.007)*(0.001)</f>
        <v>2.9904945000000001</v>
      </c>
      <c r="F49" s="34">
        <v>2.0499999999999998</v>
      </c>
      <c r="G49" s="34">
        <f>(F49*30.97)*(0.001)</f>
        <v>6.3488499999999989E-2</v>
      </c>
      <c r="J49" s="114" t="s">
        <v>104</v>
      </c>
      <c r="K49" s="108"/>
      <c r="L49" s="108"/>
      <c r="M49" s="110">
        <v>2.4092039999999999</v>
      </c>
      <c r="N49" s="110">
        <v>0.11412445</v>
      </c>
    </row>
    <row r="50" spans="1:14" x14ac:dyDescent="0.15">
      <c r="A50" s="3">
        <v>39966</v>
      </c>
      <c r="E50" s="34"/>
      <c r="G50" s="34"/>
      <c r="J50" s="114" t="s">
        <v>105</v>
      </c>
      <c r="K50" s="108"/>
      <c r="L50" s="108"/>
      <c r="M50" s="110"/>
      <c r="N50" s="110"/>
    </row>
    <row r="51" spans="1:14" x14ac:dyDescent="0.15">
      <c r="A51" s="3">
        <v>39980</v>
      </c>
      <c r="E51" s="34"/>
      <c r="G51" s="34"/>
      <c r="J51" s="114" t="s">
        <v>106</v>
      </c>
      <c r="K51" s="108"/>
      <c r="L51" s="108"/>
      <c r="M51" s="110">
        <v>2.09</v>
      </c>
      <c r="N51" s="110">
        <v>0.1</v>
      </c>
    </row>
    <row r="52" spans="1:14" x14ac:dyDescent="0.15">
      <c r="A52" s="3">
        <v>39994</v>
      </c>
      <c r="E52" s="34"/>
      <c r="G52" s="34"/>
      <c r="J52" s="114" t="s">
        <v>107</v>
      </c>
      <c r="K52" s="108"/>
      <c r="L52" s="108"/>
      <c r="M52" s="110">
        <v>2.31</v>
      </c>
      <c r="N52" s="110">
        <v>7.0000000000000007E-2</v>
      </c>
    </row>
    <row r="53" spans="1:14" x14ac:dyDescent="0.15">
      <c r="A53" s="3">
        <v>40008</v>
      </c>
      <c r="D53">
        <v>232</v>
      </c>
      <c r="E53" s="34">
        <f>(D53*14.007)*(0.001)</f>
        <v>3.2496239999999998</v>
      </c>
      <c r="F53">
        <v>1.64</v>
      </c>
      <c r="G53" s="34">
        <f>(F53*30.97)*(0.001)</f>
        <v>5.0790799999999997E-2</v>
      </c>
      <c r="J53" s="114" t="s">
        <v>108</v>
      </c>
      <c r="K53" s="108"/>
      <c r="L53" s="108"/>
      <c r="M53" s="110">
        <v>3.26</v>
      </c>
      <c r="N53" s="110">
        <v>0.06</v>
      </c>
    </row>
    <row r="54" spans="1:14" x14ac:dyDescent="0.15">
      <c r="A54" s="3">
        <v>40022</v>
      </c>
      <c r="E54" s="34"/>
      <c r="G54" s="34"/>
      <c r="J54" s="114" t="s">
        <v>130</v>
      </c>
      <c r="K54" s="108"/>
      <c r="L54" s="108"/>
      <c r="M54" s="110">
        <v>2.2799999999999998</v>
      </c>
      <c r="N54" s="110">
        <v>0.1</v>
      </c>
    </row>
    <row r="55" spans="1:14" x14ac:dyDescent="0.15">
      <c r="A55" s="3">
        <v>40036</v>
      </c>
      <c r="D55">
        <v>136.5</v>
      </c>
      <c r="E55" s="34">
        <f t="shared" ref="E55:E61" si="0">(D55*14.007)*(0.001)</f>
        <v>1.9119555000000001</v>
      </c>
      <c r="F55">
        <v>2.82</v>
      </c>
      <c r="G55" s="34">
        <f t="shared" ref="G55:G61" si="1">(F55*30.97)*(0.001)</f>
        <v>8.7335399999999994E-2</v>
      </c>
      <c r="J55" s="114"/>
      <c r="K55" s="108"/>
      <c r="L55" s="108"/>
      <c r="M55" s="110"/>
      <c r="N55" s="110"/>
    </row>
    <row r="56" spans="1:14" x14ac:dyDescent="0.15">
      <c r="A56" s="3">
        <v>40050</v>
      </c>
      <c r="E56" s="34"/>
      <c r="G56" s="34"/>
      <c r="J56" s="114"/>
      <c r="K56" s="108"/>
      <c r="L56" s="108"/>
      <c r="M56" s="110"/>
      <c r="N56" s="110"/>
    </row>
    <row r="57" spans="1:14" x14ac:dyDescent="0.15">
      <c r="A57" s="3">
        <v>40064</v>
      </c>
      <c r="D57">
        <v>198</v>
      </c>
      <c r="E57" s="34">
        <f t="shared" si="0"/>
        <v>2.7733859999999999</v>
      </c>
      <c r="F57">
        <v>2.25</v>
      </c>
      <c r="G57" s="34">
        <f t="shared" si="1"/>
        <v>6.9682500000000008E-2</v>
      </c>
      <c r="J57" s="114"/>
      <c r="K57" s="108"/>
      <c r="L57" s="108"/>
      <c r="M57" s="110"/>
      <c r="N57" s="110"/>
    </row>
    <row r="58" spans="1:14" x14ac:dyDescent="0.15">
      <c r="A58" s="3">
        <v>40078</v>
      </c>
      <c r="E58" s="34"/>
      <c r="G58" s="34"/>
      <c r="J58" s="114"/>
      <c r="K58" s="108"/>
      <c r="L58" s="108"/>
      <c r="M58" s="110"/>
      <c r="N58" s="110"/>
    </row>
    <row r="59" spans="1:14" x14ac:dyDescent="0.15">
      <c r="A59" s="3">
        <v>40092</v>
      </c>
      <c r="B59" t="s">
        <v>197</v>
      </c>
      <c r="D59">
        <v>239</v>
      </c>
      <c r="E59" s="34">
        <f t="shared" si="0"/>
        <v>3.3476729999999999</v>
      </c>
      <c r="F59">
        <v>2.38</v>
      </c>
      <c r="G59" s="34">
        <f t="shared" si="1"/>
        <v>7.3708599999999985E-2</v>
      </c>
      <c r="J59" s="108"/>
      <c r="K59" s="108"/>
      <c r="L59" s="108"/>
      <c r="M59" s="110"/>
      <c r="N59" s="110"/>
    </row>
    <row r="60" spans="1:14" x14ac:dyDescent="0.15">
      <c r="A60" s="3">
        <v>40106</v>
      </c>
      <c r="E60" s="34"/>
      <c r="G60" s="34"/>
      <c r="J60" s="114" t="s">
        <v>101</v>
      </c>
      <c r="K60" s="109" t="s">
        <v>25</v>
      </c>
      <c r="L60" s="109" t="s">
        <v>26</v>
      </c>
      <c r="M60" s="110"/>
      <c r="N60" s="110"/>
    </row>
    <row r="61" spans="1:14" x14ac:dyDescent="0.15">
      <c r="A61" s="3">
        <v>40120</v>
      </c>
      <c r="D61">
        <v>151</v>
      </c>
      <c r="E61" s="34">
        <f t="shared" si="0"/>
        <v>2.1150569999999997</v>
      </c>
      <c r="F61">
        <v>4.4400000000000004</v>
      </c>
      <c r="G61" s="34">
        <f t="shared" si="1"/>
        <v>0.13750680000000001</v>
      </c>
      <c r="J61" s="114" t="s">
        <v>102</v>
      </c>
      <c r="K61" s="108"/>
      <c r="L61" s="108"/>
      <c r="M61" s="110">
        <v>2.6263125</v>
      </c>
      <c r="N61" s="110">
        <v>4.89326E-2</v>
      </c>
    </row>
    <row r="62" spans="1:14" x14ac:dyDescent="0.15">
      <c r="A62" s="3">
        <v>40134</v>
      </c>
      <c r="E62" s="34"/>
      <c r="G62" s="34"/>
      <c r="J62" s="114" t="s">
        <v>103</v>
      </c>
      <c r="K62" s="108"/>
      <c r="L62" s="108"/>
      <c r="M62" s="110">
        <v>1.9959975000000001</v>
      </c>
      <c r="N62" s="110">
        <v>5.9462399999999999E-2</v>
      </c>
    </row>
    <row r="63" spans="1:14" x14ac:dyDescent="0.15">
      <c r="A63" s="103"/>
      <c r="E63" s="34"/>
      <c r="G63" s="34"/>
      <c r="J63" s="114" t="s">
        <v>104</v>
      </c>
      <c r="K63" s="108"/>
      <c r="L63" s="108"/>
      <c r="M63" s="110"/>
      <c r="N63" s="110"/>
    </row>
    <row r="64" spans="1:14" x14ac:dyDescent="0.15">
      <c r="A64" s="103"/>
      <c r="E64" s="34"/>
      <c r="G64" s="34"/>
      <c r="J64" s="114" t="s">
        <v>105</v>
      </c>
      <c r="K64" s="108"/>
      <c r="L64" s="108"/>
      <c r="M64" s="110">
        <v>0.86</v>
      </c>
      <c r="N64" s="110">
        <v>7.0000000000000007E-2</v>
      </c>
    </row>
    <row r="65" spans="1:14" x14ac:dyDescent="0.15">
      <c r="E65" s="34"/>
      <c r="G65" s="34"/>
      <c r="J65" s="114" t="s">
        <v>106</v>
      </c>
      <c r="K65" s="108"/>
      <c r="L65" s="108"/>
      <c r="M65" s="110">
        <v>1.1000000000000001</v>
      </c>
      <c r="N65" s="110">
        <v>7.0000000000000007E-2</v>
      </c>
    </row>
    <row r="66" spans="1:14" x14ac:dyDescent="0.15">
      <c r="A66" s="3">
        <v>39896</v>
      </c>
      <c r="B66" s="101" t="s">
        <v>23</v>
      </c>
      <c r="C66" s="106" t="s">
        <v>24</v>
      </c>
      <c r="E66" s="34"/>
      <c r="G66" s="34"/>
      <c r="J66" s="114" t="s">
        <v>107</v>
      </c>
      <c r="K66" s="108"/>
      <c r="L66" s="108"/>
      <c r="M66" s="110">
        <v>1.62</v>
      </c>
      <c r="N66" s="110">
        <v>0.03</v>
      </c>
    </row>
    <row r="67" spans="1:14" x14ac:dyDescent="0.15">
      <c r="A67" s="3">
        <v>39910</v>
      </c>
      <c r="D67">
        <v>224</v>
      </c>
      <c r="E67" s="34">
        <f>(D67*14.007)*(0.001)</f>
        <v>3.1375679999999999</v>
      </c>
      <c r="F67" s="34">
        <v>1.1599999999999999</v>
      </c>
      <c r="G67" s="34">
        <f>(F67*30.97)*(0.001)</f>
        <v>3.5925199999999997E-2</v>
      </c>
      <c r="J67" s="114" t="s">
        <v>108</v>
      </c>
      <c r="K67" s="108"/>
      <c r="L67" s="108"/>
      <c r="M67" s="110"/>
      <c r="N67" s="110"/>
    </row>
    <row r="68" spans="1:14" x14ac:dyDescent="0.15">
      <c r="A68" s="3">
        <v>39924</v>
      </c>
      <c r="D68">
        <v>162</v>
      </c>
      <c r="E68" s="34">
        <f>(D68*14.007)*(0.001)</f>
        <v>2.2691340000000002</v>
      </c>
      <c r="F68" s="34">
        <v>2.7949999999999999</v>
      </c>
      <c r="G68" s="34">
        <f>(F68*30.97)*(0.001)</f>
        <v>8.6561150000000003E-2</v>
      </c>
      <c r="J68" s="114" t="s">
        <v>130</v>
      </c>
      <c r="K68" s="108"/>
      <c r="L68" s="108"/>
      <c r="M68" s="110">
        <v>2.2000000000000002</v>
      </c>
      <c r="N68" s="110">
        <v>7.0000000000000007E-2</v>
      </c>
    </row>
    <row r="69" spans="1:14" x14ac:dyDescent="0.15">
      <c r="A69" s="3">
        <v>39938</v>
      </c>
      <c r="D69">
        <v>199</v>
      </c>
      <c r="E69" s="34">
        <f>(D69*14.007)*(0.001)</f>
        <v>2.7873930000000002</v>
      </c>
      <c r="F69" s="34">
        <v>2.5649999999999999</v>
      </c>
      <c r="G69" s="34">
        <f>(F69*30.97)*(0.001)</f>
        <v>7.9438049999999996E-2</v>
      </c>
      <c r="J69" s="114"/>
      <c r="K69" s="108"/>
      <c r="L69" s="108"/>
      <c r="M69" s="110"/>
      <c r="N69" s="110"/>
    </row>
    <row r="70" spans="1:14" x14ac:dyDescent="0.15">
      <c r="A70" s="3">
        <v>39952</v>
      </c>
      <c r="D70">
        <v>213.75</v>
      </c>
      <c r="E70" s="34">
        <f>(D70*14.007)*(0.001)</f>
        <v>2.9939962500000004</v>
      </c>
      <c r="F70" s="34">
        <v>2.4750000000000001</v>
      </c>
      <c r="G70" s="34">
        <f>(F70*30.97)*(0.001)</f>
        <v>7.6650750000000004E-2</v>
      </c>
      <c r="J70" s="114"/>
      <c r="K70" s="108"/>
      <c r="L70" s="108"/>
      <c r="M70" s="110"/>
      <c r="N70" s="110"/>
    </row>
    <row r="71" spans="1:14" x14ac:dyDescent="0.15">
      <c r="A71" s="3">
        <v>39966</v>
      </c>
      <c r="E71" s="34"/>
      <c r="G71" s="34"/>
      <c r="J71" s="114"/>
      <c r="K71" s="108"/>
      <c r="L71" s="108"/>
      <c r="M71" s="110"/>
      <c r="N71" s="110"/>
    </row>
    <row r="72" spans="1:14" x14ac:dyDescent="0.15">
      <c r="A72" s="3">
        <v>39980</v>
      </c>
      <c r="D72">
        <v>134</v>
      </c>
      <c r="E72" s="34">
        <f>(D72*14.007)*(0.001)</f>
        <v>1.876938</v>
      </c>
      <c r="F72" s="34">
        <v>4.12</v>
      </c>
      <c r="G72" s="34">
        <f>(F72*30.97)*(0.001)</f>
        <v>0.1275964</v>
      </c>
      <c r="J72" s="114"/>
      <c r="K72" s="108"/>
      <c r="L72" s="108"/>
      <c r="M72" s="110"/>
      <c r="N72" s="110"/>
    </row>
    <row r="73" spans="1:14" x14ac:dyDescent="0.15">
      <c r="A73" s="3">
        <v>39994</v>
      </c>
      <c r="E73" s="34"/>
      <c r="G73" s="34"/>
      <c r="J73" s="108"/>
      <c r="K73" s="108"/>
      <c r="L73" s="108"/>
      <c r="M73" s="110"/>
      <c r="N73" s="110"/>
    </row>
    <row r="74" spans="1:14" x14ac:dyDescent="0.15">
      <c r="A74" s="3">
        <v>40008</v>
      </c>
      <c r="E74" s="34"/>
      <c r="G74" s="34"/>
      <c r="J74" s="114" t="s">
        <v>101</v>
      </c>
      <c r="K74" s="109" t="s">
        <v>29</v>
      </c>
      <c r="L74" s="109" t="s">
        <v>28</v>
      </c>
      <c r="M74" s="110"/>
      <c r="N74" s="110"/>
    </row>
    <row r="75" spans="1:14" x14ac:dyDescent="0.15">
      <c r="A75" s="3">
        <v>40022</v>
      </c>
      <c r="E75" s="34"/>
      <c r="G75" s="34"/>
      <c r="J75" s="114" t="s">
        <v>102</v>
      </c>
      <c r="K75" s="108"/>
      <c r="L75" s="108"/>
      <c r="M75" s="110"/>
      <c r="N75" s="110"/>
    </row>
    <row r="76" spans="1:14" x14ac:dyDescent="0.15">
      <c r="A76" s="3">
        <v>40036</v>
      </c>
      <c r="D76">
        <v>149</v>
      </c>
      <c r="E76" s="34">
        <f t="shared" ref="E76:E82" si="2">(D76*14.007)*(0.001)</f>
        <v>2.087043</v>
      </c>
      <c r="F76">
        <v>3.11</v>
      </c>
      <c r="G76" s="34">
        <f t="shared" ref="G76:G82" si="3">(F76*30.97)*(0.001)</f>
        <v>9.6316700000000005E-2</v>
      </c>
      <c r="J76" s="114" t="s">
        <v>103</v>
      </c>
      <c r="K76" s="108"/>
      <c r="L76" s="108"/>
      <c r="M76" s="110"/>
      <c r="N76" s="110"/>
    </row>
    <row r="77" spans="1:14" x14ac:dyDescent="0.15">
      <c r="A77" s="3">
        <v>40050</v>
      </c>
      <c r="E77" s="34"/>
      <c r="G77" s="34"/>
      <c r="J77" s="114" t="s">
        <v>104</v>
      </c>
      <c r="K77" s="108"/>
      <c r="L77" s="108"/>
      <c r="M77" s="110">
        <v>2.14</v>
      </c>
      <c r="N77" s="110">
        <v>5.1999999999999998E-2</v>
      </c>
    </row>
    <row r="78" spans="1:14" x14ac:dyDescent="0.15">
      <c r="A78" s="3">
        <v>40064</v>
      </c>
      <c r="D78">
        <v>165</v>
      </c>
      <c r="E78" s="34">
        <f t="shared" si="2"/>
        <v>2.3111549999999998</v>
      </c>
      <c r="F78">
        <v>2.39</v>
      </c>
      <c r="G78" s="34">
        <f t="shared" si="3"/>
        <v>7.4018299999999995E-2</v>
      </c>
      <c r="J78" s="114" t="s">
        <v>105</v>
      </c>
      <c r="K78" s="108"/>
      <c r="L78" s="108"/>
      <c r="M78" s="110"/>
      <c r="N78" s="110"/>
    </row>
    <row r="79" spans="1:14" x14ac:dyDescent="0.15">
      <c r="A79" s="3">
        <v>40078</v>
      </c>
      <c r="E79" s="34"/>
      <c r="G79" s="34"/>
      <c r="J79" s="114" t="s">
        <v>106</v>
      </c>
      <c r="K79" s="108"/>
      <c r="L79" s="108"/>
      <c r="M79" s="110"/>
      <c r="N79" s="110"/>
    </row>
    <row r="80" spans="1:14" x14ac:dyDescent="0.15">
      <c r="A80" s="3">
        <v>40092</v>
      </c>
      <c r="E80" s="34"/>
      <c r="G80" s="34"/>
      <c r="J80" s="114" t="s">
        <v>107</v>
      </c>
      <c r="K80" s="108"/>
      <c r="L80" s="108"/>
      <c r="M80" s="110"/>
      <c r="N80" s="110"/>
    </row>
    <row r="81" spans="1:14" x14ac:dyDescent="0.15">
      <c r="A81" s="3">
        <v>40106</v>
      </c>
      <c r="D81">
        <v>232.5</v>
      </c>
      <c r="E81" s="34">
        <f t="shared" si="2"/>
        <v>3.2566275</v>
      </c>
      <c r="F81">
        <v>1.85</v>
      </c>
      <c r="G81" s="34">
        <f t="shared" si="3"/>
        <v>5.7294499999999998E-2</v>
      </c>
      <c r="J81" s="114" t="s">
        <v>108</v>
      </c>
      <c r="K81" s="108"/>
      <c r="L81" s="108"/>
      <c r="M81" s="110">
        <v>1.9</v>
      </c>
      <c r="N81" s="110">
        <v>0.02</v>
      </c>
    </row>
    <row r="82" spans="1:14" x14ac:dyDescent="0.15">
      <c r="A82" s="3">
        <v>40120</v>
      </c>
      <c r="D82">
        <v>163</v>
      </c>
      <c r="E82" s="34">
        <f t="shared" si="2"/>
        <v>2.2831410000000001</v>
      </c>
      <c r="F82">
        <v>3.35</v>
      </c>
      <c r="G82" s="34">
        <f t="shared" si="3"/>
        <v>0.10374949999999999</v>
      </c>
      <c r="J82" s="114" t="s">
        <v>130</v>
      </c>
      <c r="K82" s="108"/>
      <c r="L82" s="108"/>
      <c r="M82" s="110">
        <v>1.95</v>
      </c>
      <c r="N82" s="110">
        <v>7.0000000000000007E-2</v>
      </c>
    </row>
    <row r="83" spans="1:14" x14ac:dyDescent="0.15">
      <c r="A83" s="3">
        <v>40134</v>
      </c>
      <c r="E83" s="34"/>
      <c r="G83" s="34"/>
      <c r="J83" s="114"/>
      <c r="K83" s="108"/>
      <c r="L83" s="108"/>
      <c r="M83" s="110"/>
      <c r="N83" s="110"/>
    </row>
    <row r="84" spans="1:14" x14ac:dyDescent="0.15">
      <c r="A84" s="103"/>
      <c r="E84" s="34"/>
      <c r="G84" s="34"/>
      <c r="J84" s="114"/>
      <c r="K84" s="108"/>
      <c r="L84" s="108"/>
      <c r="M84" s="110"/>
      <c r="N84" s="110"/>
    </row>
    <row r="85" spans="1:14" x14ac:dyDescent="0.15">
      <c r="A85" s="103"/>
      <c r="E85" s="34"/>
      <c r="G85" s="34"/>
      <c r="J85" s="114"/>
      <c r="K85" s="108"/>
      <c r="L85" s="108"/>
      <c r="M85" s="110"/>
      <c r="N85" s="110"/>
    </row>
    <row r="86" spans="1:14" x14ac:dyDescent="0.15">
      <c r="A86" s="103"/>
      <c r="E86" s="34"/>
      <c r="G86" s="34"/>
      <c r="J86" s="114"/>
      <c r="K86" s="108"/>
      <c r="L86" s="108"/>
      <c r="M86" s="110"/>
      <c r="N86" s="110"/>
    </row>
    <row r="87" spans="1:14" x14ac:dyDescent="0.15">
      <c r="E87" s="34"/>
      <c r="G87" s="34"/>
      <c r="J87" s="114"/>
      <c r="K87" s="108"/>
      <c r="L87" s="108"/>
      <c r="M87" s="110"/>
      <c r="N87" s="110"/>
    </row>
    <row r="88" spans="1:14" x14ac:dyDescent="0.15">
      <c r="A88" s="3">
        <v>39896</v>
      </c>
      <c r="B88" s="101" t="s">
        <v>25</v>
      </c>
      <c r="C88" s="106" t="s">
        <v>26</v>
      </c>
      <c r="E88" s="34"/>
      <c r="G88" s="34"/>
      <c r="J88" s="114" t="s">
        <v>101</v>
      </c>
      <c r="K88" s="109" t="s">
        <v>30</v>
      </c>
      <c r="L88" s="109" t="s">
        <v>31</v>
      </c>
      <c r="M88" s="110"/>
      <c r="N88" s="110"/>
    </row>
    <row r="89" spans="1:14" x14ac:dyDescent="0.15">
      <c r="A89" s="3">
        <v>39910</v>
      </c>
      <c r="E89" s="34"/>
      <c r="G89" s="34"/>
      <c r="J89" s="114" t="s">
        <v>102</v>
      </c>
      <c r="K89" s="108"/>
      <c r="L89" s="108"/>
      <c r="M89" s="110">
        <v>2.8819402500000004</v>
      </c>
      <c r="N89" s="110">
        <v>4.4519375E-2</v>
      </c>
    </row>
    <row r="90" spans="1:14" x14ac:dyDescent="0.15">
      <c r="A90" s="3">
        <v>39924</v>
      </c>
      <c r="D90">
        <v>187.5</v>
      </c>
      <c r="E90" s="34">
        <f>(D90*14.007)*(0.001)</f>
        <v>2.6263125</v>
      </c>
      <c r="F90" s="34">
        <v>2.63</v>
      </c>
      <c r="G90" s="34">
        <f>(F90*30.97)*(0.001)</f>
        <v>8.1451099999999999E-2</v>
      </c>
      <c r="J90" s="114" t="s">
        <v>103</v>
      </c>
      <c r="K90" s="108"/>
      <c r="L90" s="108"/>
      <c r="M90" s="110">
        <v>3.32316075</v>
      </c>
      <c r="N90" s="110">
        <v>5.1874749999999997E-2</v>
      </c>
    </row>
    <row r="91" spans="1:14" x14ac:dyDescent="0.15">
      <c r="A91" s="3">
        <v>39938</v>
      </c>
      <c r="E91" s="34"/>
      <c r="G91" s="34"/>
      <c r="J91" s="114" t="s">
        <v>104</v>
      </c>
      <c r="K91" s="108"/>
      <c r="L91" s="108"/>
      <c r="M91" s="110">
        <v>3.0278465000000003</v>
      </c>
      <c r="N91" s="110">
        <v>0.12105832329999999</v>
      </c>
    </row>
    <row r="92" spans="1:14" x14ac:dyDescent="0.15">
      <c r="A92" s="3">
        <v>39952</v>
      </c>
      <c r="D92">
        <v>142.5</v>
      </c>
      <c r="E92" s="34">
        <f>(D92*14.007)*(0.001)</f>
        <v>1.9959975000000001</v>
      </c>
      <c r="F92" s="34">
        <v>1.92</v>
      </c>
      <c r="G92" s="34">
        <f>(F92*30.97)*(0.001)</f>
        <v>5.9462399999999999E-2</v>
      </c>
      <c r="J92" s="114" t="s">
        <v>105</v>
      </c>
      <c r="K92" s="108"/>
      <c r="L92" s="108"/>
      <c r="M92" s="110">
        <v>2.75</v>
      </c>
      <c r="N92" s="110">
        <v>0.03</v>
      </c>
    </row>
    <row r="93" spans="1:14" x14ac:dyDescent="0.15">
      <c r="A93" s="3">
        <v>39966</v>
      </c>
      <c r="E93" s="34"/>
      <c r="G93" s="34"/>
      <c r="J93" s="114" t="s">
        <v>106</v>
      </c>
      <c r="K93" s="108"/>
      <c r="L93" s="108"/>
      <c r="M93" s="110">
        <v>2.39</v>
      </c>
      <c r="N93" s="110">
        <v>0.05</v>
      </c>
    </row>
    <row r="94" spans="1:14" x14ac:dyDescent="0.15">
      <c r="A94" s="3">
        <v>39980</v>
      </c>
      <c r="E94" s="34"/>
      <c r="G94" s="34"/>
      <c r="J94" s="114" t="s">
        <v>107</v>
      </c>
      <c r="K94" s="108"/>
      <c r="L94" s="108"/>
      <c r="M94" s="110">
        <v>2.58</v>
      </c>
      <c r="N94" s="110">
        <v>0.03</v>
      </c>
    </row>
    <row r="95" spans="1:14" x14ac:dyDescent="0.15">
      <c r="A95" s="3">
        <v>39994</v>
      </c>
      <c r="E95" s="34"/>
      <c r="G95" s="34"/>
      <c r="J95" s="114" t="s">
        <v>108</v>
      </c>
      <c r="K95" s="108"/>
      <c r="L95" s="108"/>
      <c r="M95" s="110">
        <v>2.1</v>
      </c>
      <c r="N95" s="110">
        <v>0.02</v>
      </c>
    </row>
    <row r="96" spans="1:14" x14ac:dyDescent="0.15">
      <c r="A96" s="3">
        <v>40008</v>
      </c>
      <c r="D96">
        <v>61.4</v>
      </c>
      <c r="E96" s="34">
        <f>(D96*14.007)*(0.001)</f>
        <v>0.86002979999999996</v>
      </c>
      <c r="F96">
        <v>2.2599999999999998</v>
      </c>
      <c r="G96" s="34">
        <f>(F96*30.97)*(0.001)</f>
        <v>6.9992200000000004E-2</v>
      </c>
      <c r="J96" s="114" t="s">
        <v>130</v>
      </c>
      <c r="K96" s="108"/>
      <c r="L96" s="108"/>
      <c r="M96" s="110">
        <v>2.68</v>
      </c>
      <c r="N96" s="110">
        <v>0.1</v>
      </c>
    </row>
    <row r="97" spans="1:14" x14ac:dyDescent="0.15">
      <c r="A97" s="3">
        <v>40022</v>
      </c>
      <c r="E97" s="34"/>
      <c r="G97" s="34"/>
      <c r="J97" s="114"/>
      <c r="K97" s="108"/>
      <c r="L97" s="108"/>
      <c r="M97" s="110"/>
      <c r="N97" s="110"/>
    </row>
    <row r="98" spans="1:14" x14ac:dyDescent="0.15">
      <c r="A98" s="3">
        <v>40036</v>
      </c>
      <c r="D98">
        <v>78.400000000000006</v>
      </c>
      <c r="E98" s="34">
        <f>(D98*14.007)*(0.001)</f>
        <v>1.0981488000000001</v>
      </c>
      <c r="F98">
        <v>2.27</v>
      </c>
      <c r="G98" s="34">
        <f>(F98*30.97)*(0.001)</f>
        <v>7.0301900000000001E-2</v>
      </c>
      <c r="J98" s="114"/>
      <c r="K98" s="108"/>
      <c r="L98" s="108"/>
      <c r="M98" s="110"/>
      <c r="N98" s="110"/>
    </row>
    <row r="99" spans="1:14" x14ac:dyDescent="0.15">
      <c r="A99" s="3">
        <v>40050</v>
      </c>
      <c r="E99" s="34"/>
      <c r="G99" s="34"/>
      <c r="J99" s="114"/>
      <c r="K99" s="108"/>
      <c r="L99" s="108"/>
      <c r="M99" s="110"/>
      <c r="N99" s="110"/>
    </row>
    <row r="100" spans="1:14" x14ac:dyDescent="0.15">
      <c r="A100" s="3">
        <v>40064</v>
      </c>
      <c r="D100">
        <v>116</v>
      </c>
      <c r="E100" s="34">
        <f>(D100*14.007)*(0.001)</f>
        <v>1.6248119999999999</v>
      </c>
      <c r="F100">
        <v>0.85</v>
      </c>
      <c r="G100" s="34">
        <f>(F100*30.97)*(0.001)</f>
        <v>2.6324499999999997E-2</v>
      </c>
      <c r="J100" s="114"/>
      <c r="K100" s="108"/>
      <c r="L100" s="108"/>
      <c r="M100" s="110"/>
      <c r="N100" s="110"/>
    </row>
    <row r="101" spans="1:14" x14ac:dyDescent="0.15">
      <c r="A101" s="3">
        <v>40078</v>
      </c>
      <c r="E101" s="34"/>
      <c r="G101" s="34"/>
      <c r="J101" s="114"/>
      <c r="K101" s="108"/>
      <c r="L101" s="108"/>
      <c r="M101" s="110"/>
      <c r="N101" s="110"/>
    </row>
    <row r="102" spans="1:14" x14ac:dyDescent="0.15">
      <c r="A102" s="3">
        <v>40092</v>
      </c>
      <c r="E102" s="34"/>
      <c r="G102" s="34"/>
      <c r="J102" s="114" t="s">
        <v>101</v>
      </c>
      <c r="K102" s="109" t="s">
        <v>34</v>
      </c>
      <c r="L102" s="109" t="s">
        <v>35</v>
      </c>
      <c r="M102" s="110">
        <v>3.9219600000000003</v>
      </c>
      <c r="N102" s="110">
        <v>1.2388E-2</v>
      </c>
    </row>
    <row r="103" spans="1:14" x14ac:dyDescent="0.15">
      <c r="A103" s="3">
        <v>40106</v>
      </c>
      <c r="E103" s="34"/>
      <c r="G103" s="34"/>
      <c r="J103" s="114" t="s">
        <v>102</v>
      </c>
      <c r="K103" s="108"/>
      <c r="L103" s="108"/>
      <c r="M103" s="110">
        <v>1.9539765</v>
      </c>
      <c r="N103" s="110">
        <v>6.674034999999999E-2</v>
      </c>
    </row>
    <row r="104" spans="1:14" x14ac:dyDescent="0.15">
      <c r="A104" s="3">
        <v>40120</v>
      </c>
      <c r="D104">
        <v>157</v>
      </c>
      <c r="E104" s="34">
        <f>(D104*14.007)*(0.001)</f>
        <v>2.1990990000000004</v>
      </c>
      <c r="F104">
        <v>2.21</v>
      </c>
      <c r="G104" s="34">
        <f>(F104*30.97)*(0.001)</f>
        <v>6.8443699999999996E-2</v>
      </c>
      <c r="J104" s="114" t="s">
        <v>103</v>
      </c>
      <c r="K104" s="108"/>
      <c r="L104" s="108"/>
      <c r="M104" s="110">
        <v>3.2706345000000003</v>
      </c>
      <c r="N104" s="110">
        <v>6.3178799999999993E-2</v>
      </c>
    </row>
    <row r="105" spans="1:14" x14ac:dyDescent="0.15">
      <c r="A105" s="3">
        <v>40134</v>
      </c>
      <c r="E105" s="34"/>
      <c r="G105" s="34"/>
      <c r="J105" s="114" t="s">
        <v>104</v>
      </c>
      <c r="K105" s="108"/>
      <c r="L105" s="108"/>
      <c r="M105" s="110">
        <v>2.8084034999999998</v>
      </c>
      <c r="N105" s="110">
        <v>0.1275964</v>
      </c>
    </row>
    <row r="106" spans="1:14" x14ac:dyDescent="0.15">
      <c r="A106" s="103"/>
      <c r="E106" s="34"/>
      <c r="G106" s="34"/>
      <c r="J106" s="114" t="s">
        <v>105</v>
      </c>
      <c r="K106" s="108"/>
      <c r="L106" s="108"/>
      <c r="M106" s="110">
        <v>3.47</v>
      </c>
      <c r="N106" s="110">
        <v>0.02</v>
      </c>
    </row>
    <row r="107" spans="1:14" x14ac:dyDescent="0.15">
      <c r="A107" s="103"/>
      <c r="E107" s="34"/>
      <c r="G107" s="34"/>
      <c r="J107" s="114" t="s">
        <v>106</v>
      </c>
      <c r="K107" s="108"/>
      <c r="L107" s="108"/>
      <c r="M107" s="110">
        <v>2.17</v>
      </c>
      <c r="N107" s="110">
        <v>0.05</v>
      </c>
    </row>
    <row r="108" spans="1:14" x14ac:dyDescent="0.15">
      <c r="A108" s="103"/>
      <c r="E108" s="34"/>
      <c r="G108" s="34"/>
      <c r="J108" s="114" t="s">
        <v>107</v>
      </c>
      <c r="K108" s="108"/>
      <c r="L108" s="108"/>
      <c r="M108" s="110">
        <v>3.6</v>
      </c>
      <c r="N108" s="110">
        <v>0.01</v>
      </c>
    </row>
    <row r="109" spans="1:14" x14ac:dyDescent="0.15">
      <c r="E109" s="34"/>
      <c r="G109" s="34"/>
      <c r="J109" s="114" t="s">
        <v>108</v>
      </c>
      <c r="K109" s="108"/>
      <c r="L109" s="108"/>
      <c r="M109" s="110">
        <v>2.86</v>
      </c>
      <c r="N109" s="110">
        <v>0.06</v>
      </c>
    </row>
    <row r="110" spans="1:14" x14ac:dyDescent="0.15">
      <c r="A110" s="3">
        <v>39896</v>
      </c>
      <c r="B110" s="101" t="s">
        <v>29</v>
      </c>
      <c r="C110" s="106" t="s">
        <v>28</v>
      </c>
      <c r="E110" s="34"/>
      <c r="G110" s="34"/>
      <c r="J110" s="114" t="s">
        <v>130</v>
      </c>
      <c r="K110" s="108"/>
      <c r="L110" s="108"/>
      <c r="M110" s="110">
        <v>2.66</v>
      </c>
      <c r="N110" s="110">
        <v>0.05</v>
      </c>
    </row>
    <row r="111" spans="1:14" x14ac:dyDescent="0.15">
      <c r="A111" s="3">
        <v>39910</v>
      </c>
      <c r="E111" s="34"/>
      <c r="G111" s="34"/>
      <c r="J111" s="114"/>
      <c r="K111" s="108"/>
      <c r="L111" s="108"/>
      <c r="M111" s="110"/>
      <c r="N111" s="110"/>
    </row>
    <row r="112" spans="1:14" x14ac:dyDescent="0.15">
      <c r="A112" s="3">
        <v>39924</v>
      </c>
      <c r="E112" s="34"/>
      <c r="G112" s="34"/>
      <c r="J112" s="114"/>
      <c r="K112" s="108"/>
      <c r="L112" s="108"/>
      <c r="M112" s="110"/>
      <c r="N112" s="110"/>
    </row>
    <row r="113" spans="1:14" x14ac:dyDescent="0.15">
      <c r="A113" s="3">
        <v>39938</v>
      </c>
      <c r="E113" s="34"/>
      <c r="G113" s="34"/>
      <c r="J113" s="114"/>
      <c r="K113" s="108"/>
      <c r="L113" s="108"/>
      <c r="M113" s="110"/>
      <c r="N113" s="110"/>
    </row>
    <row r="114" spans="1:14" x14ac:dyDescent="0.15">
      <c r="A114" s="3">
        <v>39952</v>
      </c>
      <c r="E114" s="34"/>
      <c r="G114" s="34"/>
      <c r="J114" s="114"/>
      <c r="K114" s="108"/>
      <c r="L114" s="108"/>
      <c r="M114" s="110"/>
      <c r="N114" s="110"/>
    </row>
    <row r="115" spans="1:14" x14ac:dyDescent="0.15">
      <c r="A115" s="3">
        <v>39966</v>
      </c>
      <c r="E115" s="34"/>
      <c r="G115" s="34"/>
      <c r="J115" s="114"/>
      <c r="K115" s="108"/>
      <c r="L115" s="108"/>
      <c r="M115" s="110"/>
      <c r="N115" s="110"/>
    </row>
    <row r="116" spans="1:14" x14ac:dyDescent="0.15">
      <c r="A116" s="3">
        <v>39980</v>
      </c>
      <c r="E116" s="34"/>
      <c r="G116" s="34"/>
      <c r="J116" s="114" t="s">
        <v>101</v>
      </c>
      <c r="K116" s="109" t="s">
        <v>37</v>
      </c>
      <c r="L116" s="109" t="s">
        <v>38</v>
      </c>
      <c r="M116" s="110"/>
      <c r="N116" s="110"/>
    </row>
    <row r="117" spans="1:14" x14ac:dyDescent="0.15">
      <c r="A117" s="3">
        <v>39994</v>
      </c>
      <c r="D117">
        <v>152.666</v>
      </c>
      <c r="E117" s="34">
        <f>(D117*14.007)*(0.001)</f>
        <v>2.1383926619999998</v>
      </c>
      <c r="F117" s="34">
        <v>1.69</v>
      </c>
      <c r="G117" s="34">
        <f>(F117*30.97)*(0.001)</f>
        <v>5.2339299999999998E-2</v>
      </c>
      <c r="J117" s="114" t="s">
        <v>102</v>
      </c>
      <c r="K117" s="108"/>
      <c r="L117" s="108"/>
      <c r="M117" s="110"/>
      <c r="N117" s="110"/>
    </row>
    <row r="118" spans="1:14" x14ac:dyDescent="0.15">
      <c r="A118" s="3">
        <v>40008</v>
      </c>
      <c r="E118" s="34"/>
      <c r="G118" s="34"/>
      <c r="J118" s="114" t="s">
        <v>103</v>
      </c>
      <c r="K118" s="108"/>
      <c r="L118" s="108"/>
      <c r="M118" s="110">
        <v>5.3226599999999999</v>
      </c>
      <c r="N118" s="110">
        <v>2.94215E-2</v>
      </c>
    </row>
    <row r="119" spans="1:14" x14ac:dyDescent="0.15">
      <c r="A119" s="3">
        <v>40022</v>
      </c>
      <c r="E119" s="34"/>
      <c r="G119" s="34"/>
      <c r="J119" s="114" t="s">
        <v>104</v>
      </c>
      <c r="K119" s="108"/>
      <c r="L119" s="108"/>
      <c r="M119" s="110">
        <v>5.3343324999999995</v>
      </c>
      <c r="N119" s="110">
        <v>5.2287683333333335E-2</v>
      </c>
    </row>
    <row r="120" spans="1:14" x14ac:dyDescent="0.15">
      <c r="A120" s="3">
        <v>40036</v>
      </c>
      <c r="E120" s="34"/>
      <c r="G120" s="34"/>
      <c r="J120" s="115" t="s">
        <v>105</v>
      </c>
      <c r="K120" s="108"/>
      <c r="L120" s="108"/>
      <c r="M120" s="110">
        <v>4.9400000000000004</v>
      </c>
      <c r="N120" s="110">
        <v>0.05</v>
      </c>
    </row>
    <row r="121" spans="1:14" x14ac:dyDescent="0.15">
      <c r="A121" s="3">
        <v>40050</v>
      </c>
      <c r="E121" s="34"/>
      <c r="G121" s="34"/>
      <c r="J121" s="114" t="s">
        <v>106</v>
      </c>
      <c r="K121" s="108"/>
      <c r="L121" s="108"/>
      <c r="M121" s="110">
        <v>5.19</v>
      </c>
      <c r="N121" s="110">
        <v>0.06</v>
      </c>
    </row>
    <row r="122" spans="1:14" x14ac:dyDescent="0.15">
      <c r="A122" s="3">
        <v>40064</v>
      </c>
      <c r="E122" s="34"/>
      <c r="G122" s="34"/>
      <c r="J122" s="114" t="s">
        <v>107</v>
      </c>
      <c r="K122" s="108"/>
      <c r="L122" s="108"/>
      <c r="M122" s="110">
        <v>4.9800000000000004</v>
      </c>
      <c r="N122" s="110">
        <v>0.04</v>
      </c>
    </row>
    <row r="123" spans="1:14" x14ac:dyDescent="0.15">
      <c r="A123" s="3">
        <v>40078</v>
      </c>
      <c r="E123" s="34"/>
      <c r="G123" s="34"/>
      <c r="J123" s="114" t="s">
        <v>108</v>
      </c>
      <c r="K123" s="108"/>
      <c r="L123" s="108"/>
      <c r="M123" s="110">
        <v>4.6900000000000004</v>
      </c>
      <c r="N123" s="110">
        <v>0.04</v>
      </c>
    </row>
    <row r="124" spans="1:14" x14ac:dyDescent="0.15">
      <c r="A124" s="3">
        <v>40092</v>
      </c>
      <c r="D124">
        <v>136</v>
      </c>
      <c r="E124" s="34">
        <f>(D124*14.007)*(0.001)</f>
        <v>1.904952</v>
      </c>
      <c r="F124">
        <v>0.56999999999999995</v>
      </c>
      <c r="G124" s="34">
        <f>(F124*30.97)*(0.001)</f>
        <v>1.7652899999999999E-2</v>
      </c>
      <c r="J124" s="114" t="s">
        <v>130</v>
      </c>
      <c r="K124" s="108"/>
      <c r="L124" s="108"/>
      <c r="M124" s="110">
        <v>3.78</v>
      </c>
      <c r="N124" s="110">
        <v>7.0000000000000007E-2</v>
      </c>
    </row>
    <row r="125" spans="1:14" x14ac:dyDescent="0.15">
      <c r="A125" s="3">
        <v>40106</v>
      </c>
      <c r="E125" s="34"/>
      <c r="G125" s="34"/>
      <c r="J125" s="114"/>
      <c r="K125" s="108"/>
      <c r="L125" s="108"/>
      <c r="M125" s="110"/>
      <c r="N125" s="110"/>
    </row>
    <row r="126" spans="1:14" x14ac:dyDescent="0.15">
      <c r="A126" s="3">
        <v>40120</v>
      </c>
      <c r="D126">
        <v>139</v>
      </c>
      <c r="E126" s="34">
        <f>(D126*14.007)*(0.001)</f>
        <v>1.9469730000000001</v>
      </c>
      <c r="F126">
        <v>2.2599999999999998</v>
      </c>
      <c r="G126" s="34">
        <f>(F126*30.97)*(0.001)</f>
        <v>6.9992200000000004E-2</v>
      </c>
      <c r="J126" s="114"/>
      <c r="K126" s="108"/>
      <c r="L126" s="108"/>
      <c r="M126" s="110"/>
      <c r="N126" s="110"/>
    </row>
    <row r="127" spans="1:14" x14ac:dyDescent="0.15">
      <c r="A127" s="3">
        <v>40134</v>
      </c>
      <c r="E127" s="34"/>
      <c r="G127" s="34"/>
      <c r="J127" s="114"/>
      <c r="K127" s="108"/>
      <c r="L127" s="108"/>
      <c r="M127" s="110"/>
      <c r="N127" s="110"/>
    </row>
    <row r="128" spans="1:14" x14ac:dyDescent="0.15">
      <c r="A128" s="103"/>
      <c r="E128" s="34"/>
      <c r="G128" s="34"/>
      <c r="J128" s="114"/>
      <c r="K128" s="108"/>
      <c r="L128" s="108"/>
      <c r="M128" s="110"/>
      <c r="N128" s="110"/>
    </row>
    <row r="129" spans="1:14" x14ac:dyDescent="0.15">
      <c r="A129" s="103"/>
      <c r="E129" s="34"/>
      <c r="G129" s="34"/>
      <c r="J129" s="114"/>
      <c r="K129" s="108"/>
      <c r="L129" s="108"/>
      <c r="M129" s="110"/>
      <c r="N129" s="110"/>
    </row>
    <row r="130" spans="1:14" x14ac:dyDescent="0.15">
      <c r="A130" s="103"/>
      <c r="E130" s="34"/>
      <c r="G130" s="34"/>
      <c r="J130" s="114" t="s">
        <v>101</v>
      </c>
      <c r="K130" s="109" t="s">
        <v>40</v>
      </c>
      <c r="L130" s="109" t="s">
        <v>41</v>
      </c>
      <c r="M130" s="110"/>
      <c r="N130" s="110"/>
    </row>
    <row r="131" spans="1:14" x14ac:dyDescent="0.15">
      <c r="A131" s="103"/>
      <c r="E131" s="34"/>
      <c r="G131" s="34"/>
      <c r="J131" s="114" t="s">
        <v>102</v>
      </c>
      <c r="K131" s="108"/>
      <c r="L131" s="108"/>
      <c r="M131" s="110"/>
      <c r="N131" s="110"/>
    </row>
    <row r="132" spans="1:14" x14ac:dyDescent="0.15">
      <c r="A132" s="3">
        <v>39896</v>
      </c>
      <c r="B132" s="101" t="s">
        <v>30</v>
      </c>
      <c r="C132" s="106" t="s">
        <v>31</v>
      </c>
      <c r="E132" s="34"/>
      <c r="G132" s="34"/>
      <c r="J132" s="114" t="s">
        <v>103</v>
      </c>
      <c r="K132" s="108"/>
      <c r="L132" s="108"/>
      <c r="M132" s="110"/>
      <c r="N132" s="110"/>
    </row>
    <row r="133" spans="1:14" x14ac:dyDescent="0.15">
      <c r="A133" s="3">
        <v>39910</v>
      </c>
      <c r="D133">
        <v>236</v>
      </c>
      <c r="E133" s="34">
        <f t="shared" ref="E133:E149" si="4">(D133*14.007)*(0.001)</f>
        <v>3.3056520000000003</v>
      </c>
      <c r="F133" s="34">
        <v>1.1299999999999999</v>
      </c>
      <c r="G133" s="34">
        <f t="shared" ref="G133:G149" si="5">(F133*30.97)*(0.001)</f>
        <v>3.4996100000000002E-2</v>
      </c>
      <c r="J133" s="114" t="s">
        <v>104</v>
      </c>
      <c r="K133" s="108"/>
      <c r="L133" s="108"/>
      <c r="M133" s="110">
        <v>2.2131059999999998</v>
      </c>
      <c r="N133" s="110">
        <v>9.0742100000000006E-2</v>
      </c>
    </row>
    <row r="134" spans="1:14" x14ac:dyDescent="0.15">
      <c r="A134" s="3">
        <v>39924</v>
      </c>
      <c r="D134">
        <v>175.5</v>
      </c>
      <c r="E134" s="34">
        <f t="shared" si="4"/>
        <v>2.4582285000000001</v>
      </c>
      <c r="F134" s="34">
        <v>1.7450000000000001</v>
      </c>
      <c r="G134" s="34">
        <f t="shared" si="5"/>
        <v>5.4042650000000005E-2</v>
      </c>
      <c r="J134" s="114" t="s">
        <v>105</v>
      </c>
      <c r="K134" s="108"/>
      <c r="L134" s="108"/>
      <c r="M134" s="110">
        <v>0.9</v>
      </c>
      <c r="N134" s="110">
        <v>0.03</v>
      </c>
    </row>
    <row r="135" spans="1:14" x14ac:dyDescent="0.15">
      <c r="A135" s="3">
        <v>39938</v>
      </c>
      <c r="D135">
        <v>207</v>
      </c>
      <c r="E135" s="34">
        <f t="shared" si="4"/>
        <v>2.8994490000000002</v>
      </c>
      <c r="F135" s="34">
        <v>1.6</v>
      </c>
      <c r="G135" s="34">
        <f t="shared" si="5"/>
        <v>4.9551999999999999E-2</v>
      </c>
      <c r="J135" s="114" t="s">
        <v>106</v>
      </c>
      <c r="K135" s="108"/>
      <c r="L135" s="108"/>
      <c r="M135" s="110"/>
      <c r="N135" s="110"/>
    </row>
    <row r="136" spans="1:14" x14ac:dyDescent="0.15">
      <c r="A136" s="3">
        <v>39952</v>
      </c>
      <c r="D136">
        <v>267.5</v>
      </c>
      <c r="E136" s="34">
        <f t="shared" si="4"/>
        <v>3.7468724999999998</v>
      </c>
      <c r="F136" s="34">
        <v>1.75</v>
      </c>
      <c r="G136" s="34">
        <f t="shared" si="5"/>
        <v>5.4197499999999996E-2</v>
      </c>
      <c r="J136" s="114" t="s">
        <v>107</v>
      </c>
      <c r="K136" s="108"/>
      <c r="L136" s="108"/>
      <c r="M136" s="110">
        <v>1.7</v>
      </c>
      <c r="N136" s="110">
        <v>0.05</v>
      </c>
    </row>
    <row r="137" spans="1:14" x14ac:dyDescent="0.15">
      <c r="A137" s="3">
        <v>39966</v>
      </c>
      <c r="D137">
        <v>274.5</v>
      </c>
      <c r="E137" s="34">
        <f t="shared" si="4"/>
        <v>3.8449214999999999</v>
      </c>
      <c r="F137" s="34">
        <v>3.87</v>
      </c>
      <c r="G137" s="34">
        <f t="shared" si="5"/>
        <v>0.1198539</v>
      </c>
      <c r="J137" s="114" t="s">
        <v>108</v>
      </c>
      <c r="K137" s="108"/>
      <c r="L137" s="108"/>
      <c r="M137" s="110"/>
      <c r="N137" s="110"/>
    </row>
    <row r="138" spans="1:14" x14ac:dyDescent="0.15">
      <c r="A138" s="3">
        <v>39980</v>
      </c>
      <c r="D138">
        <v>152</v>
      </c>
      <c r="E138" s="34">
        <f t="shared" si="4"/>
        <v>2.1290640000000001</v>
      </c>
      <c r="F138" s="34">
        <v>3.67</v>
      </c>
      <c r="G138" s="34">
        <f t="shared" si="5"/>
        <v>0.11365989999999999</v>
      </c>
      <c r="J138" s="114" t="s">
        <v>130</v>
      </c>
      <c r="K138" s="108"/>
      <c r="L138" s="108"/>
      <c r="M138" s="110"/>
      <c r="N138" s="110"/>
    </row>
    <row r="139" spans="1:14" x14ac:dyDescent="0.15">
      <c r="A139" s="3">
        <v>39994</v>
      </c>
      <c r="D139">
        <v>222</v>
      </c>
      <c r="E139" s="34">
        <f t="shared" si="4"/>
        <v>3.1095540000000002</v>
      </c>
      <c r="F139" s="34">
        <v>1.49</v>
      </c>
      <c r="G139" s="34">
        <f t="shared" si="5"/>
        <v>4.61453E-2</v>
      </c>
      <c r="J139" s="114"/>
      <c r="K139" s="108"/>
      <c r="L139" s="108"/>
      <c r="M139" s="110"/>
      <c r="N139" s="110"/>
    </row>
    <row r="140" spans="1:14" x14ac:dyDescent="0.15">
      <c r="A140" s="3">
        <v>40008</v>
      </c>
      <c r="D140">
        <v>209</v>
      </c>
      <c r="E140" s="34">
        <f t="shared" si="4"/>
        <v>2.9274629999999999</v>
      </c>
      <c r="F140" s="34">
        <v>0.98</v>
      </c>
      <c r="G140" s="34">
        <f t="shared" si="5"/>
        <v>3.0350600000000002E-2</v>
      </c>
      <c r="J140" s="114"/>
      <c r="K140" s="108"/>
      <c r="L140" s="108"/>
      <c r="M140" s="110"/>
      <c r="N140" s="110"/>
    </row>
    <row r="141" spans="1:14" x14ac:dyDescent="0.15">
      <c r="A141" s="3">
        <v>40022</v>
      </c>
      <c r="D141">
        <v>267.5</v>
      </c>
      <c r="E141" s="34">
        <f t="shared" si="4"/>
        <v>3.7468724999999998</v>
      </c>
      <c r="F141" s="34">
        <v>2.95</v>
      </c>
      <c r="G141" s="34">
        <f t="shared" si="5"/>
        <v>9.1361500000000012E-2</v>
      </c>
      <c r="J141" s="114"/>
      <c r="K141" s="108"/>
      <c r="L141" s="108"/>
      <c r="M141" s="110"/>
      <c r="N141" s="110"/>
    </row>
    <row r="142" spans="1:14" x14ac:dyDescent="0.15">
      <c r="A142" s="3">
        <v>40036</v>
      </c>
      <c r="D142">
        <v>203</v>
      </c>
      <c r="E142" s="34">
        <f t="shared" si="4"/>
        <v>2.8434209999999998</v>
      </c>
      <c r="F142" s="34">
        <v>1.29</v>
      </c>
      <c r="G142" s="34">
        <f t="shared" si="5"/>
        <v>3.9951299999999995E-2</v>
      </c>
      <c r="J142" s="114"/>
      <c r="K142" s="108"/>
      <c r="L142" s="108"/>
      <c r="M142" s="110"/>
      <c r="N142" s="110"/>
    </row>
    <row r="143" spans="1:14" x14ac:dyDescent="0.15">
      <c r="A143" s="3">
        <v>40050</v>
      </c>
      <c r="D143">
        <v>138</v>
      </c>
      <c r="E143" s="34">
        <f t="shared" si="4"/>
        <v>1.932966</v>
      </c>
      <c r="F143" s="34">
        <v>2.0499999999999998</v>
      </c>
      <c r="G143" s="34">
        <f t="shared" si="5"/>
        <v>6.3488499999999989E-2</v>
      </c>
      <c r="J143" s="114"/>
      <c r="K143" s="108"/>
      <c r="L143" s="108"/>
      <c r="M143" s="110"/>
      <c r="N143" s="110"/>
    </row>
    <row r="144" spans="1:14" x14ac:dyDescent="0.15">
      <c r="A144" s="3">
        <v>40064</v>
      </c>
      <c r="D144">
        <v>168.5</v>
      </c>
      <c r="E144" s="34">
        <f t="shared" si="4"/>
        <v>2.3601794999999997</v>
      </c>
      <c r="F144" s="34">
        <v>1.3</v>
      </c>
      <c r="G144" s="34">
        <f t="shared" si="5"/>
        <v>4.0261000000000005E-2</v>
      </c>
      <c r="J144" s="114" t="s">
        <v>101</v>
      </c>
      <c r="K144" s="109" t="s">
        <v>42</v>
      </c>
      <c r="L144" s="109" t="s">
        <v>43</v>
      </c>
      <c r="M144" s="110">
        <v>0.61210589999999998</v>
      </c>
      <c r="N144" s="110">
        <v>3.90222E-2</v>
      </c>
    </row>
    <row r="145" spans="1:14" x14ac:dyDescent="0.15">
      <c r="A145" s="3">
        <v>40078</v>
      </c>
      <c r="D145">
        <v>199</v>
      </c>
      <c r="E145" s="34">
        <f t="shared" si="4"/>
        <v>2.7873930000000002</v>
      </c>
      <c r="F145" s="34">
        <v>0.78</v>
      </c>
      <c r="G145" s="34">
        <f t="shared" si="5"/>
        <v>2.41566E-2</v>
      </c>
      <c r="J145" s="114" t="s">
        <v>102</v>
      </c>
      <c r="K145" s="108"/>
      <c r="L145" s="108"/>
      <c r="M145" s="110">
        <v>1.750875</v>
      </c>
      <c r="N145" s="110">
        <v>0.13007400000000002</v>
      </c>
    </row>
    <row r="146" spans="1:14" x14ac:dyDescent="0.15">
      <c r="A146" s="3">
        <v>40092</v>
      </c>
      <c r="B146" t="s">
        <v>198</v>
      </c>
      <c r="E146" s="34"/>
      <c r="G146" s="34"/>
      <c r="J146" s="114" t="s">
        <v>103</v>
      </c>
      <c r="K146" s="108"/>
      <c r="L146" s="108"/>
      <c r="M146" s="110">
        <v>0.87683820000000001</v>
      </c>
      <c r="N146" s="110">
        <v>4.5835599999999997E-2</v>
      </c>
    </row>
    <row r="147" spans="1:14" x14ac:dyDescent="0.15">
      <c r="A147" s="3">
        <v>40106</v>
      </c>
      <c r="D147">
        <v>150</v>
      </c>
      <c r="E147" s="34">
        <f t="shared" si="4"/>
        <v>2.1010499999999999</v>
      </c>
      <c r="F147" s="34">
        <v>0.63</v>
      </c>
      <c r="G147" s="34">
        <f t="shared" si="5"/>
        <v>1.95111E-2</v>
      </c>
      <c r="J147" s="114" t="s">
        <v>104</v>
      </c>
      <c r="K147" s="108"/>
      <c r="L147" s="108"/>
      <c r="M147" s="110"/>
      <c r="N147" s="110"/>
    </row>
    <row r="148" spans="1:14" x14ac:dyDescent="0.15">
      <c r="A148" s="3">
        <v>40120</v>
      </c>
      <c r="D148">
        <v>197.5</v>
      </c>
      <c r="E148" s="34">
        <f t="shared" si="4"/>
        <v>2.7663824999999997</v>
      </c>
      <c r="F148" s="34">
        <v>2.2400000000000002</v>
      </c>
      <c r="G148" s="34">
        <f t="shared" si="5"/>
        <v>6.9372799999999998E-2</v>
      </c>
      <c r="J148" s="114" t="s">
        <v>105</v>
      </c>
      <c r="K148" s="108"/>
      <c r="L148" s="108"/>
      <c r="M148" s="110"/>
      <c r="N148" s="110"/>
    </row>
    <row r="149" spans="1:14" x14ac:dyDescent="0.15">
      <c r="A149" s="3">
        <v>40134</v>
      </c>
      <c r="D149">
        <v>184</v>
      </c>
      <c r="E149" s="34">
        <f t="shared" si="4"/>
        <v>2.5772880000000002</v>
      </c>
      <c r="F149" s="34">
        <v>4.08</v>
      </c>
      <c r="G149" s="34">
        <f t="shared" si="5"/>
        <v>0.12635759999999999</v>
      </c>
      <c r="J149" s="114" t="s">
        <v>106</v>
      </c>
      <c r="K149" s="108"/>
      <c r="L149" s="108"/>
      <c r="M149" s="110">
        <v>0.57999999999999996</v>
      </c>
      <c r="N149" s="110">
        <v>0.03</v>
      </c>
    </row>
    <row r="150" spans="1:14" x14ac:dyDescent="0.15">
      <c r="A150" s="3"/>
      <c r="E150" s="34"/>
      <c r="G150" s="34"/>
      <c r="J150" s="114" t="s">
        <v>107</v>
      </c>
      <c r="K150" s="108"/>
      <c r="L150" s="108"/>
      <c r="M150" s="110">
        <v>0.6</v>
      </c>
      <c r="N150" s="110">
        <v>0.03</v>
      </c>
    </row>
    <row r="151" spans="1:14" x14ac:dyDescent="0.15">
      <c r="A151" s="103"/>
      <c r="E151" s="34"/>
      <c r="G151" s="34"/>
      <c r="J151" s="114" t="s">
        <v>108</v>
      </c>
      <c r="K151" s="108"/>
      <c r="L151" s="108"/>
      <c r="M151" s="110">
        <v>0.84</v>
      </c>
      <c r="N151" s="110">
        <v>0.05</v>
      </c>
    </row>
    <row r="152" spans="1:14" x14ac:dyDescent="0.15">
      <c r="A152" s="103"/>
      <c r="E152" s="34"/>
      <c r="G152" s="34"/>
      <c r="J152" s="114" t="s">
        <v>130</v>
      </c>
      <c r="K152" s="108"/>
      <c r="L152" s="108"/>
      <c r="M152" s="110">
        <v>1.1100000000000001</v>
      </c>
      <c r="N152" s="110">
        <v>0.05</v>
      </c>
    </row>
    <row r="153" spans="1:14" x14ac:dyDescent="0.15">
      <c r="A153" s="103"/>
      <c r="E153" s="34"/>
      <c r="G153" s="34"/>
      <c r="J153" s="114"/>
      <c r="K153" s="108"/>
      <c r="L153" s="108"/>
      <c r="M153" s="110"/>
      <c r="N153" s="110"/>
    </row>
    <row r="154" spans="1:14" x14ac:dyDescent="0.15">
      <c r="A154" s="103"/>
      <c r="E154" s="34"/>
      <c r="G154" s="34"/>
      <c r="J154" s="114"/>
      <c r="K154" s="108"/>
      <c r="L154" s="108"/>
      <c r="M154" s="110"/>
      <c r="N154" s="110"/>
    </row>
    <row r="155" spans="1:14" x14ac:dyDescent="0.15">
      <c r="A155" s="3">
        <v>39896</v>
      </c>
      <c r="B155" s="101" t="s">
        <v>34</v>
      </c>
      <c r="C155" s="106" t="s">
        <v>35</v>
      </c>
      <c r="D155">
        <v>280</v>
      </c>
      <c r="E155" s="34">
        <f>(D155*14.007)*(0.001)</f>
        <v>3.9219600000000003</v>
      </c>
      <c r="F155" s="34">
        <v>0.4</v>
      </c>
      <c r="G155" s="34">
        <f>(F155*30.97)*(0.001)</f>
        <v>1.2388E-2</v>
      </c>
      <c r="J155" s="114"/>
      <c r="K155" s="108"/>
      <c r="L155" s="108"/>
      <c r="M155" s="110"/>
      <c r="N155" s="110"/>
    </row>
    <row r="156" spans="1:14" x14ac:dyDescent="0.15">
      <c r="A156" s="3">
        <v>39910</v>
      </c>
      <c r="E156" s="34"/>
      <c r="G156" s="34"/>
      <c r="J156" s="114"/>
      <c r="K156" s="108"/>
      <c r="L156" s="108"/>
      <c r="M156" s="110"/>
      <c r="N156" s="110"/>
    </row>
    <row r="157" spans="1:14" x14ac:dyDescent="0.15">
      <c r="A157" s="3">
        <v>39924</v>
      </c>
      <c r="D157">
        <v>139.5</v>
      </c>
      <c r="E157" s="34">
        <f>(D157*14.007)*(0.001)</f>
        <v>1.9539765</v>
      </c>
      <c r="F157" s="34">
        <v>2.1549999999999998</v>
      </c>
      <c r="G157" s="34">
        <f>(F157*30.97)*(0.001)</f>
        <v>6.674034999999999E-2</v>
      </c>
      <c r="J157" s="114"/>
      <c r="K157" s="108"/>
      <c r="L157" s="108"/>
      <c r="M157" s="110"/>
      <c r="N157" s="110"/>
    </row>
    <row r="158" spans="1:14" x14ac:dyDescent="0.15">
      <c r="A158" s="3">
        <v>39938</v>
      </c>
      <c r="E158" s="34"/>
      <c r="G158" s="34"/>
      <c r="J158" s="114" t="s">
        <v>101</v>
      </c>
      <c r="K158" s="109" t="s">
        <v>44</v>
      </c>
      <c r="L158" s="109" t="s">
        <v>70</v>
      </c>
      <c r="M158" s="110"/>
      <c r="N158" s="110"/>
    </row>
    <row r="159" spans="1:14" x14ac:dyDescent="0.15">
      <c r="A159" s="3">
        <v>39952</v>
      </c>
      <c r="D159">
        <v>233.5</v>
      </c>
      <c r="E159" s="34">
        <f>(D159*14.007)*(0.001)</f>
        <v>3.2706345000000003</v>
      </c>
      <c r="F159" s="34">
        <v>2.04</v>
      </c>
      <c r="G159" s="34">
        <f>(F159*30.97)*(0.001)</f>
        <v>6.3178799999999993E-2</v>
      </c>
      <c r="J159" s="114" t="s">
        <v>102</v>
      </c>
      <c r="K159" s="108"/>
      <c r="L159" s="108"/>
      <c r="M159" s="110"/>
      <c r="N159" s="110"/>
    </row>
    <row r="160" spans="1:14" x14ac:dyDescent="0.15">
      <c r="A160" s="3">
        <v>39966</v>
      </c>
      <c r="E160" s="34"/>
      <c r="G160" s="34"/>
      <c r="J160" s="114" t="s">
        <v>103</v>
      </c>
      <c r="K160" s="108"/>
      <c r="L160" s="108"/>
      <c r="M160" s="110">
        <v>1.2907450499999999</v>
      </c>
      <c r="N160" s="110">
        <v>6.4253039999999997E-2</v>
      </c>
    </row>
    <row r="161" spans="1:14" x14ac:dyDescent="0.15">
      <c r="A161" s="3">
        <v>39980</v>
      </c>
      <c r="D161">
        <v>200.5</v>
      </c>
      <c r="E161" s="34">
        <f>(D161*14.007)*(0.001)</f>
        <v>2.8084034999999998</v>
      </c>
      <c r="F161" s="34">
        <v>4.12</v>
      </c>
      <c r="G161" s="34">
        <f>(F161*30.97)*(0.001)</f>
        <v>0.1275964</v>
      </c>
      <c r="J161" s="114" t="s">
        <v>104</v>
      </c>
      <c r="K161" s="108"/>
      <c r="L161" s="108"/>
      <c r="M161" s="110">
        <v>1.0439883999999999</v>
      </c>
      <c r="N161" s="110">
        <v>5.9875333333333336E-2</v>
      </c>
    </row>
    <row r="162" spans="1:14" x14ac:dyDescent="0.15">
      <c r="A162" s="3">
        <v>39994</v>
      </c>
      <c r="E162" s="34"/>
      <c r="G162" s="34"/>
      <c r="J162" s="114" t="s">
        <v>105</v>
      </c>
      <c r="K162" s="108"/>
      <c r="L162" s="108"/>
      <c r="M162" s="110">
        <v>0.88</v>
      </c>
      <c r="N162" s="110">
        <v>0.06</v>
      </c>
    </row>
    <row r="163" spans="1:14" x14ac:dyDescent="0.15">
      <c r="A163" s="3">
        <v>40008</v>
      </c>
      <c r="D163">
        <v>248</v>
      </c>
      <c r="E163" s="34">
        <f>(D163*14.007)*(0.001)</f>
        <v>3.4737360000000002</v>
      </c>
      <c r="F163">
        <v>0.54</v>
      </c>
      <c r="G163" s="34">
        <f>(F163*30.97)*(0.001)</f>
        <v>1.67238E-2</v>
      </c>
      <c r="J163" s="114" t="s">
        <v>106</v>
      </c>
      <c r="K163" s="108"/>
      <c r="L163" s="108"/>
      <c r="M163" s="110">
        <v>1.02</v>
      </c>
      <c r="N163" s="110">
        <v>0.08</v>
      </c>
    </row>
    <row r="164" spans="1:14" x14ac:dyDescent="0.15">
      <c r="A164" s="3">
        <v>40022</v>
      </c>
      <c r="E164" s="34"/>
      <c r="G164" s="34"/>
      <c r="J164" s="114" t="s">
        <v>107</v>
      </c>
      <c r="K164" s="108"/>
      <c r="L164" s="108"/>
      <c r="M164" s="110">
        <v>1.1100000000000001</v>
      </c>
      <c r="N164" s="110">
        <v>0.08</v>
      </c>
    </row>
    <row r="165" spans="1:14" x14ac:dyDescent="0.15">
      <c r="A165" s="3">
        <v>40036</v>
      </c>
      <c r="D165">
        <v>155</v>
      </c>
      <c r="E165" s="34">
        <f t="shared" ref="E165:E171" si="6">(D165*14.007)*(0.001)</f>
        <v>2.1710850000000002</v>
      </c>
      <c r="F165">
        <v>1.6</v>
      </c>
      <c r="G165" s="34">
        <f t="shared" ref="G165:G171" si="7">(F165*30.97)*(0.001)</f>
        <v>4.9551999999999999E-2</v>
      </c>
      <c r="J165" s="114" t="s">
        <v>108</v>
      </c>
      <c r="K165" s="108"/>
      <c r="L165" s="108"/>
      <c r="M165" s="110">
        <v>1.44</v>
      </c>
      <c r="N165" s="110">
        <v>0.04</v>
      </c>
    </row>
    <row r="166" spans="1:14" x14ac:dyDescent="0.15">
      <c r="A166" s="3">
        <v>40050</v>
      </c>
      <c r="E166" s="34"/>
      <c r="G166" s="34"/>
      <c r="J166" s="114" t="s">
        <v>130</v>
      </c>
      <c r="K166" s="108"/>
      <c r="L166" s="108"/>
      <c r="M166" s="110">
        <v>1</v>
      </c>
      <c r="N166" s="110">
        <v>0.04</v>
      </c>
    </row>
    <row r="167" spans="1:14" x14ac:dyDescent="0.15">
      <c r="A167" s="3">
        <v>40064</v>
      </c>
      <c r="D167">
        <v>257</v>
      </c>
      <c r="E167" s="34">
        <f t="shared" si="6"/>
        <v>3.599799</v>
      </c>
      <c r="F167">
        <v>0.47</v>
      </c>
      <c r="G167" s="34">
        <f t="shared" si="7"/>
        <v>1.45559E-2</v>
      </c>
      <c r="J167" s="114"/>
      <c r="K167" s="108"/>
      <c r="L167" s="108"/>
      <c r="M167" s="110"/>
      <c r="N167" s="110"/>
    </row>
    <row r="168" spans="1:14" x14ac:dyDescent="0.15">
      <c r="A168" s="3">
        <v>40078</v>
      </c>
      <c r="E168" s="34"/>
      <c r="G168" s="34"/>
      <c r="J168" s="114"/>
      <c r="K168" s="108"/>
      <c r="L168" s="108"/>
      <c r="M168" s="110"/>
      <c r="N168" s="110"/>
    </row>
    <row r="169" spans="1:14" x14ac:dyDescent="0.15">
      <c r="A169" s="3">
        <v>40092</v>
      </c>
      <c r="E169" s="34"/>
      <c r="G169" s="34"/>
      <c r="J169" s="114"/>
      <c r="K169" s="108"/>
      <c r="L169" s="108"/>
      <c r="M169" s="110"/>
      <c r="N169" s="110"/>
    </row>
    <row r="170" spans="1:14" x14ac:dyDescent="0.15">
      <c r="A170" s="3">
        <v>40106</v>
      </c>
      <c r="D170">
        <v>204.5</v>
      </c>
      <c r="E170" s="34">
        <f t="shared" si="6"/>
        <v>2.8644315000000002</v>
      </c>
      <c r="F170">
        <v>1.88</v>
      </c>
      <c r="G170" s="34">
        <f t="shared" si="7"/>
        <v>5.82236E-2</v>
      </c>
      <c r="J170" s="114"/>
      <c r="K170" s="108"/>
      <c r="L170" s="108"/>
      <c r="M170" s="110"/>
      <c r="N170" s="110"/>
    </row>
    <row r="171" spans="1:14" x14ac:dyDescent="0.15">
      <c r="A171" s="3">
        <v>40120</v>
      </c>
      <c r="D171">
        <v>190</v>
      </c>
      <c r="E171" s="34">
        <f t="shared" si="6"/>
        <v>2.66133</v>
      </c>
      <c r="F171">
        <v>1.59</v>
      </c>
      <c r="G171" s="34">
        <f t="shared" si="7"/>
        <v>4.9242300000000003E-2</v>
      </c>
      <c r="J171" s="114"/>
      <c r="K171" s="108"/>
      <c r="L171" s="108"/>
      <c r="M171" s="110"/>
      <c r="N171" s="110"/>
    </row>
    <row r="172" spans="1:14" x14ac:dyDescent="0.15">
      <c r="A172" s="3">
        <v>40134</v>
      </c>
      <c r="E172" s="34"/>
      <c r="G172" s="34"/>
      <c r="J172" s="114" t="s">
        <v>101</v>
      </c>
      <c r="K172" s="109" t="s">
        <v>45</v>
      </c>
      <c r="L172" s="109" t="s">
        <v>46</v>
      </c>
      <c r="M172" s="110">
        <v>2.1290640000000001</v>
      </c>
      <c r="N172" s="110">
        <v>4.3667699999999997E-2</v>
      </c>
    </row>
    <row r="173" spans="1:14" x14ac:dyDescent="0.15">
      <c r="A173" s="103"/>
      <c r="E173" s="34"/>
      <c r="G173" s="34"/>
      <c r="J173" s="114" t="s">
        <v>102</v>
      </c>
      <c r="K173" s="108"/>
      <c r="L173" s="108"/>
      <c r="M173" s="110">
        <v>1.694847</v>
      </c>
      <c r="N173" s="110">
        <v>4.4906499999999995E-2</v>
      </c>
    </row>
    <row r="174" spans="1:14" x14ac:dyDescent="0.15">
      <c r="A174" s="103"/>
      <c r="E174" s="34"/>
      <c r="G174" s="34"/>
      <c r="J174" s="114" t="s">
        <v>103</v>
      </c>
      <c r="K174" s="108"/>
      <c r="L174" s="108"/>
      <c r="M174" s="110">
        <v>1.5302647500000002</v>
      </c>
      <c r="N174" s="110">
        <v>5.5365924999999996E-2</v>
      </c>
    </row>
    <row r="175" spans="1:14" x14ac:dyDescent="0.15">
      <c r="A175" s="103"/>
      <c r="E175" s="34"/>
      <c r="G175" s="34"/>
      <c r="J175" s="114" t="s">
        <v>104</v>
      </c>
      <c r="K175" s="108"/>
      <c r="L175" s="108"/>
      <c r="M175" s="110">
        <v>1.3684839</v>
      </c>
      <c r="N175" s="110">
        <v>5.9359166666666664E-2</v>
      </c>
    </row>
    <row r="176" spans="1:14" x14ac:dyDescent="0.15">
      <c r="A176" s="103"/>
      <c r="E176" s="34"/>
      <c r="G176" s="34"/>
      <c r="J176" s="114" t="s">
        <v>105</v>
      </c>
      <c r="K176" s="108"/>
      <c r="L176" s="108"/>
      <c r="M176" s="110">
        <v>1.24</v>
      </c>
      <c r="N176" s="110">
        <v>0.06</v>
      </c>
    </row>
    <row r="177" spans="1:14" x14ac:dyDescent="0.15">
      <c r="A177" s="3">
        <v>39896</v>
      </c>
      <c r="B177" s="101" t="s">
        <v>37</v>
      </c>
      <c r="C177" s="106" t="s">
        <v>38</v>
      </c>
      <c r="E177" s="34"/>
      <c r="G177" s="34"/>
      <c r="J177" s="114" t="s">
        <v>106</v>
      </c>
      <c r="K177" s="108"/>
      <c r="L177" s="108"/>
      <c r="M177" s="110">
        <v>1.37</v>
      </c>
      <c r="N177" s="110">
        <v>7.0000000000000007E-2</v>
      </c>
    </row>
    <row r="178" spans="1:14" x14ac:dyDescent="0.15">
      <c r="A178" s="3">
        <v>39910</v>
      </c>
      <c r="E178" s="34"/>
      <c r="G178" s="34"/>
      <c r="J178" s="114" t="s">
        <v>107</v>
      </c>
      <c r="K178" s="108"/>
      <c r="L178" s="108"/>
      <c r="M178" s="110">
        <v>1.19</v>
      </c>
      <c r="N178" s="110">
        <v>0.06</v>
      </c>
    </row>
    <row r="179" spans="1:14" x14ac:dyDescent="0.15">
      <c r="A179" s="3">
        <v>39924</v>
      </c>
      <c r="E179" s="34"/>
      <c r="G179" s="34"/>
      <c r="J179" s="114" t="s">
        <v>108</v>
      </c>
      <c r="K179" s="108"/>
      <c r="L179" s="108"/>
      <c r="M179" s="110">
        <v>0.92</v>
      </c>
      <c r="N179" s="110">
        <v>0.05</v>
      </c>
    </row>
    <row r="180" spans="1:14" x14ac:dyDescent="0.15">
      <c r="A180" s="3">
        <v>39938</v>
      </c>
      <c r="E180" s="34"/>
      <c r="G180" s="34"/>
      <c r="J180" s="114" t="s">
        <v>130</v>
      </c>
      <c r="K180" s="108"/>
      <c r="L180" s="108"/>
      <c r="M180" s="110">
        <v>1.68</v>
      </c>
      <c r="N180" s="110">
        <v>7.0000000000000007E-2</v>
      </c>
    </row>
    <row r="181" spans="1:14" x14ac:dyDescent="0.15">
      <c r="A181" s="3">
        <v>39952</v>
      </c>
      <c r="D181">
        <v>380</v>
      </c>
      <c r="E181" s="34">
        <f>(D181*14.007)*(0.001)</f>
        <v>5.3226599999999999</v>
      </c>
      <c r="F181" s="34">
        <v>0.95</v>
      </c>
      <c r="G181" s="34">
        <f>(F181*30.97)*(0.001)</f>
        <v>2.94215E-2</v>
      </c>
      <c r="J181" s="114"/>
      <c r="K181" s="108"/>
      <c r="L181" s="108"/>
      <c r="M181" s="110"/>
      <c r="N181" s="110"/>
    </row>
    <row r="182" spans="1:14" x14ac:dyDescent="0.15">
      <c r="A182" s="3">
        <v>39966</v>
      </c>
      <c r="D182">
        <v>382</v>
      </c>
      <c r="E182" s="34">
        <f>(D182*14.007)*(0.001)</f>
        <v>5.3506739999999997</v>
      </c>
      <c r="F182" s="34">
        <v>1.4</v>
      </c>
      <c r="G182" s="34">
        <f>(F182*30.97)*(0.001)</f>
        <v>4.3358000000000001E-2</v>
      </c>
      <c r="J182" s="114"/>
      <c r="K182" s="108"/>
      <c r="L182" s="108"/>
      <c r="M182" s="110"/>
      <c r="N182" s="110"/>
    </row>
    <row r="183" spans="1:14" x14ac:dyDescent="0.15">
      <c r="A183" s="3">
        <v>39980</v>
      </c>
      <c r="D183">
        <v>347.5</v>
      </c>
      <c r="E183" s="34">
        <f>(D183*14.007)*(0.001)</f>
        <v>4.8674324999999996</v>
      </c>
      <c r="F183" s="34">
        <v>2.125</v>
      </c>
      <c r="G183" s="34">
        <f>(F183*30.97)*(0.001)</f>
        <v>6.5811250000000002E-2</v>
      </c>
      <c r="J183" s="114"/>
      <c r="K183" s="108"/>
      <c r="L183" s="108"/>
      <c r="M183" s="110"/>
      <c r="N183" s="110"/>
    </row>
    <row r="184" spans="1:14" x14ac:dyDescent="0.15">
      <c r="A184" s="3">
        <v>39994</v>
      </c>
      <c r="D184">
        <v>413</v>
      </c>
      <c r="E184" s="34">
        <f>(D184*14.007)*(0.001)</f>
        <v>5.784891</v>
      </c>
      <c r="F184" s="34">
        <v>1.54</v>
      </c>
      <c r="G184" s="34">
        <f>(F184*30.97)*(0.001)</f>
        <v>4.7693799999999995E-2</v>
      </c>
      <c r="J184" s="114"/>
      <c r="K184" s="108"/>
      <c r="L184" s="108"/>
      <c r="M184" s="110"/>
      <c r="N184" s="110"/>
    </row>
    <row r="185" spans="1:14" x14ac:dyDescent="0.15">
      <c r="A185" s="3">
        <v>40008</v>
      </c>
      <c r="E185" s="34"/>
      <c r="G185" s="34"/>
      <c r="J185" s="114"/>
      <c r="K185" s="108"/>
      <c r="L185" s="108"/>
      <c r="M185" s="110"/>
      <c r="N185" s="110"/>
    </row>
    <row r="186" spans="1:14" x14ac:dyDescent="0.15">
      <c r="A186" s="3">
        <v>40022</v>
      </c>
      <c r="D186">
        <v>353</v>
      </c>
      <c r="E186" s="34">
        <f t="shared" ref="E186:E194" si="8">(D186*14.007)*(0.001)</f>
        <v>4.9444710000000001</v>
      </c>
      <c r="F186" s="34">
        <v>1.67</v>
      </c>
      <c r="G186" s="34">
        <f t="shared" ref="G186:G194" si="9">(F186*30.97)*(0.001)</f>
        <v>5.1719899999999999E-2</v>
      </c>
      <c r="J186" s="114" t="s">
        <v>101</v>
      </c>
      <c r="K186" s="109" t="s">
        <v>47</v>
      </c>
      <c r="L186" s="109" t="s">
        <v>48</v>
      </c>
      <c r="M186" s="110">
        <v>5.3716845000000006</v>
      </c>
      <c r="N186" s="110">
        <v>0.14803659999999999</v>
      </c>
    </row>
    <row r="187" spans="1:14" x14ac:dyDescent="0.15">
      <c r="A187" s="3">
        <v>40036</v>
      </c>
      <c r="D187">
        <v>370.5</v>
      </c>
      <c r="E187" s="34">
        <f t="shared" si="8"/>
        <v>5.1895935</v>
      </c>
      <c r="F187" s="34">
        <v>1.92</v>
      </c>
      <c r="G187" s="34">
        <f t="shared" si="9"/>
        <v>5.9462399999999999E-2</v>
      </c>
      <c r="J187" s="114" t="s">
        <v>102</v>
      </c>
      <c r="K187" s="108"/>
      <c r="L187" s="108"/>
      <c r="M187" s="110">
        <v>3.3196590000000001</v>
      </c>
      <c r="N187" s="110">
        <v>0.10839499999999999</v>
      </c>
    </row>
    <row r="188" spans="1:14" x14ac:dyDescent="0.15">
      <c r="A188" s="3">
        <v>40050</v>
      </c>
      <c r="E188" s="34"/>
      <c r="G188" s="34"/>
      <c r="J188" s="114" t="s">
        <v>103</v>
      </c>
      <c r="K188" s="108"/>
      <c r="L188" s="108"/>
      <c r="M188" s="110">
        <v>3.8239109999999998</v>
      </c>
      <c r="N188" s="110">
        <v>0.14780432499999999</v>
      </c>
    </row>
    <row r="189" spans="1:14" x14ac:dyDescent="0.15">
      <c r="A189" s="3">
        <v>40064</v>
      </c>
      <c r="D189">
        <v>346</v>
      </c>
      <c r="E189" s="34">
        <f t="shared" si="8"/>
        <v>4.8464219999999996</v>
      </c>
      <c r="F189" s="34">
        <v>1.42</v>
      </c>
      <c r="G189" s="34">
        <f t="shared" si="9"/>
        <v>4.39774E-2</v>
      </c>
      <c r="J189" s="114" t="s">
        <v>104</v>
      </c>
      <c r="K189" s="108"/>
      <c r="L189" s="108"/>
      <c r="M189" s="110">
        <v>3.03601725</v>
      </c>
      <c r="N189" s="110">
        <v>0.1012719</v>
      </c>
    </row>
    <row r="190" spans="1:14" x14ac:dyDescent="0.15">
      <c r="A190" s="3">
        <v>40078</v>
      </c>
      <c r="D190">
        <v>365</v>
      </c>
      <c r="E190" s="34">
        <f t="shared" si="8"/>
        <v>5.1125550000000004</v>
      </c>
      <c r="F190" s="34">
        <v>1.17</v>
      </c>
      <c r="G190" s="34">
        <f t="shared" si="9"/>
        <v>3.6234899999999994E-2</v>
      </c>
      <c r="J190" s="114" t="s">
        <v>105</v>
      </c>
      <c r="K190" s="108"/>
      <c r="L190" s="108"/>
      <c r="M190" s="110">
        <v>2.72</v>
      </c>
      <c r="N190" s="110">
        <v>0.09</v>
      </c>
    </row>
    <row r="191" spans="1:14" x14ac:dyDescent="0.15">
      <c r="A191" s="3">
        <v>40092</v>
      </c>
      <c r="D191">
        <v>301</v>
      </c>
      <c r="E191" s="34">
        <f t="shared" si="8"/>
        <v>4.216107</v>
      </c>
      <c r="F191" s="34">
        <v>0.95</v>
      </c>
      <c r="G191" s="34">
        <f t="shared" si="9"/>
        <v>2.94215E-2</v>
      </c>
      <c r="J191" s="114" t="s">
        <v>106</v>
      </c>
      <c r="K191" s="108"/>
      <c r="L191" s="108"/>
      <c r="M191" s="110">
        <v>2.09</v>
      </c>
      <c r="N191" s="110">
        <v>0.1</v>
      </c>
    </row>
    <row r="192" spans="1:14" x14ac:dyDescent="0.15">
      <c r="A192" s="3">
        <v>40106</v>
      </c>
      <c r="D192">
        <v>368</v>
      </c>
      <c r="E192" s="34">
        <f t="shared" si="8"/>
        <v>5.1545760000000005</v>
      </c>
      <c r="F192" s="34">
        <v>1.73</v>
      </c>
      <c r="G192" s="34">
        <f t="shared" si="9"/>
        <v>5.3578100000000003E-2</v>
      </c>
      <c r="J192" s="114" t="s">
        <v>107</v>
      </c>
      <c r="K192" s="108"/>
      <c r="L192" s="108"/>
      <c r="M192" s="110">
        <v>3.34</v>
      </c>
      <c r="N192" s="110">
        <v>0.13</v>
      </c>
    </row>
    <row r="193" spans="1:14" x14ac:dyDescent="0.15">
      <c r="A193" s="3">
        <v>40120</v>
      </c>
      <c r="D193">
        <v>298.5</v>
      </c>
      <c r="E193" s="34">
        <f t="shared" si="8"/>
        <v>4.1810895000000006</v>
      </c>
      <c r="F193" s="34">
        <v>1.3</v>
      </c>
      <c r="G193" s="34">
        <f t="shared" si="9"/>
        <v>4.0261000000000005E-2</v>
      </c>
      <c r="J193" s="114" t="s">
        <v>108</v>
      </c>
      <c r="K193" s="108"/>
      <c r="L193" s="108"/>
      <c r="M193" s="110">
        <v>3.18</v>
      </c>
      <c r="N193" s="110">
        <v>0.13</v>
      </c>
    </row>
    <row r="194" spans="1:14" x14ac:dyDescent="0.15">
      <c r="A194" s="3">
        <v>40134</v>
      </c>
      <c r="D194">
        <v>241.5</v>
      </c>
      <c r="E194" s="34">
        <f t="shared" si="8"/>
        <v>3.3826904999999998</v>
      </c>
      <c r="F194" s="34">
        <v>2.82</v>
      </c>
      <c r="G194" s="34">
        <f t="shared" si="9"/>
        <v>8.7335399999999994E-2</v>
      </c>
      <c r="J194" s="114" t="s">
        <v>130</v>
      </c>
      <c r="K194" s="108"/>
      <c r="L194" s="108"/>
      <c r="M194" s="110">
        <v>1.86</v>
      </c>
      <c r="N194" s="110">
        <v>0.19</v>
      </c>
    </row>
    <row r="195" spans="1:14" x14ac:dyDescent="0.15">
      <c r="A195" s="3"/>
      <c r="E195" s="34"/>
      <c r="G195" s="34"/>
      <c r="J195" s="114"/>
      <c r="K195" s="108"/>
      <c r="L195" s="108"/>
      <c r="M195" s="110"/>
      <c r="N195" s="110"/>
    </row>
    <row r="196" spans="1:14" x14ac:dyDescent="0.15">
      <c r="A196" s="3"/>
      <c r="E196" s="34"/>
      <c r="G196" s="34"/>
      <c r="J196" s="114"/>
      <c r="K196" s="108"/>
      <c r="L196" s="108"/>
      <c r="M196" s="110"/>
      <c r="N196" s="110"/>
    </row>
    <row r="197" spans="1:14" x14ac:dyDescent="0.15">
      <c r="A197" s="3"/>
      <c r="E197" s="34"/>
      <c r="G197" s="34"/>
      <c r="J197" s="114"/>
      <c r="K197" s="108"/>
      <c r="L197" s="108"/>
      <c r="M197" s="110"/>
      <c r="N197" s="110"/>
    </row>
    <row r="198" spans="1:14" x14ac:dyDescent="0.15">
      <c r="A198" s="103"/>
      <c r="E198" s="34"/>
      <c r="G198" s="34"/>
      <c r="J198" s="114"/>
      <c r="K198" s="108"/>
      <c r="L198" s="108"/>
      <c r="M198" s="110"/>
      <c r="N198" s="110"/>
    </row>
    <row r="199" spans="1:14" x14ac:dyDescent="0.15">
      <c r="A199" s="3">
        <v>39896</v>
      </c>
      <c r="B199" s="101" t="s">
        <v>40</v>
      </c>
      <c r="C199" s="106" t="s">
        <v>41</v>
      </c>
      <c r="E199" s="34"/>
      <c r="G199" s="34"/>
      <c r="J199" s="114"/>
      <c r="K199" s="108"/>
      <c r="L199" s="108"/>
      <c r="M199" s="110"/>
      <c r="N199" s="110"/>
    </row>
    <row r="200" spans="1:14" x14ac:dyDescent="0.15">
      <c r="A200" s="3">
        <v>39910</v>
      </c>
      <c r="E200" s="34"/>
      <c r="G200" s="34"/>
      <c r="J200" s="114" t="s">
        <v>101</v>
      </c>
      <c r="K200" s="109" t="s">
        <v>51</v>
      </c>
      <c r="L200" s="109" t="s">
        <v>52</v>
      </c>
      <c r="M200" s="110">
        <v>4.4262119999999996</v>
      </c>
      <c r="N200" s="110">
        <v>0.1074659</v>
      </c>
    </row>
    <row r="201" spans="1:14" x14ac:dyDescent="0.15">
      <c r="A201" s="3">
        <v>39924</v>
      </c>
      <c r="E201" s="34"/>
      <c r="G201" s="34"/>
      <c r="J201" s="114" t="s">
        <v>102</v>
      </c>
      <c r="K201" s="108"/>
      <c r="L201" s="108"/>
      <c r="M201" s="110">
        <v>2.6683335000000001</v>
      </c>
      <c r="N201" s="110">
        <v>9.2058324999999996E-2</v>
      </c>
    </row>
    <row r="202" spans="1:14" x14ac:dyDescent="0.15">
      <c r="A202" s="3">
        <v>39938</v>
      </c>
      <c r="E202" s="34"/>
      <c r="G202" s="34"/>
      <c r="J202" s="114" t="s">
        <v>103</v>
      </c>
      <c r="K202" s="108"/>
      <c r="L202" s="108"/>
      <c r="M202" s="110">
        <v>3.0710347499999999</v>
      </c>
      <c r="N202" s="110">
        <v>0.117918275</v>
      </c>
    </row>
    <row r="203" spans="1:14" x14ac:dyDescent="0.15">
      <c r="A203" s="3">
        <v>39952</v>
      </c>
      <c r="E203" s="34"/>
      <c r="G203" s="34"/>
      <c r="J203" s="114" t="s">
        <v>104</v>
      </c>
      <c r="K203" s="108"/>
      <c r="L203" s="108"/>
      <c r="M203" s="110">
        <v>1.965649</v>
      </c>
      <c r="N203" s="110">
        <v>9.6161849999999993E-2</v>
      </c>
    </row>
    <row r="204" spans="1:14" x14ac:dyDescent="0.15">
      <c r="A204" s="3">
        <v>39966</v>
      </c>
      <c r="E204" s="34"/>
      <c r="G204" s="34"/>
      <c r="J204" s="114" t="s">
        <v>105</v>
      </c>
      <c r="K204" s="108"/>
      <c r="L204" s="108"/>
      <c r="M204" s="110">
        <v>2.34</v>
      </c>
      <c r="N204" s="110">
        <v>0.17</v>
      </c>
    </row>
    <row r="205" spans="1:14" x14ac:dyDescent="0.15">
      <c r="A205" s="3">
        <v>39980</v>
      </c>
      <c r="D205">
        <v>158</v>
      </c>
      <c r="E205" s="34">
        <f>(D205*14.007)*(0.001)</f>
        <v>2.2131059999999998</v>
      </c>
      <c r="F205" s="34">
        <v>2.93</v>
      </c>
      <c r="G205" s="34">
        <f>(F205*30.97)*(0.001)</f>
        <v>9.0742100000000006E-2</v>
      </c>
      <c r="J205" s="114" t="s">
        <v>106</v>
      </c>
      <c r="K205" s="108"/>
      <c r="L205" s="108"/>
      <c r="M205" s="110">
        <v>1.1200000000000001</v>
      </c>
      <c r="N205" s="110">
        <v>0.09</v>
      </c>
    </row>
    <row r="206" spans="1:14" x14ac:dyDescent="0.15">
      <c r="A206" s="3">
        <v>39994</v>
      </c>
      <c r="E206" s="34"/>
      <c r="G206" s="34"/>
      <c r="J206" s="114" t="s">
        <v>107</v>
      </c>
      <c r="K206" s="108"/>
      <c r="L206" s="108"/>
      <c r="M206" s="110">
        <v>1.65</v>
      </c>
      <c r="N206" s="110">
        <v>0.09</v>
      </c>
    </row>
    <row r="207" spans="1:14" x14ac:dyDescent="0.15">
      <c r="A207" s="3">
        <v>40008</v>
      </c>
      <c r="D207">
        <v>63.9</v>
      </c>
      <c r="E207" s="34">
        <f>(D207*14.007)*(0.001)</f>
        <v>0.89504729999999999</v>
      </c>
      <c r="F207" s="34">
        <v>0.86</v>
      </c>
      <c r="G207" s="34">
        <f>(F207*30.97)*(0.001)</f>
        <v>2.66342E-2</v>
      </c>
      <c r="J207" s="114" t="s">
        <v>108</v>
      </c>
      <c r="K207" s="108"/>
      <c r="L207" s="108"/>
      <c r="M207" s="110">
        <v>2.35</v>
      </c>
      <c r="N207" s="110">
        <v>0.09</v>
      </c>
    </row>
    <row r="208" spans="1:14" x14ac:dyDescent="0.15">
      <c r="A208" s="3">
        <v>40022</v>
      </c>
      <c r="E208" s="34"/>
      <c r="G208" s="34"/>
      <c r="J208" s="114" t="s">
        <v>130</v>
      </c>
      <c r="K208" s="108"/>
      <c r="L208" s="108"/>
      <c r="M208" s="110">
        <v>1.92</v>
      </c>
      <c r="N208" s="110">
        <v>0.13</v>
      </c>
    </row>
    <row r="209" spans="1:14" x14ac:dyDescent="0.15">
      <c r="A209" s="3">
        <v>40036</v>
      </c>
      <c r="E209" s="34"/>
      <c r="G209" s="34"/>
      <c r="J209" s="114"/>
      <c r="K209" s="108"/>
      <c r="L209" s="108"/>
      <c r="M209" s="110"/>
      <c r="N209" s="110"/>
    </row>
    <row r="210" spans="1:14" x14ac:dyDescent="0.15">
      <c r="A210" s="3">
        <v>40050</v>
      </c>
      <c r="E210" s="34"/>
      <c r="G210" s="34"/>
      <c r="J210" s="114"/>
      <c r="K210" s="108"/>
      <c r="L210" s="108"/>
      <c r="M210" s="110"/>
      <c r="N210" s="110"/>
    </row>
    <row r="211" spans="1:14" x14ac:dyDescent="0.15">
      <c r="A211" s="3">
        <v>40064</v>
      </c>
      <c r="D211">
        <v>105</v>
      </c>
      <c r="E211" s="34">
        <f>(D211*14.007)*(0.001)</f>
        <v>1.4707349999999999</v>
      </c>
      <c r="F211">
        <v>1.2</v>
      </c>
      <c r="G211" s="34">
        <f>(F211*30.97)*(0.001)</f>
        <v>3.7163999999999996E-2</v>
      </c>
      <c r="J211" s="114"/>
      <c r="K211" s="108"/>
      <c r="L211" s="108"/>
      <c r="M211" s="110"/>
      <c r="N211" s="110"/>
    </row>
    <row r="212" spans="1:14" x14ac:dyDescent="0.15">
      <c r="A212" s="3">
        <v>40078</v>
      </c>
      <c r="D212">
        <v>137</v>
      </c>
      <c r="E212" s="34">
        <f>(D212*14.007)*(0.001)</f>
        <v>1.9189590000000001</v>
      </c>
      <c r="F212">
        <v>1.83</v>
      </c>
      <c r="G212" s="34">
        <f>(F212*30.97)*(0.001)</f>
        <v>5.6675099999999999E-2</v>
      </c>
      <c r="J212" s="114"/>
      <c r="K212" s="108"/>
      <c r="L212" s="108"/>
      <c r="M212" s="110"/>
      <c r="N212" s="110"/>
    </row>
    <row r="213" spans="1:14" x14ac:dyDescent="0.15">
      <c r="A213" s="3">
        <v>40092</v>
      </c>
      <c r="E213" s="34"/>
      <c r="G213" s="34"/>
      <c r="J213" s="114"/>
      <c r="K213" s="108"/>
      <c r="L213" s="108"/>
      <c r="M213" s="110"/>
      <c r="N213" s="110"/>
    </row>
    <row r="214" spans="1:14" x14ac:dyDescent="0.15">
      <c r="A214" s="3">
        <v>40106</v>
      </c>
      <c r="E214" s="34"/>
      <c r="G214" s="34"/>
      <c r="J214" s="114" t="s">
        <v>101</v>
      </c>
      <c r="K214" s="109" t="s">
        <v>53</v>
      </c>
      <c r="L214" s="109" t="s">
        <v>54</v>
      </c>
      <c r="M214" s="110"/>
      <c r="N214" s="110"/>
    </row>
    <row r="215" spans="1:14" x14ac:dyDescent="0.15">
      <c r="A215" s="3">
        <v>40120</v>
      </c>
      <c r="E215" s="34"/>
      <c r="G215" s="34"/>
      <c r="J215" s="114" t="s">
        <v>102</v>
      </c>
      <c r="K215" s="108"/>
      <c r="L215" s="108"/>
      <c r="M215" s="110">
        <v>3.2636309999999997</v>
      </c>
      <c r="N215" s="110">
        <v>8.4857799999999997E-2</v>
      </c>
    </row>
    <row r="216" spans="1:14" x14ac:dyDescent="0.15">
      <c r="A216" s="3">
        <v>40134</v>
      </c>
      <c r="E216" s="34"/>
      <c r="G216" s="34"/>
      <c r="J216" s="114" t="s">
        <v>103</v>
      </c>
      <c r="K216" s="108"/>
      <c r="L216" s="108"/>
      <c r="M216" s="110">
        <v>2.6193089999999999</v>
      </c>
      <c r="N216" s="110">
        <v>0.1018913</v>
      </c>
    </row>
    <row r="217" spans="1:14" x14ac:dyDescent="0.15">
      <c r="A217" s="103"/>
      <c r="E217" s="34"/>
      <c r="G217" s="34"/>
      <c r="J217" s="114" t="s">
        <v>104</v>
      </c>
      <c r="K217" s="108"/>
      <c r="L217" s="108"/>
      <c r="M217" s="110">
        <v>2.2131059999999998</v>
      </c>
      <c r="N217" s="110">
        <v>0.1155181</v>
      </c>
    </row>
    <row r="218" spans="1:14" x14ac:dyDescent="0.15">
      <c r="A218" s="103"/>
      <c r="E218" s="34"/>
      <c r="G218" s="34"/>
      <c r="J218" s="114" t="s">
        <v>105</v>
      </c>
      <c r="K218" s="108"/>
      <c r="L218" s="108"/>
      <c r="M218" s="110">
        <v>1.71</v>
      </c>
      <c r="N218" s="110">
        <v>0.11</v>
      </c>
    </row>
    <row r="219" spans="1:14" x14ac:dyDescent="0.15">
      <c r="A219" s="103"/>
      <c r="E219" s="34"/>
      <c r="G219" s="34"/>
      <c r="J219" s="114" t="s">
        <v>106</v>
      </c>
      <c r="K219" s="113"/>
      <c r="L219" s="113"/>
      <c r="M219" s="110">
        <v>1.61</v>
      </c>
      <c r="N219" s="110">
        <v>0.13</v>
      </c>
    </row>
    <row r="220" spans="1:14" x14ac:dyDescent="0.15">
      <c r="A220" s="103"/>
      <c r="E220" s="34"/>
      <c r="G220" s="34"/>
      <c r="J220" s="114" t="s">
        <v>107</v>
      </c>
      <c r="K220" s="113"/>
      <c r="L220" s="113"/>
      <c r="M220" s="110">
        <v>1.69</v>
      </c>
      <c r="N220" s="110">
        <v>0.08</v>
      </c>
    </row>
    <row r="221" spans="1:14" x14ac:dyDescent="0.15">
      <c r="A221" s="3">
        <v>39896</v>
      </c>
      <c r="B221" s="101" t="s">
        <v>42</v>
      </c>
      <c r="C221" s="106" t="s">
        <v>43</v>
      </c>
      <c r="D221">
        <v>43.7</v>
      </c>
      <c r="E221" s="34">
        <f>(D221*14.007)*(0.001)</f>
        <v>0.61210589999999998</v>
      </c>
      <c r="F221" s="34">
        <v>1.26</v>
      </c>
      <c r="G221" s="34">
        <f>(F221*30.97)*(0.001)</f>
        <v>3.90222E-2</v>
      </c>
      <c r="J221" s="114" t="s">
        <v>108</v>
      </c>
      <c r="K221" s="113"/>
      <c r="L221" s="113"/>
      <c r="M221" s="110"/>
      <c r="N221" s="110"/>
    </row>
    <row r="222" spans="1:14" x14ac:dyDescent="0.15">
      <c r="A222" s="3">
        <v>39910</v>
      </c>
      <c r="E222" s="34"/>
      <c r="G222" s="34"/>
      <c r="J222" s="114" t="s">
        <v>130</v>
      </c>
      <c r="K222" s="113"/>
      <c r="L222" s="113"/>
      <c r="M222" s="110">
        <v>2.0499999999999998</v>
      </c>
      <c r="N222" s="110">
        <v>0.06</v>
      </c>
    </row>
    <row r="223" spans="1:14" x14ac:dyDescent="0.15">
      <c r="A223" s="3">
        <v>39924</v>
      </c>
      <c r="D223">
        <v>125</v>
      </c>
      <c r="E223" s="34">
        <f>(D223*14.007)*(0.001)</f>
        <v>1.750875</v>
      </c>
      <c r="F223" s="34">
        <v>4.2</v>
      </c>
      <c r="G223" s="34">
        <f>(F223*30.97)*(0.001)</f>
        <v>0.13007400000000002</v>
      </c>
      <c r="J223" s="114"/>
      <c r="K223" s="113"/>
      <c r="L223" s="113"/>
      <c r="M223" s="110"/>
      <c r="N223" s="110"/>
    </row>
    <row r="224" spans="1:14" x14ac:dyDescent="0.15">
      <c r="A224" s="3">
        <v>39938</v>
      </c>
      <c r="E224" s="34"/>
      <c r="G224" s="34">
        <f>(F224*30.97)*(0.001)</f>
        <v>0</v>
      </c>
      <c r="J224" s="114"/>
      <c r="K224" s="113"/>
      <c r="L224" s="113"/>
      <c r="M224" s="110"/>
      <c r="N224" s="110"/>
    </row>
    <row r="225" spans="1:14" x14ac:dyDescent="0.15">
      <c r="A225" s="3">
        <v>39952</v>
      </c>
      <c r="D225">
        <v>62.6</v>
      </c>
      <c r="E225" s="34">
        <f>(D225*14.007)*(0.001)</f>
        <v>0.87683820000000001</v>
      </c>
      <c r="F225" s="34">
        <v>1.48</v>
      </c>
      <c r="G225" s="34">
        <f>(F225*30.97)*(0.001)</f>
        <v>4.5835599999999997E-2</v>
      </c>
      <c r="J225" s="114"/>
      <c r="K225" s="113"/>
      <c r="L225" s="113"/>
      <c r="M225" s="110"/>
      <c r="N225" s="110"/>
    </row>
    <row r="226" spans="1:14" x14ac:dyDescent="0.15">
      <c r="A226" s="3">
        <v>39966</v>
      </c>
      <c r="E226" s="34"/>
      <c r="G226" s="34"/>
      <c r="J226" s="116"/>
      <c r="K226" s="113"/>
      <c r="L226" s="113"/>
      <c r="M226" s="110"/>
      <c r="N226" s="110"/>
    </row>
    <row r="227" spans="1:14" x14ac:dyDescent="0.15">
      <c r="A227" s="3">
        <v>39980</v>
      </c>
      <c r="E227" s="34"/>
      <c r="G227" s="34"/>
      <c r="J227" s="114"/>
      <c r="K227" s="108"/>
      <c r="L227" s="108"/>
      <c r="M227" s="110"/>
      <c r="N227" s="110"/>
    </row>
    <row r="228" spans="1:14" x14ac:dyDescent="0.15">
      <c r="A228" s="3">
        <v>39994</v>
      </c>
      <c r="E228" s="34"/>
      <c r="G228" s="34"/>
      <c r="J228" s="114" t="s">
        <v>101</v>
      </c>
      <c r="K228" s="109" t="s">
        <v>55</v>
      </c>
      <c r="L228" s="109" t="s">
        <v>56</v>
      </c>
      <c r="M228" s="110"/>
      <c r="N228" s="110"/>
    </row>
    <row r="229" spans="1:14" x14ac:dyDescent="0.15">
      <c r="A229" s="3">
        <v>40008</v>
      </c>
      <c r="E229" s="34"/>
      <c r="G229" s="34"/>
      <c r="J229" s="114" t="s">
        <v>102</v>
      </c>
      <c r="K229" s="108"/>
      <c r="L229" s="108"/>
      <c r="M229" s="110"/>
      <c r="N229" s="110"/>
    </row>
    <row r="230" spans="1:14" x14ac:dyDescent="0.15">
      <c r="A230" s="3">
        <v>40022</v>
      </c>
      <c r="E230" s="34"/>
      <c r="G230" s="34"/>
      <c r="J230" s="114" t="s">
        <v>103</v>
      </c>
      <c r="K230" s="108"/>
      <c r="L230" s="108"/>
      <c r="M230" s="110"/>
      <c r="N230" s="110"/>
    </row>
    <row r="231" spans="1:14" x14ac:dyDescent="0.15">
      <c r="A231" s="3">
        <v>40036</v>
      </c>
      <c r="D231">
        <v>41.2</v>
      </c>
      <c r="E231" s="34">
        <f t="shared" ref="E231:E237" si="10">(D231*14.007)*(0.001)</f>
        <v>0.57708839999999995</v>
      </c>
      <c r="F231">
        <v>1.03</v>
      </c>
      <c r="G231" s="34">
        <f t="shared" ref="G231:G237" si="11">(F231*30.97)*(0.001)</f>
        <v>3.18991E-2</v>
      </c>
      <c r="J231" s="114" t="s">
        <v>104</v>
      </c>
      <c r="K231" s="108"/>
      <c r="L231" s="108"/>
      <c r="M231" s="110"/>
      <c r="N231" s="110"/>
    </row>
    <row r="232" spans="1:14" x14ac:dyDescent="0.15">
      <c r="A232" s="3">
        <v>40050</v>
      </c>
      <c r="E232" s="34"/>
      <c r="G232" s="34"/>
      <c r="J232" s="114" t="s">
        <v>105</v>
      </c>
      <c r="K232" s="108"/>
      <c r="L232" s="108"/>
      <c r="M232" s="110"/>
      <c r="N232" s="110"/>
    </row>
    <row r="233" spans="1:14" x14ac:dyDescent="0.15">
      <c r="A233" s="3">
        <v>40064</v>
      </c>
      <c r="E233" s="34"/>
      <c r="G233" s="34"/>
      <c r="J233" s="114" t="s">
        <v>106</v>
      </c>
      <c r="K233" s="108"/>
      <c r="L233" s="108"/>
      <c r="M233" s="110"/>
      <c r="N233" s="110"/>
    </row>
    <row r="234" spans="1:14" x14ac:dyDescent="0.15">
      <c r="A234" s="3">
        <v>40078</v>
      </c>
      <c r="D234">
        <v>42.6</v>
      </c>
      <c r="E234" s="34">
        <f t="shared" si="10"/>
        <v>0.59669820000000007</v>
      </c>
      <c r="F234">
        <v>1.0900000000000001</v>
      </c>
      <c r="G234" s="34">
        <f t="shared" si="11"/>
        <v>3.3757300000000004E-2</v>
      </c>
      <c r="J234" s="114" t="s">
        <v>107</v>
      </c>
      <c r="K234" s="108"/>
      <c r="L234" s="108"/>
      <c r="M234" s="110"/>
      <c r="N234" s="110"/>
    </row>
    <row r="235" spans="1:14" x14ac:dyDescent="0.15">
      <c r="A235" s="3">
        <v>40092</v>
      </c>
      <c r="D235">
        <v>39.700000000000003</v>
      </c>
      <c r="E235" s="34">
        <f t="shared" si="10"/>
        <v>0.55607790000000001</v>
      </c>
      <c r="F235">
        <v>1.18</v>
      </c>
      <c r="G235" s="34">
        <f t="shared" si="11"/>
        <v>3.6544599999999997E-2</v>
      </c>
      <c r="J235" s="114" t="s">
        <v>108</v>
      </c>
      <c r="K235" s="108"/>
      <c r="L235" s="108"/>
      <c r="M235" s="110"/>
      <c r="N235" s="110"/>
    </row>
    <row r="236" spans="1:14" x14ac:dyDescent="0.15">
      <c r="A236" s="3">
        <v>40106</v>
      </c>
      <c r="D236">
        <v>79.599999999999994</v>
      </c>
      <c r="E236" s="34">
        <f t="shared" si="10"/>
        <v>1.1149571999999999</v>
      </c>
      <c r="F236">
        <v>1.89</v>
      </c>
      <c r="G236" s="34">
        <f t="shared" si="11"/>
        <v>5.8533299999999996E-2</v>
      </c>
      <c r="J236" s="114" t="s">
        <v>130</v>
      </c>
      <c r="K236" s="108"/>
      <c r="L236" s="108"/>
      <c r="M236" s="110"/>
      <c r="N236" s="110"/>
    </row>
    <row r="237" spans="1:14" x14ac:dyDescent="0.15">
      <c r="A237" s="3">
        <v>40120</v>
      </c>
      <c r="D237">
        <v>79.400000000000006</v>
      </c>
      <c r="E237" s="34">
        <f t="shared" si="10"/>
        <v>1.1121558</v>
      </c>
      <c r="F237">
        <v>1.68</v>
      </c>
      <c r="G237" s="34">
        <f t="shared" si="11"/>
        <v>5.2029599999999995E-2</v>
      </c>
      <c r="J237" s="114"/>
      <c r="K237" s="108"/>
      <c r="L237" s="108"/>
      <c r="M237" s="110"/>
      <c r="N237" s="110"/>
    </row>
    <row r="238" spans="1:14" x14ac:dyDescent="0.15">
      <c r="A238" s="3">
        <v>40134</v>
      </c>
      <c r="E238" s="34"/>
      <c r="G238" s="34"/>
      <c r="J238" s="114"/>
      <c r="K238" s="108"/>
      <c r="L238" s="108"/>
      <c r="M238" s="110"/>
      <c r="N238" s="110"/>
    </row>
    <row r="239" spans="1:14" x14ac:dyDescent="0.15">
      <c r="A239" s="103"/>
      <c r="E239" s="34"/>
      <c r="G239" s="34"/>
      <c r="J239" s="114"/>
      <c r="K239" s="108"/>
      <c r="L239" s="108"/>
      <c r="M239" s="110"/>
      <c r="N239" s="110"/>
    </row>
    <row r="240" spans="1:14" x14ac:dyDescent="0.15">
      <c r="A240" s="103"/>
      <c r="E240" s="34"/>
      <c r="G240" s="34"/>
      <c r="J240" s="114"/>
      <c r="K240" s="108"/>
      <c r="L240" s="108"/>
      <c r="M240" s="110"/>
      <c r="N240" s="110"/>
    </row>
    <row r="241" spans="1:14" x14ac:dyDescent="0.15">
      <c r="A241" s="103"/>
      <c r="E241" s="34"/>
      <c r="G241" s="34"/>
      <c r="J241" s="114"/>
      <c r="K241" s="108"/>
      <c r="L241" s="108"/>
      <c r="M241" s="110"/>
      <c r="N241" s="110"/>
    </row>
    <row r="242" spans="1:14" x14ac:dyDescent="0.15">
      <c r="A242" s="103"/>
      <c r="E242" s="34"/>
      <c r="G242" s="34"/>
      <c r="J242" s="114" t="s">
        <v>101</v>
      </c>
      <c r="K242" s="109" t="s">
        <v>57</v>
      </c>
      <c r="L242" s="109" t="s">
        <v>58</v>
      </c>
      <c r="M242" s="110">
        <v>2.031015</v>
      </c>
      <c r="N242" s="110">
        <v>3.7473699999999999E-2</v>
      </c>
    </row>
    <row r="243" spans="1:14" x14ac:dyDescent="0.15">
      <c r="A243" s="3">
        <v>39896</v>
      </c>
      <c r="B243" s="101" t="s">
        <v>44</v>
      </c>
      <c r="C243" s="106" t="s">
        <v>70</v>
      </c>
      <c r="E243" s="34"/>
      <c r="G243" s="34"/>
      <c r="J243" s="114" t="s">
        <v>102</v>
      </c>
      <c r="K243" s="108"/>
      <c r="L243" s="108"/>
      <c r="M243" s="110">
        <v>1.8629310000000001</v>
      </c>
      <c r="N243" s="110">
        <v>4.4287099999999996E-2</v>
      </c>
    </row>
    <row r="244" spans="1:14" x14ac:dyDescent="0.15">
      <c r="A244" s="3">
        <v>39910</v>
      </c>
      <c r="E244" s="34"/>
      <c r="G244" s="34"/>
      <c r="J244" s="114" t="s">
        <v>103</v>
      </c>
      <c r="K244" s="108"/>
      <c r="L244" s="108"/>
      <c r="M244" s="110">
        <v>1.5967979999999999</v>
      </c>
      <c r="N244" s="110">
        <v>8.3464150000000001E-2</v>
      </c>
    </row>
    <row r="245" spans="1:14" x14ac:dyDescent="0.15">
      <c r="A245" s="3">
        <v>39924</v>
      </c>
      <c r="E245" s="34"/>
      <c r="G245" s="34"/>
      <c r="J245" s="114" t="s">
        <v>104</v>
      </c>
      <c r="K245" s="108"/>
      <c r="L245" s="108"/>
      <c r="M245" s="110">
        <v>1.4352505999999998</v>
      </c>
      <c r="N245" s="110">
        <v>6.9682499999999994E-2</v>
      </c>
    </row>
    <row r="246" spans="1:14" x14ac:dyDescent="0.15">
      <c r="A246" s="3">
        <v>39938</v>
      </c>
      <c r="D246">
        <v>87.2</v>
      </c>
      <c r="E246" s="34">
        <f t="shared" ref="E246:E251" si="12">(D246*14.007)*(0.001)</f>
        <v>1.2214103999999999</v>
      </c>
      <c r="F246" s="34">
        <v>2.34</v>
      </c>
      <c r="G246" s="34">
        <f t="shared" ref="G246:G251" si="13">(F246*30.97)*(0.001)</f>
        <v>7.2469799999999987E-2</v>
      </c>
      <c r="J246" s="114" t="s">
        <v>105</v>
      </c>
      <c r="K246" s="108"/>
      <c r="L246" s="108"/>
      <c r="M246" s="110">
        <v>1.18</v>
      </c>
      <c r="N246" s="110">
        <v>0.06</v>
      </c>
    </row>
    <row r="247" spans="1:14" x14ac:dyDescent="0.15">
      <c r="A247" s="3">
        <v>39952</v>
      </c>
      <c r="D247">
        <v>97.1</v>
      </c>
      <c r="E247" s="34">
        <f t="shared" si="12"/>
        <v>1.3600796999999998</v>
      </c>
      <c r="F247" s="34">
        <v>1.83</v>
      </c>
      <c r="G247" s="34">
        <f t="shared" si="13"/>
        <v>5.6675099999999999E-2</v>
      </c>
      <c r="J247" s="114" t="s">
        <v>106</v>
      </c>
      <c r="K247" s="108"/>
      <c r="L247" s="108"/>
      <c r="M247" s="110">
        <v>1.08</v>
      </c>
      <c r="N247" s="110">
        <v>0.06</v>
      </c>
    </row>
    <row r="248" spans="1:14" x14ac:dyDescent="0.15">
      <c r="A248" s="3">
        <v>39966</v>
      </c>
      <c r="D248">
        <v>67.3</v>
      </c>
      <c r="E248" s="34">
        <f t="shared" si="12"/>
        <v>0.94267109999999998</v>
      </c>
      <c r="F248" s="34">
        <v>1.81</v>
      </c>
      <c r="G248" s="34">
        <f t="shared" si="13"/>
        <v>5.60557E-2</v>
      </c>
      <c r="J248" s="114" t="s">
        <v>107</v>
      </c>
      <c r="K248" s="108"/>
      <c r="L248" s="108"/>
      <c r="M248" s="110">
        <v>1.39</v>
      </c>
      <c r="N248" s="110">
        <v>0.06</v>
      </c>
    </row>
    <row r="249" spans="1:14" x14ac:dyDescent="0.15">
      <c r="A249" s="3">
        <v>39980</v>
      </c>
      <c r="D249">
        <v>77.099999999999994</v>
      </c>
      <c r="E249" s="34">
        <f t="shared" si="12"/>
        <v>1.0799396999999999</v>
      </c>
      <c r="F249" s="34">
        <v>2.2200000000000002</v>
      </c>
      <c r="G249" s="34">
        <f t="shared" si="13"/>
        <v>6.8753400000000006E-2</v>
      </c>
      <c r="J249" s="114" t="s">
        <v>108</v>
      </c>
      <c r="K249" s="108"/>
      <c r="L249" s="108"/>
      <c r="M249" s="110">
        <v>0.98</v>
      </c>
      <c r="N249" s="110">
        <v>0.05</v>
      </c>
    </row>
    <row r="250" spans="1:14" x14ac:dyDescent="0.15">
      <c r="A250" s="3">
        <v>39994</v>
      </c>
      <c r="D250">
        <v>79.2</v>
      </c>
      <c r="E250" s="34">
        <f t="shared" si="12"/>
        <v>1.1093544</v>
      </c>
      <c r="F250" s="34">
        <v>1.77</v>
      </c>
      <c r="G250" s="34">
        <f t="shared" si="13"/>
        <v>5.4816899999999995E-2</v>
      </c>
      <c r="J250" s="114" t="s">
        <v>130</v>
      </c>
      <c r="K250" s="108"/>
      <c r="L250" s="108"/>
      <c r="M250" s="110">
        <v>1.56</v>
      </c>
      <c r="N250" s="110">
        <v>0.06</v>
      </c>
    </row>
    <row r="251" spans="1:14" x14ac:dyDescent="0.15">
      <c r="A251" s="3">
        <v>40008</v>
      </c>
      <c r="D251">
        <v>62.5</v>
      </c>
      <c r="E251" s="34">
        <f t="shared" si="12"/>
        <v>0.87543749999999998</v>
      </c>
      <c r="F251" s="34">
        <v>1.79</v>
      </c>
      <c r="G251" s="34">
        <f t="shared" si="13"/>
        <v>5.5436299999999994E-2</v>
      </c>
      <c r="J251" s="114"/>
      <c r="K251" s="108"/>
      <c r="L251" s="108"/>
      <c r="M251" s="110"/>
      <c r="N251" s="110"/>
    </row>
    <row r="252" spans="1:14" x14ac:dyDescent="0.15">
      <c r="A252" s="3">
        <v>40022</v>
      </c>
      <c r="B252" s="23" t="s">
        <v>196</v>
      </c>
      <c r="E252" s="34"/>
      <c r="G252" s="34"/>
      <c r="J252" s="114"/>
      <c r="K252" s="108"/>
      <c r="L252" s="108"/>
      <c r="M252" s="110"/>
      <c r="N252" s="110"/>
    </row>
    <row r="253" spans="1:14" x14ac:dyDescent="0.15">
      <c r="A253" s="3">
        <v>40036</v>
      </c>
      <c r="D253">
        <v>63.5</v>
      </c>
      <c r="E253" s="34">
        <f t="shared" ref="E253:E259" si="14">(D253*14.007)*(0.001)</f>
        <v>0.88944449999999997</v>
      </c>
      <c r="F253" s="34">
        <v>2.3199999999999998</v>
      </c>
      <c r="G253" s="34">
        <f t="shared" ref="G253:G259" si="15">(F253*30.97)*(0.001)</f>
        <v>7.1850399999999995E-2</v>
      </c>
      <c r="J253" s="114"/>
      <c r="K253" s="108"/>
      <c r="L253" s="108"/>
      <c r="M253" s="110"/>
      <c r="N253" s="110"/>
    </row>
    <row r="254" spans="1:14" x14ac:dyDescent="0.15">
      <c r="A254" s="3">
        <v>40050</v>
      </c>
      <c r="D254">
        <v>81.400000000000006</v>
      </c>
      <c r="E254" s="34">
        <f t="shared" si="14"/>
        <v>1.1401698000000002</v>
      </c>
      <c r="F254" s="34">
        <v>2.98</v>
      </c>
      <c r="G254" s="34">
        <f t="shared" si="15"/>
        <v>9.22906E-2</v>
      </c>
      <c r="J254" s="114"/>
      <c r="K254" s="108"/>
      <c r="L254" s="108"/>
      <c r="M254" s="110"/>
      <c r="N254" s="110"/>
    </row>
    <row r="255" spans="1:14" x14ac:dyDescent="0.15">
      <c r="A255" s="3">
        <v>40064</v>
      </c>
      <c r="D255">
        <v>82.3</v>
      </c>
      <c r="E255" s="34">
        <f t="shared" si="14"/>
        <v>1.1527761000000001</v>
      </c>
      <c r="F255" s="34">
        <v>2.16</v>
      </c>
      <c r="G255" s="34">
        <f t="shared" si="15"/>
        <v>6.6895200000000002E-2</v>
      </c>
      <c r="J255" s="114"/>
      <c r="K255" s="108"/>
      <c r="L255" s="108"/>
      <c r="M255" s="110"/>
      <c r="N255" s="110"/>
    </row>
    <row r="256" spans="1:14" x14ac:dyDescent="0.15">
      <c r="A256" s="3">
        <v>40078</v>
      </c>
      <c r="D256">
        <v>75.7</v>
      </c>
      <c r="E256" s="34">
        <f t="shared" si="14"/>
        <v>1.0603298999999999</v>
      </c>
      <c r="F256" s="34">
        <v>2.58</v>
      </c>
      <c r="G256" s="34">
        <f t="shared" si="15"/>
        <v>7.990259999999999E-2</v>
      </c>
      <c r="J256" s="114" t="s">
        <v>101</v>
      </c>
      <c r="K256" s="109" t="s">
        <v>59</v>
      </c>
      <c r="L256" s="109" t="s">
        <v>61</v>
      </c>
      <c r="M256" s="110">
        <v>0.67233600000000004</v>
      </c>
      <c r="N256" s="110">
        <v>4.2738600000000002E-2</v>
      </c>
    </row>
    <row r="257" spans="1:14" x14ac:dyDescent="0.15">
      <c r="A257" s="3">
        <v>40092</v>
      </c>
      <c r="E257" s="34"/>
      <c r="G257" s="34"/>
      <c r="J257" s="114" t="s">
        <v>102</v>
      </c>
      <c r="K257" s="108"/>
      <c r="L257" s="108"/>
      <c r="M257" s="110">
        <v>0.87263610000000003</v>
      </c>
      <c r="N257" s="110">
        <v>7.696045E-2</v>
      </c>
    </row>
    <row r="258" spans="1:14" x14ac:dyDescent="0.15">
      <c r="A258" s="3">
        <v>40106</v>
      </c>
      <c r="D258">
        <v>103</v>
      </c>
      <c r="E258" s="34">
        <f t="shared" si="14"/>
        <v>1.4427210000000001</v>
      </c>
      <c r="F258" s="34">
        <v>1.37</v>
      </c>
      <c r="G258" s="34">
        <f t="shared" si="15"/>
        <v>4.2428899999999999E-2</v>
      </c>
      <c r="J258" s="114" t="s">
        <v>103</v>
      </c>
      <c r="K258" s="108"/>
      <c r="L258" s="108"/>
      <c r="M258" s="110">
        <v>0.93076514999999993</v>
      </c>
      <c r="N258" s="110">
        <v>4.8622899999999997E-2</v>
      </c>
    </row>
    <row r="259" spans="1:14" x14ac:dyDescent="0.15">
      <c r="A259" s="3">
        <v>40120</v>
      </c>
      <c r="D259">
        <v>71.7</v>
      </c>
      <c r="E259" s="34">
        <f t="shared" si="14"/>
        <v>1.0043019</v>
      </c>
      <c r="F259" s="34">
        <v>1.23</v>
      </c>
      <c r="G259" s="34">
        <f t="shared" si="15"/>
        <v>3.8093099999999998E-2</v>
      </c>
      <c r="J259" s="114" t="s">
        <v>104</v>
      </c>
      <c r="K259" s="108"/>
      <c r="L259" s="108"/>
      <c r="M259" s="110">
        <v>0.77318640000000016</v>
      </c>
      <c r="N259" s="110">
        <v>5.2958699999999997E-2</v>
      </c>
    </row>
    <row r="260" spans="1:14" x14ac:dyDescent="0.15">
      <c r="A260" s="3">
        <v>40134</v>
      </c>
      <c r="E260" s="34"/>
      <c r="G260" s="34"/>
      <c r="J260" s="114" t="s">
        <v>105</v>
      </c>
      <c r="K260" s="108"/>
      <c r="L260" s="108"/>
      <c r="M260" s="110"/>
      <c r="N260" s="110"/>
    </row>
    <row r="261" spans="1:14" x14ac:dyDescent="0.15">
      <c r="A261" s="103"/>
      <c r="E261" s="34"/>
      <c r="G261" s="34"/>
      <c r="J261" s="114" t="s">
        <v>106</v>
      </c>
      <c r="K261" s="108"/>
      <c r="L261" s="108"/>
      <c r="M261" s="110">
        <v>0.83</v>
      </c>
      <c r="N261" s="110">
        <v>0.1</v>
      </c>
    </row>
    <row r="262" spans="1:14" x14ac:dyDescent="0.15">
      <c r="A262" s="103"/>
      <c r="E262" s="34"/>
      <c r="G262" s="34"/>
      <c r="J262" s="114" t="s">
        <v>107</v>
      </c>
      <c r="K262" s="108"/>
      <c r="L262" s="108"/>
      <c r="M262" s="123">
        <v>0.7</v>
      </c>
      <c r="N262" s="123">
        <v>0.05</v>
      </c>
    </row>
    <row r="263" spans="1:14" x14ac:dyDescent="0.15">
      <c r="A263" s="103"/>
      <c r="E263" s="34"/>
      <c r="G263" s="34"/>
      <c r="J263" s="114" t="s">
        <v>108</v>
      </c>
      <c r="K263" s="108"/>
      <c r="L263" s="108"/>
      <c r="M263" s="110">
        <v>0.5</v>
      </c>
      <c r="N263" s="110">
        <v>0.04</v>
      </c>
    </row>
    <row r="264" spans="1:14" x14ac:dyDescent="0.15">
      <c r="A264" s="103"/>
      <c r="E264" s="34"/>
      <c r="G264" s="34"/>
      <c r="J264" s="114" t="s">
        <v>130</v>
      </c>
      <c r="K264" s="108"/>
      <c r="L264" s="108"/>
      <c r="M264" s="110"/>
      <c r="N264" s="110"/>
    </row>
    <row r="265" spans="1:14" x14ac:dyDescent="0.15">
      <c r="A265" s="3">
        <v>39896</v>
      </c>
      <c r="B265" s="101" t="s">
        <v>45</v>
      </c>
      <c r="C265" s="106" t="s">
        <v>46</v>
      </c>
      <c r="D265">
        <v>152</v>
      </c>
      <c r="E265" s="34">
        <f t="shared" ref="E265:E273" si="16">(D265*14.007)*(0.001)</f>
        <v>2.1290640000000001</v>
      </c>
      <c r="F265" s="34">
        <v>1.41</v>
      </c>
      <c r="G265" s="34">
        <f t="shared" ref="G265:G273" si="17">(F265*30.97)*(0.001)</f>
        <v>4.3667699999999997E-2</v>
      </c>
      <c r="J265" s="114"/>
      <c r="K265" s="108"/>
      <c r="L265" s="108"/>
      <c r="M265" s="110"/>
      <c r="N265" s="110"/>
    </row>
    <row r="266" spans="1:14" x14ac:dyDescent="0.15">
      <c r="A266" s="3">
        <v>39910</v>
      </c>
      <c r="D266">
        <v>127</v>
      </c>
      <c r="E266" s="34">
        <f t="shared" si="16"/>
        <v>1.7788889999999999</v>
      </c>
      <c r="F266" s="34">
        <v>1.45</v>
      </c>
      <c r="G266" s="34">
        <f t="shared" si="17"/>
        <v>4.4906499999999995E-2</v>
      </c>
      <c r="J266" s="114"/>
      <c r="K266" s="108"/>
      <c r="L266" s="108"/>
      <c r="M266" s="110"/>
      <c r="N266" s="110"/>
    </row>
    <row r="267" spans="1:14" x14ac:dyDescent="0.15">
      <c r="A267" s="3">
        <v>39924</v>
      </c>
      <c r="D267">
        <v>115</v>
      </c>
      <c r="E267" s="34">
        <f t="shared" si="16"/>
        <v>1.610805</v>
      </c>
      <c r="F267" s="34">
        <v>1.45</v>
      </c>
      <c r="G267" s="34">
        <f t="shared" si="17"/>
        <v>4.4906499999999995E-2</v>
      </c>
      <c r="J267" s="114"/>
      <c r="K267" s="108"/>
      <c r="L267" s="108"/>
      <c r="M267" s="110"/>
      <c r="N267" s="110"/>
    </row>
    <row r="268" spans="1:14" x14ac:dyDescent="0.15">
      <c r="A268" s="3">
        <v>39938</v>
      </c>
      <c r="D268">
        <v>105.5</v>
      </c>
      <c r="E268" s="34">
        <f t="shared" si="16"/>
        <v>1.4777385000000001</v>
      </c>
      <c r="F268" s="34">
        <v>1.65</v>
      </c>
      <c r="G268" s="34">
        <f t="shared" si="17"/>
        <v>5.11005E-2</v>
      </c>
      <c r="J268" s="114"/>
      <c r="K268" s="108"/>
      <c r="L268" s="108"/>
      <c r="M268" s="110"/>
      <c r="N268" s="110"/>
    </row>
    <row r="269" spans="1:14" x14ac:dyDescent="0.15">
      <c r="A269" s="3">
        <v>39952</v>
      </c>
      <c r="D269">
        <v>113</v>
      </c>
      <c r="E269" s="34">
        <f t="shared" si="16"/>
        <v>1.5827910000000001</v>
      </c>
      <c r="F269" s="34">
        <v>1.94</v>
      </c>
      <c r="G269" s="34">
        <f t="shared" si="17"/>
        <v>6.0081799999999998E-2</v>
      </c>
      <c r="J269" s="116"/>
      <c r="K269" s="113"/>
      <c r="L269" s="113"/>
      <c r="M269" s="110"/>
      <c r="N269" s="110"/>
    </row>
    <row r="270" spans="1:14" x14ac:dyDescent="0.15">
      <c r="A270" s="3">
        <v>39966</v>
      </c>
      <c r="D270">
        <v>78.900000000000006</v>
      </c>
      <c r="E270" s="34">
        <f t="shared" si="16"/>
        <v>1.1051523000000001</v>
      </c>
      <c r="F270" s="34">
        <v>1.51</v>
      </c>
      <c r="G270" s="34">
        <f t="shared" si="17"/>
        <v>4.6764699999999999E-2</v>
      </c>
      <c r="J270" s="114" t="s">
        <v>101</v>
      </c>
      <c r="K270" s="109" t="s">
        <v>62</v>
      </c>
      <c r="L270" s="109" t="s">
        <v>63</v>
      </c>
      <c r="M270" s="110"/>
      <c r="N270" s="110"/>
    </row>
    <row r="271" spans="1:14" x14ac:dyDescent="0.15">
      <c r="A271" s="3">
        <v>39980</v>
      </c>
      <c r="D271">
        <v>124</v>
      </c>
      <c r="E271" s="34">
        <f t="shared" si="16"/>
        <v>1.7368680000000001</v>
      </c>
      <c r="F271" s="34">
        <v>2.5099999999999998</v>
      </c>
      <c r="G271" s="34">
        <f t="shared" si="17"/>
        <v>7.773469999999999E-2</v>
      </c>
      <c r="J271" s="114" t="s">
        <v>102</v>
      </c>
      <c r="K271" s="108"/>
      <c r="L271" s="108"/>
      <c r="M271" s="110"/>
      <c r="N271" s="110"/>
    </row>
    <row r="272" spans="1:14" x14ac:dyDescent="0.15">
      <c r="A272" s="3">
        <v>39994</v>
      </c>
      <c r="D272">
        <v>90.2</v>
      </c>
      <c r="E272" s="34">
        <f t="shared" si="16"/>
        <v>1.2634314</v>
      </c>
      <c r="F272" s="34">
        <v>1.73</v>
      </c>
      <c r="G272" s="34">
        <f t="shared" si="17"/>
        <v>5.3578100000000003E-2</v>
      </c>
      <c r="J272" s="114" t="s">
        <v>103</v>
      </c>
      <c r="K272" s="108"/>
      <c r="L272" s="108"/>
      <c r="M272" s="110"/>
      <c r="N272" s="110"/>
    </row>
    <row r="273" spans="1:14" x14ac:dyDescent="0.15">
      <c r="A273" s="3">
        <v>40008</v>
      </c>
      <c r="D273">
        <v>88.6</v>
      </c>
      <c r="E273" s="34">
        <f t="shared" si="16"/>
        <v>1.2410201999999999</v>
      </c>
      <c r="F273" s="34">
        <v>1.98</v>
      </c>
      <c r="G273" s="34">
        <f t="shared" si="17"/>
        <v>6.1320600000000003E-2</v>
      </c>
      <c r="J273" s="114" t="s">
        <v>104</v>
      </c>
      <c r="K273" s="108"/>
      <c r="L273" s="108"/>
      <c r="M273" s="110">
        <v>2.507253</v>
      </c>
      <c r="N273" s="110">
        <v>0.13921014999999998</v>
      </c>
    </row>
    <row r="274" spans="1:14" x14ac:dyDescent="0.15">
      <c r="A274" s="3">
        <v>40022</v>
      </c>
      <c r="B274" s="23" t="s">
        <v>195</v>
      </c>
      <c r="E274" s="34"/>
      <c r="G274" s="34"/>
      <c r="J274" s="115" t="s">
        <v>105</v>
      </c>
      <c r="K274" s="108"/>
      <c r="L274" s="108"/>
      <c r="M274" s="110">
        <v>1.95</v>
      </c>
      <c r="N274" s="110">
        <v>0.09</v>
      </c>
    </row>
    <row r="275" spans="1:14" x14ac:dyDescent="0.15">
      <c r="A275" s="3">
        <v>40036</v>
      </c>
      <c r="D275">
        <v>114</v>
      </c>
      <c r="E275" s="34">
        <f t="shared" ref="E275:E282" si="18">(D275*14.007)*(0.001)</f>
        <v>1.5967979999999999</v>
      </c>
      <c r="F275" s="34">
        <v>2.1800000000000002</v>
      </c>
      <c r="G275" s="34">
        <f t="shared" ref="G275:G282" si="19">(F275*30.97)*(0.001)</f>
        <v>6.7514600000000008E-2</v>
      </c>
      <c r="J275" s="114" t="s">
        <v>106</v>
      </c>
      <c r="K275" s="108"/>
      <c r="L275" s="108"/>
      <c r="M275" s="110">
        <v>1.65</v>
      </c>
      <c r="N275" s="110">
        <v>0.1</v>
      </c>
    </row>
    <row r="276" spans="1:14" x14ac:dyDescent="0.15">
      <c r="A276" s="3">
        <v>40050</v>
      </c>
      <c r="D276">
        <v>81</v>
      </c>
      <c r="E276" s="34">
        <f t="shared" si="18"/>
        <v>1.1345670000000001</v>
      </c>
      <c r="F276" s="34">
        <v>2.0499999999999998</v>
      </c>
      <c r="G276" s="34">
        <f t="shared" si="19"/>
        <v>6.3488499999999989E-2</v>
      </c>
      <c r="J276" s="114" t="s">
        <v>107</v>
      </c>
      <c r="K276" s="108"/>
      <c r="L276" s="108"/>
      <c r="M276" s="110">
        <v>1.6</v>
      </c>
      <c r="N276" s="110">
        <v>7.0000000000000007E-2</v>
      </c>
    </row>
    <row r="277" spans="1:14" x14ac:dyDescent="0.15">
      <c r="A277" s="3">
        <v>40064</v>
      </c>
      <c r="D277">
        <v>104</v>
      </c>
      <c r="E277" s="34">
        <f t="shared" si="18"/>
        <v>1.456728</v>
      </c>
      <c r="F277" s="34">
        <v>2.12</v>
      </c>
      <c r="G277" s="34">
        <f t="shared" si="19"/>
        <v>6.5656400000000004E-2</v>
      </c>
      <c r="J277" s="114" t="s">
        <v>108</v>
      </c>
      <c r="K277" s="108"/>
      <c r="L277" s="108"/>
      <c r="M277" s="110">
        <v>1.86</v>
      </c>
      <c r="N277" s="110">
        <v>0.06</v>
      </c>
    </row>
    <row r="278" spans="1:14" x14ac:dyDescent="0.15">
      <c r="A278" s="3">
        <v>40078</v>
      </c>
      <c r="D278">
        <v>65.599999999999994</v>
      </c>
      <c r="E278" s="34">
        <f t="shared" si="18"/>
        <v>0.91885919999999988</v>
      </c>
      <c r="F278" s="34">
        <v>1.7</v>
      </c>
      <c r="G278" s="34">
        <f t="shared" si="19"/>
        <v>5.2648999999999994E-2</v>
      </c>
      <c r="J278" s="114" t="s">
        <v>130</v>
      </c>
      <c r="K278" s="108"/>
      <c r="L278" s="108"/>
      <c r="M278" s="110">
        <v>1.94</v>
      </c>
      <c r="N278" s="110">
        <v>0.1</v>
      </c>
    </row>
    <row r="279" spans="1:14" x14ac:dyDescent="0.15">
      <c r="A279" s="3">
        <v>40092</v>
      </c>
      <c r="D279">
        <v>64.8</v>
      </c>
      <c r="E279" s="34">
        <f t="shared" si="18"/>
        <v>0.90765359999999995</v>
      </c>
      <c r="F279" s="34">
        <v>1.53</v>
      </c>
      <c r="G279" s="34">
        <f t="shared" si="19"/>
        <v>4.7384099999999998E-2</v>
      </c>
      <c r="J279" s="114"/>
      <c r="K279" s="108"/>
      <c r="L279" s="108"/>
      <c r="M279" s="110"/>
      <c r="N279" s="110"/>
    </row>
    <row r="280" spans="1:14" x14ac:dyDescent="0.15">
      <c r="A280" s="3">
        <v>40106</v>
      </c>
      <c r="D280">
        <v>66.3</v>
      </c>
      <c r="E280" s="34">
        <f t="shared" si="18"/>
        <v>0.92866409999999999</v>
      </c>
      <c r="F280" s="34">
        <v>1.26</v>
      </c>
      <c r="G280" s="34">
        <f t="shared" si="19"/>
        <v>3.90222E-2</v>
      </c>
      <c r="J280" s="114"/>
      <c r="K280" s="108"/>
      <c r="L280" s="108"/>
      <c r="M280" s="110"/>
      <c r="N280" s="110"/>
    </row>
    <row r="281" spans="1:14" x14ac:dyDescent="0.15">
      <c r="A281" s="3">
        <v>40120</v>
      </c>
      <c r="D281">
        <v>89.7</v>
      </c>
      <c r="E281" s="34">
        <f t="shared" si="18"/>
        <v>1.2564279</v>
      </c>
      <c r="F281" s="34">
        <v>1.54</v>
      </c>
      <c r="G281" s="34">
        <f t="shared" si="19"/>
        <v>4.7693799999999995E-2</v>
      </c>
      <c r="J281" s="114"/>
      <c r="K281" s="108"/>
      <c r="L281" s="108"/>
      <c r="M281" s="110"/>
      <c r="N281" s="110"/>
    </row>
    <row r="282" spans="1:14" x14ac:dyDescent="0.15">
      <c r="A282" s="3">
        <v>40134</v>
      </c>
      <c r="D282">
        <v>149</v>
      </c>
      <c r="E282" s="34">
        <f t="shared" si="18"/>
        <v>2.087043</v>
      </c>
      <c r="F282" s="34">
        <v>2.84</v>
      </c>
      <c r="G282" s="34">
        <f t="shared" si="19"/>
        <v>8.79548E-2</v>
      </c>
      <c r="J282" s="114"/>
      <c r="K282" s="108"/>
      <c r="L282" s="108"/>
      <c r="M282" s="110"/>
      <c r="N282" s="110"/>
    </row>
    <row r="283" spans="1:14" x14ac:dyDescent="0.15">
      <c r="A283" s="103"/>
      <c r="E283" s="34"/>
      <c r="G283" s="34"/>
      <c r="J283" s="114"/>
      <c r="K283" s="108"/>
      <c r="L283" s="108"/>
      <c r="M283" s="110"/>
      <c r="N283" s="110"/>
    </row>
    <row r="284" spans="1:14" x14ac:dyDescent="0.15">
      <c r="A284" s="103"/>
      <c r="E284" s="34"/>
      <c r="G284" s="34"/>
      <c r="J284" s="114" t="s">
        <v>101</v>
      </c>
      <c r="K284" s="109" t="s">
        <v>64</v>
      </c>
      <c r="L284" s="109" t="s">
        <v>65</v>
      </c>
      <c r="M284" s="110">
        <v>4.3001490000000002</v>
      </c>
      <c r="N284" s="110">
        <v>4.8003500000000004E-2</v>
      </c>
    </row>
    <row r="285" spans="1:14" x14ac:dyDescent="0.15">
      <c r="A285" s="103"/>
      <c r="E285" s="34"/>
      <c r="G285" s="34"/>
      <c r="J285" s="114" t="s">
        <v>102</v>
      </c>
      <c r="K285" s="108"/>
      <c r="L285" s="108"/>
      <c r="M285" s="110">
        <v>2.9344665000000001</v>
      </c>
      <c r="N285" s="110">
        <v>6.8521125000000002E-2</v>
      </c>
    </row>
    <row r="286" spans="1:14" x14ac:dyDescent="0.15">
      <c r="A286" s="103"/>
      <c r="E286" s="34"/>
      <c r="G286" s="34"/>
      <c r="J286" s="114" t="s">
        <v>103</v>
      </c>
      <c r="K286" s="108"/>
      <c r="L286" s="108"/>
      <c r="M286" s="110">
        <v>2.9169577499999999</v>
      </c>
      <c r="N286" s="110">
        <v>7.0456749999999999E-2</v>
      </c>
    </row>
    <row r="287" spans="1:14" x14ac:dyDescent="0.15">
      <c r="A287" s="3">
        <v>39896</v>
      </c>
      <c r="B287" s="101" t="s">
        <v>47</v>
      </c>
      <c r="C287" s="106" t="s">
        <v>48</v>
      </c>
      <c r="D287">
        <v>383.5</v>
      </c>
      <c r="E287" s="34">
        <f>(D287*14.007)*(0.001)</f>
        <v>5.3716845000000006</v>
      </c>
      <c r="F287" s="34">
        <v>4.78</v>
      </c>
      <c r="G287" s="34">
        <f>(F287*30.97)*(0.001)</f>
        <v>0.14803659999999999</v>
      </c>
      <c r="J287" s="114" t="s">
        <v>104</v>
      </c>
      <c r="K287" s="108"/>
      <c r="L287" s="108"/>
      <c r="M287" s="110">
        <v>2.3485070000000001</v>
      </c>
      <c r="N287" s="110">
        <v>9.9465316666666651E-2</v>
      </c>
    </row>
    <row r="288" spans="1:14" x14ac:dyDescent="0.15">
      <c r="A288" s="3">
        <v>39910</v>
      </c>
      <c r="E288" s="34"/>
      <c r="G288" s="34"/>
      <c r="J288" s="114" t="s">
        <v>105</v>
      </c>
      <c r="K288" s="108"/>
      <c r="L288" s="108"/>
      <c r="M288" s="110">
        <v>2.46</v>
      </c>
      <c r="N288" s="110">
        <v>0.04</v>
      </c>
    </row>
    <row r="289" spans="1:14" x14ac:dyDescent="0.15">
      <c r="A289" s="3">
        <v>39924</v>
      </c>
      <c r="D289">
        <v>237</v>
      </c>
      <c r="E289" s="34">
        <f>(D289*14.007)*(0.001)</f>
        <v>3.3196590000000001</v>
      </c>
      <c r="F289" s="34">
        <v>3.5</v>
      </c>
      <c r="G289" s="34">
        <f>(F289*30.97)*(0.001)</f>
        <v>0.10839499999999999</v>
      </c>
      <c r="J289" s="114" t="s">
        <v>106</v>
      </c>
      <c r="K289" s="108"/>
      <c r="L289" s="108"/>
      <c r="M289" s="110">
        <v>1.8</v>
      </c>
      <c r="N289" s="110">
        <v>7.0000000000000007E-2</v>
      </c>
    </row>
    <row r="290" spans="1:14" x14ac:dyDescent="0.15">
      <c r="A290" s="3">
        <v>39938</v>
      </c>
      <c r="D290">
        <v>287</v>
      </c>
      <c r="E290" s="34">
        <f>(D290*14.007)*(0.001)</f>
        <v>4.0200089999999999</v>
      </c>
      <c r="F290" s="34">
        <v>5.81</v>
      </c>
      <c r="G290" s="34">
        <f>(F290*30.97)*(0.001)</f>
        <v>0.17993569999999998</v>
      </c>
      <c r="J290" s="114" t="s">
        <v>107</v>
      </c>
      <c r="K290" s="108"/>
      <c r="L290" s="108"/>
      <c r="M290" s="110">
        <v>2.4300000000000002</v>
      </c>
      <c r="N290" s="110">
        <v>0.09</v>
      </c>
    </row>
    <row r="291" spans="1:14" x14ac:dyDescent="0.15">
      <c r="A291" s="3">
        <v>39952</v>
      </c>
      <c r="D291">
        <v>259</v>
      </c>
      <c r="E291" s="34">
        <f>(D291*14.007)*(0.001)</f>
        <v>3.6278130000000002</v>
      </c>
      <c r="F291" s="34">
        <v>3.74</v>
      </c>
      <c r="G291" s="34">
        <f>(F291*30.97)*(0.001)</f>
        <v>0.11582779999999999</v>
      </c>
      <c r="J291" s="114" t="s">
        <v>108</v>
      </c>
      <c r="K291" s="108"/>
      <c r="L291" s="108"/>
      <c r="M291" s="110">
        <v>3.03</v>
      </c>
      <c r="N291" s="110">
        <v>0.06</v>
      </c>
    </row>
    <row r="292" spans="1:14" x14ac:dyDescent="0.15">
      <c r="A292" s="3">
        <v>39966</v>
      </c>
      <c r="D292">
        <v>223</v>
      </c>
      <c r="E292" s="34">
        <f>(D292*14.007)*(0.001)</f>
        <v>3.123561</v>
      </c>
      <c r="F292" s="34">
        <v>3.6</v>
      </c>
      <c r="G292" s="34">
        <f>(F292*30.97)*(0.001)</f>
        <v>0.11149200000000001</v>
      </c>
      <c r="J292" s="114" t="s">
        <v>130</v>
      </c>
      <c r="K292" s="108"/>
      <c r="L292" s="108"/>
      <c r="M292" s="110">
        <v>2.0099999999999998</v>
      </c>
      <c r="N292" s="110">
        <v>0.13</v>
      </c>
    </row>
    <row r="293" spans="1:14" x14ac:dyDescent="0.15">
      <c r="A293" s="3">
        <v>39980</v>
      </c>
      <c r="E293" s="34"/>
      <c r="G293" s="34"/>
      <c r="J293" s="114"/>
      <c r="K293" s="108"/>
      <c r="L293" s="108"/>
      <c r="M293" s="110"/>
      <c r="N293" s="110"/>
    </row>
    <row r="294" spans="1:14" x14ac:dyDescent="0.15">
      <c r="A294" s="3">
        <v>39994</v>
      </c>
      <c r="D294">
        <v>210.5</v>
      </c>
      <c r="E294" s="34">
        <f t="shared" ref="E294:E304" si="20">(D294*14.007)*(0.001)</f>
        <v>2.9484735</v>
      </c>
      <c r="F294" s="34">
        <v>2.94</v>
      </c>
      <c r="G294" s="34">
        <f t="shared" ref="G294:G304" si="21">(F294*30.97)*(0.001)</f>
        <v>9.1051800000000002E-2</v>
      </c>
      <c r="J294" s="114"/>
      <c r="K294" s="108"/>
      <c r="L294" s="108"/>
      <c r="M294" s="110"/>
      <c r="N294" s="110"/>
    </row>
    <row r="295" spans="1:14" x14ac:dyDescent="0.15">
      <c r="A295" s="3">
        <v>40008</v>
      </c>
      <c r="D295">
        <v>201.5</v>
      </c>
      <c r="E295" s="34">
        <f t="shared" si="20"/>
        <v>2.8224105000000002</v>
      </c>
      <c r="F295" s="34">
        <v>2.58</v>
      </c>
      <c r="G295" s="34">
        <f t="shared" si="21"/>
        <v>7.990259999999999E-2</v>
      </c>
      <c r="J295" s="114"/>
      <c r="K295" s="108"/>
      <c r="L295" s="108"/>
      <c r="M295" s="110"/>
      <c r="N295" s="110"/>
    </row>
    <row r="296" spans="1:14" x14ac:dyDescent="0.15">
      <c r="A296" s="3">
        <v>40022</v>
      </c>
      <c r="D296">
        <v>187.5</v>
      </c>
      <c r="E296" s="34">
        <f t="shared" si="20"/>
        <v>2.6263125</v>
      </c>
      <c r="F296" s="34">
        <v>3.1</v>
      </c>
      <c r="G296" s="34">
        <f t="shared" si="21"/>
        <v>9.6007000000000009E-2</v>
      </c>
      <c r="J296" s="114"/>
      <c r="K296" s="108"/>
      <c r="L296" s="108"/>
      <c r="M296" s="110"/>
      <c r="N296" s="110"/>
    </row>
    <row r="297" spans="1:14" x14ac:dyDescent="0.15">
      <c r="A297" s="3">
        <v>40036</v>
      </c>
      <c r="D297">
        <v>149</v>
      </c>
      <c r="E297" s="34">
        <f t="shared" si="20"/>
        <v>2.087043</v>
      </c>
      <c r="F297" s="34">
        <v>3.07</v>
      </c>
      <c r="G297" s="34">
        <f t="shared" si="21"/>
        <v>9.5077899999999993E-2</v>
      </c>
      <c r="J297" s="114"/>
      <c r="K297" s="108"/>
      <c r="L297" s="108"/>
      <c r="M297" s="110"/>
      <c r="N297" s="110"/>
    </row>
    <row r="298" spans="1:14" x14ac:dyDescent="0.15">
      <c r="A298" s="3">
        <v>40050</v>
      </c>
      <c r="E298" s="34"/>
      <c r="G298" s="34"/>
      <c r="J298" s="114" t="s">
        <v>101</v>
      </c>
      <c r="K298" s="109" t="s">
        <v>66</v>
      </c>
      <c r="L298" s="109" t="s">
        <v>67</v>
      </c>
      <c r="M298" s="110">
        <v>1.0659326999999998</v>
      </c>
      <c r="N298" s="110">
        <v>3.3912149999999995E-2</v>
      </c>
    </row>
    <row r="299" spans="1:14" x14ac:dyDescent="0.15">
      <c r="A299" s="3">
        <v>40064</v>
      </c>
      <c r="D299">
        <v>177.5</v>
      </c>
      <c r="E299" s="34">
        <f t="shared" si="20"/>
        <v>2.4862424999999999</v>
      </c>
      <c r="F299" s="34">
        <v>3.3</v>
      </c>
      <c r="G299" s="34">
        <f t="shared" si="21"/>
        <v>0.102201</v>
      </c>
      <c r="J299" s="114" t="s">
        <v>102</v>
      </c>
      <c r="K299" s="108"/>
      <c r="L299" s="108"/>
      <c r="M299" s="110">
        <v>0.92306129999999997</v>
      </c>
      <c r="N299" s="110">
        <v>3.6080050000000002E-2</v>
      </c>
    </row>
    <row r="300" spans="1:14" x14ac:dyDescent="0.15">
      <c r="A300" s="3">
        <v>40078</v>
      </c>
      <c r="D300">
        <v>298.5</v>
      </c>
      <c r="E300" s="34">
        <f t="shared" si="20"/>
        <v>4.1810895000000006</v>
      </c>
      <c r="F300" s="34">
        <v>4.91</v>
      </c>
      <c r="G300" s="34">
        <f t="shared" si="21"/>
        <v>0.15206270000000002</v>
      </c>
      <c r="J300" s="115" t="s">
        <v>103</v>
      </c>
      <c r="K300" s="108"/>
      <c r="L300" s="108"/>
      <c r="M300" s="110">
        <v>0.94127040000000006</v>
      </c>
      <c r="N300" s="110">
        <v>2.9421500000000003E-2</v>
      </c>
    </row>
    <row r="301" spans="1:14" x14ac:dyDescent="0.15">
      <c r="A301" s="3">
        <v>40092</v>
      </c>
      <c r="D301">
        <v>189</v>
      </c>
      <c r="E301" s="34">
        <f t="shared" si="20"/>
        <v>2.6473230000000001</v>
      </c>
      <c r="F301" s="34">
        <v>4.17</v>
      </c>
      <c r="G301" s="34">
        <f t="shared" si="21"/>
        <v>0.12914490000000001</v>
      </c>
      <c r="J301" s="114" t="s">
        <v>104</v>
      </c>
      <c r="K301" s="108"/>
      <c r="L301" s="108"/>
      <c r="M301" s="110">
        <v>0.69684824999999995</v>
      </c>
      <c r="N301" s="110">
        <v>3.8867350000000002E-2</v>
      </c>
    </row>
    <row r="302" spans="1:14" x14ac:dyDescent="0.15">
      <c r="A302" s="3">
        <v>40106</v>
      </c>
      <c r="D302">
        <v>264</v>
      </c>
      <c r="E302" s="34">
        <f t="shared" si="20"/>
        <v>3.697848</v>
      </c>
      <c r="F302" s="34">
        <v>4.09</v>
      </c>
      <c r="G302" s="34">
        <f t="shared" si="21"/>
        <v>0.12666730000000001</v>
      </c>
      <c r="J302" s="114" t="s">
        <v>105</v>
      </c>
      <c r="K302" s="108"/>
      <c r="L302" s="108"/>
      <c r="M302" s="110"/>
      <c r="N302" s="110"/>
    </row>
    <row r="303" spans="1:14" x14ac:dyDescent="0.15">
      <c r="A303" s="3">
        <v>40120</v>
      </c>
      <c r="E303" s="34"/>
      <c r="G303" s="34"/>
      <c r="J303" s="114" t="s">
        <v>106</v>
      </c>
      <c r="K303" s="108"/>
      <c r="L303" s="108"/>
      <c r="M303" s="110">
        <v>0.84</v>
      </c>
      <c r="N303" s="110">
        <v>0.06</v>
      </c>
    </row>
    <row r="304" spans="1:14" x14ac:dyDescent="0.15">
      <c r="A304" s="3">
        <v>40134</v>
      </c>
      <c r="D304">
        <v>132.5</v>
      </c>
      <c r="E304" s="34">
        <f t="shared" si="20"/>
        <v>1.8559275</v>
      </c>
      <c r="F304" s="34">
        <v>6.23</v>
      </c>
      <c r="G304" s="34">
        <f t="shared" si="21"/>
        <v>0.19294310000000001</v>
      </c>
      <c r="J304" s="114" t="s">
        <v>107</v>
      </c>
      <c r="K304" s="108"/>
      <c r="L304" s="108"/>
      <c r="M304" s="110">
        <v>0.83</v>
      </c>
      <c r="N304" s="110">
        <v>0.04</v>
      </c>
    </row>
    <row r="305" spans="1:14" x14ac:dyDescent="0.15">
      <c r="A305" s="103"/>
      <c r="E305" s="34"/>
      <c r="G305" s="34"/>
      <c r="J305" s="114" t="s">
        <v>108</v>
      </c>
      <c r="K305" s="108"/>
      <c r="L305" s="108"/>
      <c r="M305" s="110">
        <v>0.54</v>
      </c>
      <c r="N305" s="110">
        <v>0.03</v>
      </c>
    </row>
    <row r="306" spans="1:14" x14ac:dyDescent="0.15">
      <c r="A306" s="103"/>
      <c r="E306" s="34"/>
      <c r="G306" s="34"/>
      <c r="J306" s="114" t="s">
        <v>130</v>
      </c>
      <c r="K306" s="108"/>
      <c r="L306" s="108"/>
      <c r="M306" s="110">
        <v>0.51</v>
      </c>
      <c r="N306" s="110">
        <v>0.03</v>
      </c>
    </row>
    <row r="307" spans="1:14" x14ac:dyDescent="0.15">
      <c r="A307" s="103"/>
      <c r="E307" s="34"/>
      <c r="G307" s="34"/>
    </row>
    <row r="308" spans="1:14" x14ac:dyDescent="0.15">
      <c r="A308" s="103"/>
      <c r="E308" s="34"/>
      <c r="G308" s="34"/>
    </row>
    <row r="309" spans="1:14" x14ac:dyDescent="0.15">
      <c r="A309" s="3">
        <v>39896</v>
      </c>
      <c r="B309" s="101" t="s">
        <v>51</v>
      </c>
      <c r="C309" s="106" t="s">
        <v>52</v>
      </c>
      <c r="D309">
        <v>316</v>
      </c>
      <c r="E309" s="34">
        <f t="shared" ref="E309:E326" si="22">(D309*14.007)*(0.001)</f>
        <v>4.4262119999999996</v>
      </c>
      <c r="F309" s="34">
        <v>3.47</v>
      </c>
      <c r="G309" s="34">
        <f t="shared" ref="G309:G326" si="23">(F309*30.97)*(0.001)</f>
        <v>0.1074659</v>
      </c>
    </row>
    <row r="310" spans="1:14" x14ac:dyDescent="0.15">
      <c r="A310" s="3">
        <v>39910</v>
      </c>
      <c r="D310">
        <v>243.5</v>
      </c>
      <c r="E310" s="34">
        <f t="shared" si="22"/>
        <v>3.4107045</v>
      </c>
      <c r="F310" s="34">
        <v>3.69</v>
      </c>
      <c r="G310" s="34">
        <f t="shared" si="23"/>
        <v>0.1142793</v>
      </c>
    </row>
    <row r="311" spans="1:14" x14ac:dyDescent="0.15">
      <c r="A311" s="3">
        <v>39924</v>
      </c>
      <c r="D311">
        <v>137.5</v>
      </c>
      <c r="E311" s="34">
        <f t="shared" si="22"/>
        <v>1.9259624999999998</v>
      </c>
      <c r="F311" s="34">
        <v>2.2599999999999998</v>
      </c>
      <c r="G311" s="34">
        <f t="shared" si="23"/>
        <v>6.9992200000000004E-2</v>
      </c>
    </row>
    <row r="312" spans="1:14" x14ac:dyDescent="0.15">
      <c r="A312" s="3">
        <v>39938</v>
      </c>
      <c r="D312">
        <v>224</v>
      </c>
      <c r="E312" s="34">
        <f t="shared" si="22"/>
        <v>3.1375679999999999</v>
      </c>
      <c r="F312" s="34">
        <v>3.96</v>
      </c>
      <c r="G312" s="34">
        <f t="shared" si="23"/>
        <v>0.12264120000000001</v>
      </c>
    </row>
    <row r="313" spans="1:14" x14ac:dyDescent="0.15">
      <c r="A313" s="3">
        <v>39952</v>
      </c>
      <c r="D313">
        <v>214.5</v>
      </c>
      <c r="E313" s="34">
        <f t="shared" si="22"/>
        <v>3.0045014999999999</v>
      </c>
      <c r="F313" s="34">
        <v>3.66</v>
      </c>
      <c r="G313" s="34">
        <f t="shared" si="23"/>
        <v>0.1133502</v>
      </c>
    </row>
    <row r="314" spans="1:14" x14ac:dyDescent="0.15">
      <c r="A314" s="3">
        <v>39966</v>
      </c>
      <c r="D314">
        <v>163</v>
      </c>
      <c r="E314" s="34">
        <f t="shared" si="22"/>
        <v>2.2831410000000001</v>
      </c>
      <c r="F314" s="34">
        <v>3.55</v>
      </c>
      <c r="G314" s="34">
        <f t="shared" si="23"/>
        <v>0.10994349999999999</v>
      </c>
    </row>
    <row r="315" spans="1:14" x14ac:dyDescent="0.15">
      <c r="A315" s="3">
        <v>39980</v>
      </c>
      <c r="D315">
        <v>108.5</v>
      </c>
      <c r="E315" s="34">
        <f t="shared" si="22"/>
        <v>1.5197594999999999</v>
      </c>
      <c r="F315" s="34">
        <v>3.08</v>
      </c>
      <c r="G315" s="34">
        <f t="shared" si="23"/>
        <v>9.5387599999999989E-2</v>
      </c>
    </row>
    <row r="316" spans="1:14" x14ac:dyDescent="0.15">
      <c r="A316" s="3">
        <v>39994</v>
      </c>
      <c r="D316">
        <v>149.5</v>
      </c>
      <c r="E316" s="34">
        <f t="shared" si="22"/>
        <v>2.0940465000000001</v>
      </c>
      <c r="F316" s="34">
        <v>2.69</v>
      </c>
      <c r="G316" s="34">
        <f t="shared" si="23"/>
        <v>8.3309299999999989E-2</v>
      </c>
    </row>
    <row r="317" spans="1:14" x14ac:dyDescent="0.15">
      <c r="A317" s="3">
        <v>40008</v>
      </c>
      <c r="D317">
        <v>211</v>
      </c>
      <c r="E317" s="34">
        <f t="shared" si="22"/>
        <v>2.9554770000000001</v>
      </c>
      <c r="F317" s="34">
        <v>8.1</v>
      </c>
      <c r="G317" s="34">
        <f t="shared" si="23"/>
        <v>0.250857</v>
      </c>
    </row>
    <row r="318" spans="1:14" x14ac:dyDescent="0.15">
      <c r="A318" s="3">
        <v>40022</v>
      </c>
      <c r="D318">
        <v>119</v>
      </c>
      <c r="E318" s="34">
        <f t="shared" si="22"/>
        <v>1.6668329999999998</v>
      </c>
      <c r="F318" s="34">
        <v>2.8</v>
      </c>
      <c r="G318" s="34">
        <f t="shared" si="23"/>
        <v>8.6716000000000001E-2</v>
      </c>
    </row>
    <row r="319" spans="1:14" x14ac:dyDescent="0.15">
      <c r="A319" s="3">
        <v>40036</v>
      </c>
      <c r="D319">
        <v>75.900000000000006</v>
      </c>
      <c r="E319" s="34">
        <f t="shared" si="22"/>
        <v>1.0631313</v>
      </c>
      <c r="F319" s="34">
        <v>2.75</v>
      </c>
      <c r="G319" s="34">
        <f t="shared" si="23"/>
        <v>8.5167499999999993E-2</v>
      </c>
    </row>
    <row r="320" spans="1:14" x14ac:dyDescent="0.15">
      <c r="A320" s="3">
        <v>40050</v>
      </c>
      <c r="D320">
        <v>84.1</v>
      </c>
      <c r="E320" s="34">
        <f t="shared" si="22"/>
        <v>1.1779887</v>
      </c>
      <c r="F320" s="34">
        <v>3.08</v>
      </c>
      <c r="G320" s="34">
        <f t="shared" si="23"/>
        <v>9.5387599999999989E-2</v>
      </c>
    </row>
    <row r="321" spans="1:7" x14ac:dyDescent="0.15">
      <c r="A321" s="3">
        <v>40064</v>
      </c>
      <c r="D321">
        <v>95.2</v>
      </c>
      <c r="E321" s="34">
        <f t="shared" si="22"/>
        <v>1.3334664000000001</v>
      </c>
      <c r="F321" s="34">
        <v>2.21</v>
      </c>
      <c r="G321" s="34">
        <f t="shared" si="23"/>
        <v>6.8443699999999996E-2</v>
      </c>
    </row>
    <row r="322" spans="1:7" x14ac:dyDescent="0.15">
      <c r="A322" s="3">
        <v>40078</v>
      </c>
      <c r="D322">
        <v>141</v>
      </c>
      <c r="E322" s="34">
        <f t="shared" si="22"/>
        <v>1.9749869999999998</v>
      </c>
      <c r="F322" s="34">
        <v>3.1</v>
      </c>
      <c r="G322" s="34">
        <f t="shared" si="23"/>
        <v>9.6007000000000009E-2</v>
      </c>
    </row>
    <row r="323" spans="1:7" x14ac:dyDescent="0.15">
      <c r="A323" s="3">
        <v>40092</v>
      </c>
      <c r="D323">
        <v>142</v>
      </c>
      <c r="E323" s="34">
        <f t="shared" si="22"/>
        <v>1.9889939999999999</v>
      </c>
      <c r="F323" s="34">
        <v>3.09</v>
      </c>
      <c r="G323" s="34">
        <f t="shared" si="23"/>
        <v>9.5697299999999999E-2</v>
      </c>
    </row>
    <row r="324" spans="1:7" x14ac:dyDescent="0.15">
      <c r="A324" s="3">
        <v>40106</v>
      </c>
      <c r="D324">
        <v>192.5</v>
      </c>
      <c r="E324" s="34">
        <f t="shared" si="22"/>
        <v>2.6963474999999999</v>
      </c>
      <c r="F324" s="34">
        <v>2.61</v>
      </c>
      <c r="G324" s="34">
        <f t="shared" si="23"/>
        <v>8.0831700000000006E-2</v>
      </c>
    </row>
    <row r="325" spans="1:7" x14ac:dyDescent="0.15">
      <c r="A325" s="3">
        <v>40120</v>
      </c>
      <c r="D325">
        <v>181</v>
      </c>
      <c r="E325" s="34">
        <f t="shared" si="22"/>
        <v>2.5352669999999997</v>
      </c>
      <c r="F325" s="34">
        <v>3.39</v>
      </c>
      <c r="G325" s="34">
        <f t="shared" si="23"/>
        <v>0.10498829999999999</v>
      </c>
    </row>
    <row r="326" spans="1:7" x14ac:dyDescent="0.15">
      <c r="A326" s="3">
        <v>40134</v>
      </c>
      <c r="D326">
        <v>93</v>
      </c>
      <c r="E326" s="34">
        <f t="shared" si="22"/>
        <v>1.302651</v>
      </c>
      <c r="F326" s="34">
        <v>4.8600000000000003</v>
      </c>
      <c r="G326" s="34">
        <f t="shared" si="23"/>
        <v>0.15051420000000001</v>
      </c>
    </row>
    <row r="327" spans="1:7" x14ac:dyDescent="0.15">
      <c r="A327" s="103"/>
      <c r="E327" s="34"/>
      <c r="G327" s="34"/>
    </row>
    <row r="328" spans="1:7" x14ac:dyDescent="0.15">
      <c r="A328" s="103"/>
      <c r="E328" s="34"/>
      <c r="G328" s="34"/>
    </row>
    <row r="329" spans="1:7" x14ac:dyDescent="0.15">
      <c r="A329" s="103"/>
      <c r="E329" s="34"/>
      <c r="G329" s="34"/>
    </row>
    <row r="330" spans="1:7" x14ac:dyDescent="0.15">
      <c r="A330" s="103"/>
      <c r="E330" s="34"/>
      <c r="G330" s="34"/>
    </row>
    <row r="331" spans="1:7" x14ac:dyDescent="0.15">
      <c r="A331" s="3">
        <v>39896</v>
      </c>
      <c r="B331" s="101" t="s">
        <v>53</v>
      </c>
      <c r="C331" s="106" t="s">
        <v>54</v>
      </c>
      <c r="E331" s="34"/>
      <c r="G331" s="34"/>
    </row>
    <row r="332" spans="1:7" x14ac:dyDescent="0.15">
      <c r="A332" s="3">
        <v>39910</v>
      </c>
      <c r="E332" s="34"/>
      <c r="G332" s="34"/>
    </row>
    <row r="333" spans="1:7" x14ac:dyDescent="0.15">
      <c r="A333" s="3">
        <v>39924</v>
      </c>
      <c r="D333">
        <v>233</v>
      </c>
      <c r="E333" s="34">
        <f>(D333*14.007)*(0.001)</f>
        <v>3.2636309999999997</v>
      </c>
      <c r="F333" s="34">
        <v>2.74</v>
      </c>
      <c r="G333" s="34">
        <f>(F333*30.97)*(0.001)</f>
        <v>8.4857799999999997E-2</v>
      </c>
    </row>
    <row r="334" spans="1:7" x14ac:dyDescent="0.15">
      <c r="A334" s="3">
        <v>39938</v>
      </c>
      <c r="D334">
        <v>187</v>
      </c>
      <c r="E334" s="34">
        <f>(D334*14.007)*(0.001)</f>
        <v>2.6193089999999999</v>
      </c>
      <c r="F334" s="34">
        <v>3.29</v>
      </c>
      <c r="G334" s="34">
        <f>(F334*30.97)*(0.001)</f>
        <v>0.1018913</v>
      </c>
    </row>
    <row r="335" spans="1:7" x14ac:dyDescent="0.15">
      <c r="A335" s="3">
        <v>39952</v>
      </c>
      <c r="E335" s="34"/>
      <c r="G335" s="34"/>
    </row>
    <row r="336" spans="1:7" x14ac:dyDescent="0.15">
      <c r="A336" s="3">
        <v>39966</v>
      </c>
      <c r="E336" s="34"/>
      <c r="G336" s="34"/>
    </row>
    <row r="337" spans="1:7" x14ac:dyDescent="0.15">
      <c r="A337" s="3">
        <v>39980</v>
      </c>
      <c r="E337" s="34"/>
      <c r="G337" s="34"/>
    </row>
    <row r="338" spans="1:7" x14ac:dyDescent="0.15">
      <c r="A338" s="3">
        <v>39994</v>
      </c>
      <c r="D338">
        <v>158</v>
      </c>
      <c r="E338" s="34">
        <f>(D338*14.007)*(0.001)</f>
        <v>2.2131059999999998</v>
      </c>
      <c r="F338" s="34">
        <v>3.73</v>
      </c>
      <c r="G338" s="34">
        <f>(F338*30.97)*(0.001)</f>
        <v>0.1155181</v>
      </c>
    </row>
    <row r="339" spans="1:7" x14ac:dyDescent="0.15">
      <c r="A339" s="3">
        <v>40008</v>
      </c>
      <c r="D339">
        <v>122</v>
      </c>
      <c r="E339" s="34">
        <f>(D339*14.007)*(0.001)</f>
        <v>1.7088540000000001</v>
      </c>
      <c r="F339">
        <v>3.54</v>
      </c>
      <c r="G339" s="34">
        <f>(F339*30.97)*(0.001)</f>
        <v>0.10963379999999999</v>
      </c>
    </row>
    <row r="340" spans="1:7" x14ac:dyDescent="0.15">
      <c r="A340" s="3">
        <v>40022</v>
      </c>
      <c r="E340" s="34"/>
      <c r="G340" s="34"/>
    </row>
    <row r="341" spans="1:7" x14ac:dyDescent="0.15">
      <c r="A341" s="3">
        <v>40036</v>
      </c>
      <c r="D341">
        <v>115</v>
      </c>
      <c r="E341" s="34">
        <f t="shared" ref="E341:E347" si="24">(D341*14.007)*(0.001)</f>
        <v>1.610805</v>
      </c>
      <c r="F341">
        <v>4.09</v>
      </c>
      <c r="G341" s="34">
        <f t="shared" ref="G341:G347" si="25">(F341*30.97)*(0.001)</f>
        <v>0.12666730000000001</v>
      </c>
    </row>
    <row r="342" spans="1:7" x14ac:dyDescent="0.15">
      <c r="A342" s="3">
        <v>40050</v>
      </c>
      <c r="B342" s="105"/>
      <c r="C342" s="107"/>
      <c r="E342" s="34"/>
      <c r="G342" s="34"/>
    </row>
    <row r="343" spans="1:7" x14ac:dyDescent="0.15">
      <c r="A343" s="3">
        <v>40064</v>
      </c>
      <c r="D343">
        <v>123</v>
      </c>
      <c r="E343" s="34">
        <f t="shared" si="24"/>
        <v>1.722861</v>
      </c>
      <c r="F343">
        <v>2.56</v>
      </c>
      <c r="G343" s="34">
        <f t="shared" si="25"/>
        <v>7.9283199999999998E-2</v>
      </c>
    </row>
    <row r="344" spans="1:7" x14ac:dyDescent="0.15">
      <c r="A344" s="3">
        <v>40078</v>
      </c>
      <c r="B344" s="105"/>
      <c r="C344" s="107"/>
      <c r="D344">
        <v>118</v>
      </c>
      <c r="E344" s="34">
        <f t="shared" si="24"/>
        <v>1.6528260000000001</v>
      </c>
      <c r="F344">
        <v>2.57</v>
      </c>
      <c r="G344" s="34">
        <f t="shared" si="25"/>
        <v>7.9592899999999994E-2</v>
      </c>
    </row>
    <row r="345" spans="1:7" x14ac:dyDescent="0.15">
      <c r="A345" s="3">
        <v>40092</v>
      </c>
      <c r="B345" s="105"/>
      <c r="C345" s="107"/>
      <c r="E345" s="34"/>
      <c r="G345" s="34"/>
    </row>
    <row r="346" spans="1:7" x14ac:dyDescent="0.15">
      <c r="A346" s="3">
        <v>40106</v>
      </c>
      <c r="B346" s="105"/>
      <c r="C346" s="107"/>
      <c r="E346" s="34"/>
      <c r="G346" s="34"/>
    </row>
    <row r="347" spans="1:7" x14ac:dyDescent="0.15">
      <c r="A347" s="3">
        <v>40120</v>
      </c>
      <c r="B347" s="105"/>
      <c r="C347" s="107"/>
      <c r="D347">
        <v>146</v>
      </c>
      <c r="E347" s="34">
        <f t="shared" si="24"/>
        <v>2.0450219999999999</v>
      </c>
      <c r="F347">
        <v>2.09</v>
      </c>
      <c r="G347" s="34">
        <f t="shared" si="25"/>
        <v>6.4727300000000002E-2</v>
      </c>
    </row>
    <row r="348" spans="1:7" x14ac:dyDescent="0.15">
      <c r="A348" s="3">
        <v>40134</v>
      </c>
      <c r="B348" s="105"/>
      <c r="C348" s="107"/>
      <c r="E348" s="34"/>
      <c r="G348" s="34"/>
    </row>
    <row r="349" spans="1:7" x14ac:dyDescent="0.15">
      <c r="A349" s="103"/>
      <c r="B349" s="105"/>
      <c r="C349" s="107"/>
      <c r="E349" s="34"/>
      <c r="G349" s="34"/>
    </row>
    <row r="350" spans="1:7" x14ac:dyDescent="0.15">
      <c r="A350" s="103"/>
      <c r="B350" s="105"/>
      <c r="C350" s="107"/>
      <c r="E350" s="34"/>
      <c r="G350" s="34"/>
    </row>
    <row r="351" spans="1:7" x14ac:dyDescent="0.15">
      <c r="A351" s="104"/>
      <c r="B351" s="105"/>
      <c r="C351" s="107"/>
      <c r="E351" s="34"/>
      <c r="G351" s="34"/>
    </row>
    <row r="352" spans="1:7" x14ac:dyDescent="0.15">
      <c r="A352" s="103"/>
      <c r="E352" s="34"/>
      <c r="G352" s="34"/>
    </row>
    <row r="353" spans="1:7" x14ac:dyDescent="0.15">
      <c r="A353" s="3">
        <v>39896</v>
      </c>
      <c r="B353" s="101" t="s">
        <v>57</v>
      </c>
      <c r="C353" s="106" t="s">
        <v>58</v>
      </c>
      <c r="D353">
        <v>145</v>
      </c>
      <c r="E353" s="34">
        <f t="shared" ref="E353:E361" si="26">(D353*14.007)*(0.001)</f>
        <v>2.031015</v>
      </c>
      <c r="F353" s="34">
        <v>1.21</v>
      </c>
      <c r="G353" s="34">
        <f t="shared" ref="G353:G361" si="27">(F353*30.97)*(0.001)</f>
        <v>3.7473699999999999E-2</v>
      </c>
    </row>
    <row r="354" spans="1:7" x14ac:dyDescent="0.15">
      <c r="A354" s="3">
        <v>39910</v>
      </c>
      <c r="D354">
        <v>164</v>
      </c>
      <c r="E354" s="34">
        <f t="shared" si="26"/>
        <v>2.297148</v>
      </c>
      <c r="F354" s="34">
        <v>1.65</v>
      </c>
      <c r="G354" s="34">
        <f t="shared" si="27"/>
        <v>5.11005E-2</v>
      </c>
    </row>
    <row r="355" spans="1:7" x14ac:dyDescent="0.15">
      <c r="A355" s="3">
        <v>39924</v>
      </c>
      <c r="D355">
        <v>102</v>
      </c>
      <c r="E355" s="34">
        <f t="shared" si="26"/>
        <v>1.428714</v>
      </c>
      <c r="F355" s="34">
        <v>1.21</v>
      </c>
      <c r="G355" s="34">
        <f t="shared" si="27"/>
        <v>3.7473699999999999E-2</v>
      </c>
    </row>
    <row r="356" spans="1:7" x14ac:dyDescent="0.15">
      <c r="A356" s="3">
        <v>39938</v>
      </c>
      <c r="D356">
        <v>112</v>
      </c>
      <c r="E356" s="34">
        <f t="shared" si="26"/>
        <v>1.568784</v>
      </c>
      <c r="F356" s="34">
        <v>1.71</v>
      </c>
      <c r="G356" s="34">
        <f t="shared" si="27"/>
        <v>5.2958700000000004E-2</v>
      </c>
    </row>
    <row r="357" spans="1:7" x14ac:dyDescent="0.15">
      <c r="A357" s="3">
        <v>39952</v>
      </c>
      <c r="D357">
        <v>116</v>
      </c>
      <c r="E357" s="34">
        <f t="shared" si="26"/>
        <v>1.6248119999999999</v>
      </c>
      <c r="F357" s="34">
        <v>3.68</v>
      </c>
      <c r="G357" s="34">
        <f t="shared" si="27"/>
        <v>0.1139696</v>
      </c>
    </row>
    <row r="358" spans="1:7" x14ac:dyDescent="0.15">
      <c r="A358" s="3">
        <v>39966</v>
      </c>
      <c r="D358">
        <v>99.2</v>
      </c>
      <c r="E358" s="34">
        <f t="shared" si="26"/>
        <v>1.3894944</v>
      </c>
      <c r="F358" s="34">
        <v>1.7</v>
      </c>
      <c r="G358" s="34">
        <f t="shared" si="27"/>
        <v>5.2648999999999994E-2</v>
      </c>
    </row>
    <row r="359" spans="1:7" x14ac:dyDescent="0.15">
      <c r="A359" s="3">
        <v>39980</v>
      </c>
      <c r="D359">
        <v>136</v>
      </c>
      <c r="E359" s="34">
        <f t="shared" si="26"/>
        <v>1.904952</v>
      </c>
      <c r="F359" s="34">
        <v>3.27</v>
      </c>
      <c r="G359" s="34">
        <f t="shared" si="27"/>
        <v>0.1012719</v>
      </c>
    </row>
    <row r="360" spans="1:7" x14ac:dyDescent="0.15">
      <c r="A360" s="3">
        <v>39994</v>
      </c>
      <c r="D360">
        <v>72.2</v>
      </c>
      <c r="E360" s="34">
        <f t="shared" si="26"/>
        <v>1.0113053999999999</v>
      </c>
      <c r="F360" s="34">
        <v>1.78</v>
      </c>
      <c r="G360" s="34">
        <f t="shared" si="27"/>
        <v>5.5126599999999998E-2</v>
      </c>
    </row>
    <row r="361" spans="1:7" x14ac:dyDescent="0.15">
      <c r="A361" s="3">
        <v>40008</v>
      </c>
      <c r="D361">
        <v>83.9</v>
      </c>
      <c r="E361" s="34">
        <f t="shared" si="26"/>
        <v>1.1751873000000002</v>
      </c>
      <c r="F361" s="34">
        <v>1.87</v>
      </c>
      <c r="G361" s="34">
        <f t="shared" si="27"/>
        <v>5.7913899999999997E-2</v>
      </c>
    </row>
    <row r="362" spans="1:7" x14ac:dyDescent="0.15">
      <c r="A362" s="3">
        <v>40022</v>
      </c>
      <c r="B362" t="s">
        <v>195</v>
      </c>
      <c r="E362" s="34"/>
      <c r="G362" s="34"/>
    </row>
    <row r="363" spans="1:7" x14ac:dyDescent="0.15">
      <c r="A363" s="3">
        <v>40036</v>
      </c>
      <c r="D363">
        <v>76.8</v>
      </c>
      <c r="E363" s="34">
        <f t="shared" ref="E363:E370" si="28">(D363*14.007)*(0.001)</f>
        <v>1.0757375999999998</v>
      </c>
      <c r="F363" s="34">
        <v>1.81</v>
      </c>
      <c r="G363" s="34">
        <f t="shared" ref="G363:G370" si="29">(F363*30.97)*(0.001)</f>
        <v>5.60557E-2</v>
      </c>
    </row>
    <row r="364" spans="1:7" x14ac:dyDescent="0.15">
      <c r="A364" s="3">
        <v>40050</v>
      </c>
      <c r="E364" s="34"/>
      <c r="G364" s="34"/>
    </row>
    <row r="365" spans="1:7" x14ac:dyDescent="0.15">
      <c r="A365" s="3">
        <v>40064</v>
      </c>
      <c r="D365">
        <v>86.4</v>
      </c>
      <c r="E365" s="34">
        <f t="shared" si="28"/>
        <v>1.2102048000000001</v>
      </c>
      <c r="F365" s="34">
        <v>1.84</v>
      </c>
      <c r="G365" s="34">
        <f t="shared" si="29"/>
        <v>5.6984800000000002E-2</v>
      </c>
    </row>
    <row r="366" spans="1:7" x14ac:dyDescent="0.15">
      <c r="A366" s="3">
        <v>40078</v>
      </c>
      <c r="D366">
        <v>112</v>
      </c>
      <c r="E366" s="34">
        <f t="shared" si="28"/>
        <v>1.568784</v>
      </c>
      <c r="F366">
        <v>1.87</v>
      </c>
      <c r="G366" s="34">
        <f t="shared" si="29"/>
        <v>5.7913899999999997E-2</v>
      </c>
    </row>
    <row r="367" spans="1:7" x14ac:dyDescent="0.15">
      <c r="A367" s="3">
        <v>40092</v>
      </c>
      <c r="D367">
        <v>77.7</v>
      </c>
      <c r="E367" s="34">
        <f t="shared" si="28"/>
        <v>1.0883439000000001</v>
      </c>
      <c r="F367" s="34">
        <v>1.73</v>
      </c>
      <c r="G367" s="34">
        <f t="shared" si="29"/>
        <v>5.3578100000000003E-2</v>
      </c>
    </row>
    <row r="368" spans="1:7" x14ac:dyDescent="0.15">
      <c r="A368" s="3">
        <v>40106</v>
      </c>
      <c r="D368">
        <v>62</v>
      </c>
      <c r="E368" s="34">
        <f t="shared" si="28"/>
        <v>0.86843400000000004</v>
      </c>
      <c r="F368">
        <v>1.33</v>
      </c>
      <c r="G368" s="34">
        <f t="shared" si="29"/>
        <v>4.11901E-2</v>
      </c>
    </row>
    <row r="369" spans="1:7" x14ac:dyDescent="0.15">
      <c r="A369" s="3">
        <v>40120</v>
      </c>
      <c r="D369">
        <v>68.5</v>
      </c>
      <c r="E369" s="34">
        <f t="shared" si="28"/>
        <v>0.95947950000000004</v>
      </c>
      <c r="F369" s="34">
        <v>1.1299999999999999</v>
      </c>
      <c r="G369" s="34">
        <f t="shared" si="29"/>
        <v>3.4996100000000002E-2</v>
      </c>
    </row>
    <row r="370" spans="1:7" x14ac:dyDescent="0.15">
      <c r="A370" s="3">
        <v>40134</v>
      </c>
      <c r="D370">
        <v>154</v>
      </c>
      <c r="E370" s="34">
        <f t="shared" si="28"/>
        <v>2.1570779999999998</v>
      </c>
      <c r="F370">
        <v>2.81</v>
      </c>
      <c r="G370" s="34">
        <f t="shared" si="29"/>
        <v>8.7025699999999998E-2</v>
      </c>
    </row>
    <row r="371" spans="1:7" x14ac:dyDescent="0.15">
      <c r="A371" s="103"/>
      <c r="E371" s="34"/>
      <c r="G371" s="34"/>
    </row>
    <row r="372" spans="1:7" x14ac:dyDescent="0.15">
      <c r="A372" s="103"/>
      <c r="E372" s="34"/>
      <c r="G372" s="34"/>
    </row>
    <row r="373" spans="1:7" x14ac:dyDescent="0.15">
      <c r="A373" s="103"/>
      <c r="E373" s="34"/>
      <c r="G373" s="34"/>
    </row>
    <row r="374" spans="1:7" x14ac:dyDescent="0.15">
      <c r="A374" s="103"/>
      <c r="E374" s="34"/>
      <c r="G374" s="34"/>
    </row>
    <row r="375" spans="1:7" x14ac:dyDescent="0.15">
      <c r="A375" s="3">
        <v>39896</v>
      </c>
      <c r="B375" s="101" t="s">
        <v>59</v>
      </c>
      <c r="C375" s="106" t="s">
        <v>61</v>
      </c>
      <c r="D375">
        <v>48</v>
      </c>
      <c r="E375" s="34">
        <f>(D375*14.007)*(0.001)</f>
        <v>0.67233600000000004</v>
      </c>
      <c r="F375" s="34">
        <v>1.38</v>
      </c>
      <c r="G375" s="34">
        <f>(F375*30.97)*(0.001)</f>
        <v>4.2738600000000002E-2</v>
      </c>
    </row>
    <row r="376" spans="1:7" x14ac:dyDescent="0.15">
      <c r="A376" s="3">
        <v>39910</v>
      </c>
      <c r="D376">
        <v>48.7</v>
      </c>
      <c r="E376" s="34">
        <f>(D376*14.007)*(0.001)</f>
        <v>0.68214090000000005</v>
      </c>
      <c r="F376" s="34">
        <v>1.46</v>
      </c>
      <c r="G376" s="34">
        <f>(F376*30.97)*(0.001)</f>
        <v>4.5216200000000005E-2</v>
      </c>
    </row>
    <row r="377" spans="1:7" x14ac:dyDescent="0.15">
      <c r="A377" s="3">
        <v>39924</v>
      </c>
      <c r="D377">
        <v>75.900000000000006</v>
      </c>
      <c r="E377" s="34">
        <f>(D377*14.007)*(0.001)</f>
        <v>1.0631313</v>
      </c>
      <c r="F377" s="34">
        <v>3.51</v>
      </c>
      <c r="G377" s="34">
        <f>(F377*30.97)*(0.001)</f>
        <v>0.10870469999999999</v>
      </c>
    </row>
    <row r="378" spans="1:7" x14ac:dyDescent="0.15">
      <c r="A378" s="3">
        <v>39938</v>
      </c>
      <c r="D378">
        <v>70.5</v>
      </c>
      <c r="E378" s="34">
        <f>(D378*14.007)*(0.001)</f>
        <v>0.98749349999999991</v>
      </c>
      <c r="F378" s="34">
        <v>1.63</v>
      </c>
      <c r="G378" s="34">
        <f>(F378*30.97)*(0.001)</f>
        <v>5.0481100000000001E-2</v>
      </c>
    </row>
    <row r="379" spans="1:7" x14ac:dyDescent="0.15">
      <c r="A379" s="3">
        <v>39952</v>
      </c>
      <c r="D379">
        <v>62.4</v>
      </c>
      <c r="E379" s="34">
        <f>(D379*14.007)*(0.001)</f>
        <v>0.87403679999999995</v>
      </c>
      <c r="F379" s="34">
        <v>1.51</v>
      </c>
      <c r="G379" s="34">
        <f>(F379*30.97)*(0.001)</f>
        <v>4.6764699999999999E-2</v>
      </c>
    </row>
    <row r="380" spans="1:7" x14ac:dyDescent="0.15">
      <c r="A380" s="3">
        <v>39966</v>
      </c>
      <c r="E380" s="34"/>
      <c r="G380" s="34"/>
    </row>
    <row r="381" spans="1:7" x14ac:dyDescent="0.15">
      <c r="A381" s="3">
        <v>39980</v>
      </c>
      <c r="D381">
        <v>56.7</v>
      </c>
      <c r="E381" s="34">
        <f>(D381*14.007)*(0.001)</f>
        <v>0.79419690000000009</v>
      </c>
      <c r="F381" s="34">
        <v>1.73</v>
      </c>
      <c r="G381" s="34">
        <f>(F381*30.97)*(0.001)</f>
        <v>5.3578100000000003E-2</v>
      </c>
    </row>
    <row r="382" spans="1:7" x14ac:dyDescent="0.15">
      <c r="A382" s="3">
        <v>39994</v>
      </c>
      <c r="D382">
        <v>53.7</v>
      </c>
      <c r="E382" s="34">
        <f>(D382*14.007)*(0.001)</f>
        <v>0.75217590000000012</v>
      </c>
      <c r="F382" s="34">
        <v>1.69</v>
      </c>
      <c r="G382" s="34">
        <f>(F382*30.97)*(0.001)</f>
        <v>5.2339299999999998E-2</v>
      </c>
    </row>
    <row r="383" spans="1:7" x14ac:dyDescent="0.15">
      <c r="A383" s="3">
        <v>40008</v>
      </c>
      <c r="E383" s="34"/>
      <c r="G383" s="34"/>
    </row>
    <row r="384" spans="1:7" x14ac:dyDescent="0.15">
      <c r="A384" s="3">
        <v>40022</v>
      </c>
      <c r="B384" s="23" t="s">
        <v>195</v>
      </c>
      <c r="E384" s="34"/>
      <c r="G384" s="34"/>
    </row>
    <row r="385" spans="1:7" x14ac:dyDescent="0.15">
      <c r="A385" s="3">
        <v>40036</v>
      </c>
      <c r="D385">
        <v>62.4</v>
      </c>
      <c r="E385" s="34">
        <f t="shared" ref="E385:E390" si="30">(D385*14.007)*(0.001)</f>
        <v>0.87403679999999995</v>
      </c>
      <c r="F385">
        <v>2.6</v>
      </c>
      <c r="G385" s="34">
        <f t="shared" ref="G385:G390" si="31">(F385*30.97)*(0.001)</f>
        <v>8.052200000000001E-2</v>
      </c>
    </row>
    <row r="386" spans="1:7" x14ac:dyDescent="0.15">
      <c r="A386" s="3">
        <v>40050</v>
      </c>
      <c r="D386">
        <v>55.4</v>
      </c>
      <c r="E386" s="34">
        <f t="shared" si="30"/>
        <v>0.77598780000000001</v>
      </c>
      <c r="F386">
        <v>3.41</v>
      </c>
      <c r="G386" s="34">
        <f t="shared" si="31"/>
        <v>0.1056077</v>
      </c>
    </row>
    <row r="387" spans="1:7" x14ac:dyDescent="0.15">
      <c r="A387" s="3">
        <v>40064</v>
      </c>
      <c r="E387" s="34"/>
      <c r="G387" s="34"/>
    </row>
    <row r="388" spans="1:7" x14ac:dyDescent="0.15">
      <c r="A388" s="3">
        <v>40078</v>
      </c>
      <c r="D388">
        <v>50.1</v>
      </c>
      <c r="E388" s="34">
        <f t="shared" si="30"/>
        <v>0.70175070000000006</v>
      </c>
      <c r="F388">
        <v>1.65</v>
      </c>
      <c r="G388" s="34">
        <f t="shared" si="31"/>
        <v>5.11005E-2</v>
      </c>
    </row>
    <row r="389" spans="1:7" x14ac:dyDescent="0.15">
      <c r="A389" s="3">
        <v>40092</v>
      </c>
      <c r="E389" s="34"/>
      <c r="G389" s="34"/>
    </row>
    <row r="390" spans="1:7" x14ac:dyDescent="0.15">
      <c r="A390" s="3">
        <v>40106</v>
      </c>
      <c r="D390">
        <v>35.6</v>
      </c>
      <c r="E390" s="34">
        <f t="shared" si="30"/>
        <v>0.49864920000000001</v>
      </c>
      <c r="F390">
        <v>1.37</v>
      </c>
      <c r="G390" s="34">
        <f t="shared" si="31"/>
        <v>4.2428899999999999E-2</v>
      </c>
    </row>
    <row r="391" spans="1:7" x14ac:dyDescent="0.15">
      <c r="A391" s="3">
        <v>40120</v>
      </c>
      <c r="B391" t="s">
        <v>201</v>
      </c>
      <c r="E391" s="34"/>
      <c r="G391" s="34"/>
    </row>
    <row r="392" spans="1:7" x14ac:dyDescent="0.15">
      <c r="A392" s="3">
        <v>40134</v>
      </c>
      <c r="E392" s="34"/>
      <c r="G392" s="34"/>
    </row>
    <row r="393" spans="1:7" x14ac:dyDescent="0.15">
      <c r="A393" s="103"/>
      <c r="E393" s="34"/>
      <c r="G393" s="34"/>
    </row>
    <row r="394" spans="1:7" x14ac:dyDescent="0.15">
      <c r="A394" s="103"/>
      <c r="E394" s="34"/>
      <c r="G394" s="34"/>
    </row>
    <row r="395" spans="1:7" x14ac:dyDescent="0.15">
      <c r="A395" s="104"/>
      <c r="B395" s="105"/>
      <c r="C395" s="107"/>
      <c r="E395" s="34"/>
      <c r="G395" s="34"/>
    </row>
    <row r="396" spans="1:7" x14ac:dyDescent="0.15">
      <c r="A396" s="3">
        <v>39896</v>
      </c>
      <c r="B396" s="101" t="s">
        <v>62</v>
      </c>
      <c r="C396" s="106" t="s">
        <v>63</v>
      </c>
      <c r="E396" s="34"/>
      <c r="G396" s="34"/>
    </row>
    <row r="397" spans="1:7" x14ac:dyDescent="0.15">
      <c r="A397" s="3">
        <v>39910</v>
      </c>
      <c r="E397" s="34"/>
      <c r="G397" s="34"/>
    </row>
    <row r="398" spans="1:7" x14ac:dyDescent="0.15">
      <c r="A398" s="3">
        <v>39924</v>
      </c>
      <c r="E398" s="34"/>
      <c r="G398" s="34"/>
    </row>
    <row r="399" spans="1:7" x14ac:dyDescent="0.15">
      <c r="A399" s="3">
        <v>39938</v>
      </c>
      <c r="E399" s="34"/>
      <c r="G399" s="34"/>
    </row>
    <row r="400" spans="1:7" x14ac:dyDescent="0.15">
      <c r="A400" s="3">
        <v>39952</v>
      </c>
      <c r="E400" s="34"/>
      <c r="G400" s="34"/>
    </row>
    <row r="401" spans="1:7" x14ac:dyDescent="0.15">
      <c r="A401" s="3">
        <v>39966</v>
      </c>
      <c r="D401">
        <v>185</v>
      </c>
      <c r="E401" s="34">
        <f>(D401*14.007)*(0.001)</f>
        <v>2.5912950000000001</v>
      </c>
      <c r="F401" s="34">
        <v>5.93</v>
      </c>
      <c r="G401" s="34">
        <f>(F401*30.97)*(0.001)</f>
        <v>0.18365209999999998</v>
      </c>
    </row>
    <row r="402" spans="1:7" x14ac:dyDescent="0.15">
      <c r="A402" s="3">
        <v>39980</v>
      </c>
      <c r="E402" s="34"/>
      <c r="G402" s="34"/>
    </row>
    <row r="403" spans="1:7" x14ac:dyDescent="0.15">
      <c r="A403" s="3">
        <v>39994</v>
      </c>
      <c r="D403">
        <v>173</v>
      </c>
      <c r="E403" s="34">
        <f>(D403*14.007)*(0.001)</f>
        <v>2.4232109999999998</v>
      </c>
      <c r="F403" s="34">
        <v>3.06</v>
      </c>
      <c r="G403" s="34">
        <f>(F403*30.97)*(0.001)</f>
        <v>9.4768199999999997E-2</v>
      </c>
    </row>
    <row r="404" spans="1:7" x14ac:dyDescent="0.15">
      <c r="A404" s="3">
        <v>40008</v>
      </c>
      <c r="D404">
        <v>139</v>
      </c>
      <c r="E404" s="34">
        <f>(D404*14.007)*(0.001)</f>
        <v>1.9469730000000001</v>
      </c>
      <c r="F404">
        <v>2.93</v>
      </c>
      <c r="G404" s="34">
        <f>(F404*30.97)*(0.001)</f>
        <v>9.0742100000000006E-2</v>
      </c>
    </row>
    <row r="405" spans="1:7" x14ac:dyDescent="0.15">
      <c r="A405" s="3">
        <v>40022</v>
      </c>
      <c r="B405" s="23" t="s">
        <v>195</v>
      </c>
      <c r="E405" s="34"/>
      <c r="G405" s="34"/>
    </row>
    <row r="406" spans="1:7" x14ac:dyDescent="0.15">
      <c r="A406" s="3">
        <v>40036</v>
      </c>
      <c r="D406">
        <v>115</v>
      </c>
      <c r="E406" s="34">
        <f t="shared" ref="E406:E413" si="32">(D406*14.007)*(0.001)</f>
        <v>1.610805</v>
      </c>
      <c r="F406">
        <v>2.89</v>
      </c>
      <c r="G406" s="34">
        <f t="shared" ref="G406:G413" si="33">(F406*30.97)*(0.001)</f>
        <v>8.9503299999999994E-2</v>
      </c>
    </row>
    <row r="407" spans="1:7" x14ac:dyDescent="0.15">
      <c r="A407" s="3">
        <v>40050</v>
      </c>
      <c r="D407">
        <v>120</v>
      </c>
      <c r="E407" s="34">
        <f t="shared" si="32"/>
        <v>1.6808399999999999</v>
      </c>
      <c r="F407">
        <v>3.1</v>
      </c>
      <c r="G407" s="34">
        <f t="shared" si="33"/>
        <v>9.6007000000000009E-2</v>
      </c>
    </row>
    <row r="408" spans="1:7" x14ac:dyDescent="0.15">
      <c r="A408" s="3">
        <v>40064</v>
      </c>
      <c r="D408">
        <v>114</v>
      </c>
      <c r="E408" s="34">
        <f t="shared" si="32"/>
        <v>1.5967979999999999</v>
      </c>
      <c r="F408">
        <v>2.27</v>
      </c>
      <c r="G408" s="34">
        <f t="shared" si="33"/>
        <v>7.0301900000000001E-2</v>
      </c>
    </row>
    <row r="409" spans="1:7" x14ac:dyDescent="0.15">
      <c r="A409" s="3">
        <v>40078</v>
      </c>
      <c r="E409" s="34"/>
      <c r="G409" s="34"/>
    </row>
    <row r="410" spans="1:7" x14ac:dyDescent="0.15">
      <c r="A410" s="3">
        <v>40092</v>
      </c>
      <c r="D410">
        <v>120</v>
      </c>
      <c r="E410" s="34">
        <f t="shared" si="32"/>
        <v>1.6808399999999999</v>
      </c>
      <c r="F410">
        <v>1.89</v>
      </c>
      <c r="G410" s="34">
        <f t="shared" si="33"/>
        <v>5.8533299999999996E-2</v>
      </c>
    </row>
    <row r="411" spans="1:7" x14ac:dyDescent="0.15">
      <c r="A411" s="3">
        <v>40106</v>
      </c>
      <c r="D411">
        <v>145</v>
      </c>
      <c r="E411" s="34">
        <f t="shared" si="32"/>
        <v>2.031015</v>
      </c>
      <c r="F411">
        <v>1.79</v>
      </c>
      <c r="G411" s="34">
        <f t="shared" si="33"/>
        <v>5.5436299999999994E-2</v>
      </c>
    </row>
    <row r="412" spans="1:7" x14ac:dyDescent="0.15">
      <c r="A412" s="3">
        <v>40120</v>
      </c>
      <c r="D412">
        <v>152</v>
      </c>
      <c r="E412" s="34">
        <f t="shared" si="32"/>
        <v>2.1290640000000001</v>
      </c>
      <c r="F412">
        <v>1.99</v>
      </c>
      <c r="G412" s="34">
        <f t="shared" si="33"/>
        <v>6.1630299999999999E-2</v>
      </c>
    </row>
    <row r="413" spans="1:7" x14ac:dyDescent="0.15">
      <c r="A413" s="3">
        <v>40134</v>
      </c>
      <c r="D413">
        <v>125</v>
      </c>
      <c r="E413" s="34">
        <f t="shared" si="32"/>
        <v>1.750875</v>
      </c>
      <c r="F413">
        <v>4.2699999999999996</v>
      </c>
      <c r="G413" s="34">
        <f t="shared" si="33"/>
        <v>0.1322419</v>
      </c>
    </row>
    <row r="414" spans="1:7" x14ac:dyDescent="0.15">
      <c r="A414" s="103"/>
      <c r="E414" s="34"/>
      <c r="G414" s="34"/>
    </row>
    <row r="415" spans="1:7" x14ac:dyDescent="0.15">
      <c r="A415" s="103"/>
      <c r="E415" s="34"/>
      <c r="G415" s="34"/>
    </row>
    <row r="416" spans="1:7" x14ac:dyDescent="0.15">
      <c r="A416" s="103"/>
      <c r="E416" s="34"/>
      <c r="G416" s="34"/>
    </row>
    <row r="417" spans="1:7" x14ac:dyDescent="0.15">
      <c r="A417" s="3">
        <v>39896</v>
      </c>
      <c r="B417" s="101" t="s">
        <v>64</v>
      </c>
      <c r="C417" s="106" t="s">
        <v>65</v>
      </c>
      <c r="D417">
        <v>307</v>
      </c>
      <c r="E417" s="34">
        <f>(D417*14.007)*(0.001)</f>
        <v>4.3001490000000002</v>
      </c>
      <c r="F417" s="34">
        <v>1.55</v>
      </c>
      <c r="G417" s="34">
        <f>(F417*30.97)*(0.001)</f>
        <v>4.8003500000000004E-2</v>
      </c>
    </row>
    <row r="418" spans="1:7" x14ac:dyDescent="0.15">
      <c r="A418" s="3">
        <v>39910</v>
      </c>
      <c r="D418">
        <v>263</v>
      </c>
      <c r="E418" s="34">
        <f>(D418*14.007)*(0.001)</f>
        <v>3.6838410000000001</v>
      </c>
      <c r="F418" s="34">
        <v>2.31</v>
      </c>
      <c r="G418" s="34">
        <f>(F418*30.97)*(0.001)</f>
        <v>7.1540699999999999E-2</v>
      </c>
    </row>
    <row r="419" spans="1:7" x14ac:dyDescent="0.15">
      <c r="A419" s="3">
        <v>39924</v>
      </c>
      <c r="D419">
        <v>156</v>
      </c>
      <c r="E419" s="34">
        <f>(D419*14.007)*(0.001)</f>
        <v>2.185092</v>
      </c>
      <c r="F419" s="34">
        <v>2.12</v>
      </c>
      <c r="G419" s="34">
        <f>(F419*30.97)*(0.001)</f>
        <v>6.5656400000000004E-2</v>
      </c>
    </row>
    <row r="420" spans="1:7" x14ac:dyDescent="0.15">
      <c r="A420" s="3">
        <v>39938</v>
      </c>
      <c r="E420" s="34"/>
      <c r="G420" s="34"/>
    </row>
    <row r="421" spans="1:7" x14ac:dyDescent="0.15">
      <c r="A421" s="3">
        <v>39952</v>
      </c>
      <c r="D421">
        <v>208.3</v>
      </c>
      <c r="E421" s="34">
        <f>(D421*14.007)*(0.001)</f>
        <v>2.9176581000000001</v>
      </c>
      <c r="F421" s="34">
        <v>2.2799999999999998</v>
      </c>
      <c r="G421" s="34">
        <f>(F421*30.97)*(0.001)</f>
        <v>7.0611599999999997E-2</v>
      </c>
    </row>
    <row r="422" spans="1:7" x14ac:dyDescent="0.15">
      <c r="A422" s="3">
        <v>39966</v>
      </c>
      <c r="D422">
        <v>188</v>
      </c>
      <c r="E422" s="34">
        <f>(D422*14.007)*(0.001)</f>
        <v>2.6333159999999998</v>
      </c>
      <c r="F422" s="34">
        <v>2.84</v>
      </c>
      <c r="G422" s="34">
        <f>(F422*30.97)*(0.001)</f>
        <v>8.79548E-2</v>
      </c>
    </row>
    <row r="423" spans="1:7" x14ac:dyDescent="0.15">
      <c r="A423" s="3">
        <v>39980</v>
      </c>
      <c r="D423">
        <v>127</v>
      </c>
      <c r="E423" s="34">
        <f>(D423*14.007)*(0.001)</f>
        <v>1.7788889999999999</v>
      </c>
      <c r="F423" s="34">
        <v>4.08</v>
      </c>
      <c r="G423" s="34">
        <f>(F423*30.97)*(0.001)</f>
        <v>0.12635759999999999</v>
      </c>
    </row>
    <row r="424" spans="1:7" x14ac:dyDescent="0.15">
      <c r="A424" s="3">
        <v>39994</v>
      </c>
      <c r="D424">
        <v>188</v>
      </c>
      <c r="E424" s="34">
        <f>(D424*14.007)*(0.001)</f>
        <v>2.6333159999999998</v>
      </c>
      <c r="F424" s="34">
        <v>2.72</v>
      </c>
      <c r="G424" s="34">
        <f>(F424*30.97)*(0.001)</f>
        <v>8.4238400000000005E-2</v>
      </c>
    </row>
    <row r="425" spans="1:7" x14ac:dyDescent="0.15">
      <c r="A425" s="3">
        <v>40008</v>
      </c>
      <c r="D425">
        <v>175.5</v>
      </c>
      <c r="E425" s="34">
        <f>(D425*14.007)*(0.001)</f>
        <v>2.4582285000000001</v>
      </c>
      <c r="F425" s="34">
        <v>1.45</v>
      </c>
      <c r="G425" s="34">
        <f>(F425*30.97)*(0.001)</f>
        <v>4.4906499999999995E-2</v>
      </c>
    </row>
    <row r="426" spans="1:7" x14ac:dyDescent="0.15">
      <c r="A426" s="3">
        <v>40022</v>
      </c>
      <c r="B426" s="23"/>
      <c r="E426" s="34"/>
      <c r="G426" s="34"/>
    </row>
    <row r="427" spans="1:7" x14ac:dyDescent="0.15">
      <c r="A427" s="3">
        <v>40036</v>
      </c>
      <c r="D427">
        <v>134.5</v>
      </c>
      <c r="E427" s="34">
        <f t="shared" ref="E427:E434" si="34">(D427*14.007)*(0.001)</f>
        <v>1.8839414999999999</v>
      </c>
      <c r="F427" s="34">
        <v>2.4</v>
      </c>
      <c r="G427" s="34">
        <f t="shared" ref="G427:G434" si="35">(F427*30.97)*(0.001)</f>
        <v>7.4327999999999991E-2</v>
      </c>
    </row>
    <row r="428" spans="1:7" x14ac:dyDescent="0.15">
      <c r="A428" s="3">
        <v>40050</v>
      </c>
      <c r="D428">
        <v>122</v>
      </c>
      <c r="E428" s="34">
        <f t="shared" si="34"/>
        <v>1.7088540000000001</v>
      </c>
      <c r="F428" s="34">
        <v>2.35</v>
      </c>
      <c r="G428" s="34">
        <f t="shared" si="35"/>
        <v>7.2779499999999997E-2</v>
      </c>
    </row>
    <row r="429" spans="1:7" x14ac:dyDescent="0.15">
      <c r="A429" s="3">
        <v>40064</v>
      </c>
      <c r="D429">
        <v>158.5</v>
      </c>
      <c r="E429" s="34">
        <f t="shared" si="34"/>
        <v>2.2201095</v>
      </c>
      <c r="F429" s="34">
        <v>2.29</v>
      </c>
      <c r="G429" s="34">
        <f t="shared" si="35"/>
        <v>7.0921300000000007E-2</v>
      </c>
    </row>
    <row r="430" spans="1:7" x14ac:dyDescent="0.15">
      <c r="A430" s="3">
        <v>40078</v>
      </c>
      <c r="D430">
        <v>187.5</v>
      </c>
      <c r="E430" s="34">
        <f t="shared" si="34"/>
        <v>2.6263125</v>
      </c>
      <c r="F430" s="34">
        <v>3.52</v>
      </c>
      <c r="G430" s="34">
        <f t="shared" si="35"/>
        <v>0.1090144</v>
      </c>
    </row>
    <row r="431" spans="1:7" x14ac:dyDescent="0.15">
      <c r="A431" s="3">
        <v>40092</v>
      </c>
      <c r="E431" s="34"/>
      <c r="G431" s="34"/>
    </row>
    <row r="432" spans="1:7" x14ac:dyDescent="0.15">
      <c r="A432" s="3">
        <v>40106</v>
      </c>
      <c r="D432">
        <v>216</v>
      </c>
      <c r="E432" s="34">
        <f t="shared" si="34"/>
        <v>3.025512</v>
      </c>
      <c r="F432" s="34">
        <v>1.95</v>
      </c>
      <c r="G432" s="34">
        <f t="shared" si="35"/>
        <v>6.0391499999999994E-2</v>
      </c>
    </row>
    <row r="433" spans="1:7" x14ac:dyDescent="0.15">
      <c r="A433" s="3">
        <v>40120</v>
      </c>
      <c r="D433">
        <v>160</v>
      </c>
      <c r="E433" s="34">
        <f t="shared" si="34"/>
        <v>2.24112</v>
      </c>
      <c r="F433" s="34">
        <v>2.89</v>
      </c>
      <c r="G433" s="34">
        <f t="shared" si="35"/>
        <v>8.9503299999999994E-2</v>
      </c>
    </row>
    <row r="434" spans="1:7" x14ac:dyDescent="0.15">
      <c r="A434" s="3">
        <v>40134</v>
      </c>
      <c r="D434">
        <v>127</v>
      </c>
      <c r="E434" s="34">
        <f t="shared" si="34"/>
        <v>1.7788889999999999</v>
      </c>
      <c r="F434" s="34">
        <v>5.23</v>
      </c>
      <c r="G434" s="34">
        <f t="shared" si="35"/>
        <v>0.16197310000000001</v>
      </c>
    </row>
    <row r="435" spans="1:7" x14ac:dyDescent="0.15">
      <c r="A435" s="103"/>
      <c r="E435" s="34"/>
      <c r="G435" s="34"/>
    </row>
    <row r="436" spans="1:7" x14ac:dyDescent="0.15">
      <c r="A436" s="103"/>
      <c r="E436" s="34"/>
      <c r="G436" s="34"/>
    </row>
    <row r="437" spans="1:7" x14ac:dyDescent="0.15">
      <c r="A437" s="103"/>
      <c r="E437" s="34"/>
      <c r="G437" s="34"/>
    </row>
    <row r="438" spans="1:7" x14ac:dyDescent="0.15">
      <c r="A438" s="3">
        <v>39896</v>
      </c>
      <c r="B438" s="101" t="s">
        <v>66</v>
      </c>
      <c r="C438" s="106" t="s">
        <v>67</v>
      </c>
      <c r="D438">
        <v>76.099999999999994</v>
      </c>
      <c r="E438" s="34">
        <f>(D438*14.007)*(0.001)</f>
        <v>1.0659326999999998</v>
      </c>
      <c r="F438" s="34">
        <v>1.01</v>
      </c>
      <c r="G438" s="34">
        <f>(F438*30.97)*(0.001)</f>
        <v>3.1279700000000001E-2</v>
      </c>
    </row>
    <row r="439" spans="1:7" x14ac:dyDescent="0.15">
      <c r="A439" s="3">
        <v>39910</v>
      </c>
      <c r="D439">
        <v>62.8</v>
      </c>
      <c r="E439" s="34">
        <f>(D439*14.007)*(0.001)</f>
        <v>0.87963959999999997</v>
      </c>
      <c r="F439" s="34">
        <v>1.08</v>
      </c>
      <c r="G439" s="34">
        <f>(F439*30.97)*(0.001)</f>
        <v>3.3447600000000001E-2</v>
      </c>
    </row>
    <row r="440" spans="1:7" x14ac:dyDescent="0.15">
      <c r="A440" s="3">
        <v>39924</v>
      </c>
      <c r="D440">
        <v>69</v>
      </c>
      <c r="E440" s="34">
        <f>(D440*14.007)*(0.001)</f>
        <v>0.96648299999999998</v>
      </c>
      <c r="F440" s="34">
        <v>1.25</v>
      </c>
      <c r="G440" s="34">
        <f>(F440*30.97)*(0.001)</f>
        <v>3.8712499999999997E-2</v>
      </c>
    </row>
    <row r="441" spans="1:7" x14ac:dyDescent="0.15">
      <c r="A441" s="3">
        <v>39938</v>
      </c>
      <c r="D441">
        <v>38.200000000000003</v>
      </c>
      <c r="E441" s="34">
        <f>(D441*14.007)*(0.001)</f>
        <v>0.53506740000000008</v>
      </c>
      <c r="F441" s="34">
        <v>1.05</v>
      </c>
      <c r="G441" s="34">
        <f>(F441*30.97)*(0.001)</f>
        <v>3.2518500000000006E-2</v>
      </c>
    </row>
    <row r="442" spans="1:7" x14ac:dyDescent="0.15">
      <c r="A442" s="3">
        <v>39952</v>
      </c>
      <c r="D442">
        <v>66.2</v>
      </c>
      <c r="E442" s="34">
        <f>(D442*14.007)*(0.001)</f>
        <v>0.92726340000000007</v>
      </c>
      <c r="F442" s="34">
        <v>0.85</v>
      </c>
      <c r="G442" s="34">
        <f>(F442*30.97)*(0.001)</f>
        <v>2.6324499999999997E-2</v>
      </c>
    </row>
    <row r="443" spans="1:7" x14ac:dyDescent="0.15">
      <c r="A443" s="3">
        <v>39966</v>
      </c>
      <c r="E443" s="34"/>
      <c r="G443" s="34"/>
    </row>
    <row r="444" spans="1:7" x14ac:dyDescent="0.15">
      <c r="A444" s="3">
        <v>39980</v>
      </c>
      <c r="D444">
        <v>52.3</v>
      </c>
      <c r="E444" s="34">
        <f t="shared" ref="E444:E454" si="36">(D444*14.007)*(0.001)</f>
        <v>0.73256609999999989</v>
      </c>
      <c r="F444" s="34">
        <v>1.1299999999999999</v>
      </c>
      <c r="G444" s="34">
        <f t="shared" ref="G444:G454" si="37">(F444*30.97)*(0.001)</f>
        <v>3.4996100000000002E-2</v>
      </c>
    </row>
    <row r="445" spans="1:7" x14ac:dyDescent="0.15">
      <c r="A445" s="3">
        <v>39994</v>
      </c>
      <c r="D445">
        <v>47.2</v>
      </c>
      <c r="E445" s="34">
        <f t="shared" si="36"/>
        <v>0.66113040000000001</v>
      </c>
      <c r="F445" s="34">
        <v>1.38</v>
      </c>
      <c r="G445" s="34">
        <f t="shared" si="37"/>
        <v>4.2738600000000002E-2</v>
      </c>
    </row>
    <row r="446" spans="1:7" x14ac:dyDescent="0.15">
      <c r="A446" s="3">
        <v>40008</v>
      </c>
      <c r="E446" s="34"/>
      <c r="G446" s="34"/>
    </row>
    <row r="447" spans="1:7" x14ac:dyDescent="0.15">
      <c r="A447" s="3">
        <v>40022</v>
      </c>
      <c r="B447" t="s">
        <v>195</v>
      </c>
      <c r="E447" s="34"/>
      <c r="G447" s="34"/>
    </row>
    <row r="448" spans="1:7" x14ac:dyDescent="0.15">
      <c r="A448" s="3">
        <v>40036</v>
      </c>
      <c r="D448">
        <v>41.6</v>
      </c>
      <c r="E448" s="34">
        <f t="shared" si="36"/>
        <v>0.58269119999999996</v>
      </c>
      <c r="F448">
        <v>1.52</v>
      </c>
      <c r="G448" s="34">
        <f t="shared" si="37"/>
        <v>4.7074399999999995E-2</v>
      </c>
    </row>
    <row r="449" spans="1:7" x14ac:dyDescent="0.15">
      <c r="A449" s="3">
        <v>40050</v>
      </c>
      <c r="D449">
        <v>78.7</v>
      </c>
      <c r="E449" s="34">
        <f t="shared" si="36"/>
        <v>1.1023509</v>
      </c>
      <c r="F449">
        <v>2.1800000000000002</v>
      </c>
      <c r="G449" s="34">
        <f t="shared" si="37"/>
        <v>6.7514600000000008E-2</v>
      </c>
    </row>
    <row r="450" spans="1:7" x14ac:dyDescent="0.15">
      <c r="A450" s="3">
        <v>40064</v>
      </c>
      <c r="E450" s="34"/>
      <c r="G450" s="34"/>
    </row>
    <row r="451" spans="1:7" x14ac:dyDescent="0.15">
      <c r="A451" s="3">
        <v>40078</v>
      </c>
      <c r="D451">
        <v>59.3</v>
      </c>
      <c r="E451" s="34">
        <f t="shared" si="36"/>
        <v>0.83061510000000005</v>
      </c>
      <c r="F451">
        <v>1.38</v>
      </c>
      <c r="G451" s="34">
        <f t="shared" si="37"/>
        <v>4.2738600000000002E-2</v>
      </c>
    </row>
    <row r="452" spans="1:7" x14ac:dyDescent="0.15">
      <c r="A452" s="3">
        <v>40092</v>
      </c>
      <c r="E452" s="34"/>
      <c r="G452" s="34"/>
    </row>
    <row r="453" spans="1:7" x14ac:dyDescent="0.15">
      <c r="A453" s="3">
        <v>40106</v>
      </c>
      <c r="D453">
        <v>38.4</v>
      </c>
      <c r="E453" s="34">
        <f t="shared" si="36"/>
        <v>0.53786879999999992</v>
      </c>
      <c r="F453">
        <v>1.06</v>
      </c>
      <c r="G453" s="34">
        <f t="shared" si="37"/>
        <v>3.2828200000000002E-2</v>
      </c>
    </row>
    <row r="454" spans="1:7" x14ac:dyDescent="0.15">
      <c r="A454" s="3">
        <v>40120</v>
      </c>
      <c r="D454">
        <v>36.700000000000003</v>
      </c>
      <c r="E454" s="34">
        <f t="shared" si="36"/>
        <v>0.51405690000000004</v>
      </c>
      <c r="F454">
        <v>0.82</v>
      </c>
      <c r="G454" s="34">
        <f t="shared" si="37"/>
        <v>2.5395399999999999E-2</v>
      </c>
    </row>
    <row r="455" spans="1:7" x14ac:dyDescent="0.15">
      <c r="A455" s="3">
        <v>40134</v>
      </c>
    </row>
  </sheetData>
  <phoneticPr fontId="2" type="noConversion"/>
  <pageMargins left="0.7" right="0.7" top="0.75" bottom="0.75" header="0.3" footer="0.3"/>
  <pageSetup orientation="portrait" horizontalDpi="200" verticalDpi="2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T144"/>
  <sheetViews>
    <sheetView zoomScale="75" zoomScaleNormal="100" workbookViewId="0">
      <pane ySplit="1" topLeftCell="A23" activePane="bottomLeft" state="frozen"/>
      <selection pane="bottomLeft" activeCell="C67" sqref="C67"/>
    </sheetView>
  </sheetViews>
  <sheetFormatPr baseColWidth="10" defaultRowHeight="13" x14ac:dyDescent="0.15"/>
  <cols>
    <col min="1" max="2" width="8.83203125" customWidth="1"/>
    <col min="3" max="3" width="10.5" customWidth="1"/>
    <col min="4" max="6" width="8.83203125" customWidth="1"/>
    <col min="7" max="7" width="9.33203125" bestFit="1" customWidth="1"/>
    <col min="8" max="9" width="8.83203125" customWidth="1"/>
    <col min="10" max="10" width="9.6640625" bestFit="1" customWidth="1"/>
    <col min="11" max="11" width="10" customWidth="1"/>
    <col min="12" max="24" width="8.83203125" customWidth="1"/>
    <col min="25" max="25" width="10.5" customWidth="1"/>
    <col min="26" max="26" width="9.6640625" bestFit="1" customWidth="1"/>
    <col min="27" max="27" width="9.33203125" bestFit="1" customWidth="1"/>
    <col min="28" max="42" width="8.83203125" customWidth="1"/>
    <col min="43" max="43" width="10.1640625" customWidth="1"/>
    <col min="44" max="60" width="8.83203125" customWidth="1"/>
    <col min="61" max="61" width="9.5" customWidth="1"/>
    <col min="62" max="62" width="9.6640625" bestFit="1" customWidth="1"/>
    <col min="63" max="63" width="10" bestFit="1" customWidth="1"/>
    <col min="64" max="76" width="8.83203125" customWidth="1"/>
    <col min="77" max="78" width="9.5" bestFit="1" customWidth="1"/>
    <col min="79" max="96" width="8.83203125" customWidth="1"/>
    <col min="97" max="97" width="11.5" customWidth="1"/>
    <col min="98" max="256" width="8.83203125" customWidth="1"/>
  </cols>
  <sheetData>
    <row r="1" spans="1:98" ht="14" x14ac:dyDescent="0.2">
      <c r="A1" s="4" t="s">
        <v>132</v>
      </c>
      <c r="W1" s="4" t="s">
        <v>133</v>
      </c>
      <c r="AO1" s="4" t="s">
        <v>135</v>
      </c>
      <c r="BG1" s="4" t="s">
        <v>136</v>
      </c>
      <c r="BW1" s="4" t="s">
        <v>137</v>
      </c>
      <c r="CR1" s="23"/>
      <c r="CS1" s="23"/>
      <c r="CT1" s="98"/>
    </row>
    <row r="2" spans="1:98" ht="16" x14ac:dyDescent="0.2">
      <c r="A2" s="4"/>
      <c r="W2" s="23" t="s">
        <v>14</v>
      </c>
      <c r="X2" s="23"/>
      <c r="Y2">
        <v>4</v>
      </c>
      <c r="Z2">
        <v>8</v>
      </c>
      <c r="AA2">
        <v>19</v>
      </c>
      <c r="AB2">
        <v>20</v>
      </c>
      <c r="AC2">
        <v>27</v>
      </c>
      <c r="AO2" s="23" t="s">
        <v>14</v>
      </c>
      <c r="AP2" s="23"/>
      <c r="AQ2">
        <v>21</v>
      </c>
      <c r="AR2">
        <v>23</v>
      </c>
      <c r="AS2">
        <v>25</v>
      </c>
      <c r="AT2">
        <v>26</v>
      </c>
      <c r="AU2">
        <v>28</v>
      </c>
      <c r="BW2" s="23" t="s">
        <v>14</v>
      </c>
      <c r="BX2" s="23"/>
      <c r="BY2" s="23" t="s">
        <v>138</v>
      </c>
      <c r="BZ2" s="23" t="s">
        <v>133</v>
      </c>
      <c r="CA2" s="23" t="s">
        <v>135</v>
      </c>
      <c r="CB2" s="23" t="s">
        <v>139</v>
      </c>
      <c r="CR2" s="97"/>
      <c r="CS2" s="1"/>
    </row>
    <row r="3" spans="1:98" ht="16" x14ac:dyDescent="0.2">
      <c r="A3" s="23" t="s">
        <v>14</v>
      </c>
      <c r="B3" s="23"/>
      <c r="C3" s="23">
        <v>1</v>
      </c>
      <c r="D3">
        <v>2</v>
      </c>
      <c r="E3">
        <v>3</v>
      </c>
      <c r="F3">
        <v>5</v>
      </c>
      <c r="G3">
        <v>7</v>
      </c>
      <c r="H3">
        <v>12</v>
      </c>
      <c r="I3">
        <v>14</v>
      </c>
      <c r="J3">
        <v>15</v>
      </c>
      <c r="X3" s="23" t="s">
        <v>101</v>
      </c>
      <c r="AD3">
        <v>0.1</v>
      </c>
      <c r="AP3" s="23" t="s">
        <v>101</v>
      </c>
      <c r="AQ3" s="34"/>
      <c r="AV3">
        <v>0.1</v>
      </c>
      <c r="BX3" s="23" t="s">
        <v>101</v>
      </c>
      <c r="CC3">
        <v>0.1</v>
      </c>
      <c r="CR3" s="97"/>
      <c r="CS3" s="97"/>
    </row>
    <row r="4" spans="1:98" x14ac:dyDescent="0.15">
      <c r="B4" s="23" t="s">
        <v>101</v>
      </c>
      <c r="K4">
        <v>0.1</v>
      </c>
      <c r="X4" s="23" t="s">
        <v>102</v>
      </c>
      <c r="Y4" s="34">
        <v>2.62</v>
      </c>
      <c r="Z4">
        <v>2.5099999999999998</v>
      </c>
      <c r="AA4" s="34">
        <v>2.56</v>
      </c>
      <c r="AB4" s="34">
        <v>2.5549999999999997</v>
      </c>
      <c r="AC4" s="34">
        <v>2.3250000000000002</v>
      </c>
      <c r="AD4">
        <v>0.1</v>
      </c>
      <c r="AP4" s="23" t="s">
        <v>102</v>
      </c>
      <c r="AQ4" s="27">
        <v>3.1</v>
      </c>
      <c r="AR4" s="34">
        <v>5.915</v>
      </c>
      <c r="AS4" s="27">
        <v>5.05</v>
      </c>
      <c r="AU4" s="34">
        <v>7.625</v>
      </c>
      <c r="AV4">
        <v>0.1</v>
      </c>
      <c r="BG4" s="23" t="s">
        <v>14</v>
      </c>
      <c r="BH4" s="23"/>
      <c r="BI4">
        <v>16</v>
      </c>
      <c r="BJ4">
        <v>17</v>
      </c>
      <c r="BK4">
        <v>18</v>
      </c>
      <c r="BX4" s="23" t="s">
        <v>102</v>
      </c>
      <c r="BY4" s="34">
        <f t="shared" ref="BY4:BY11" si="0">AVERAGE(C5:J5)</f>
        <v>2.0680000000000001</v>
      </c>
      <c r="BZ4" s="34">
        <f t="shared" ref="BZ4:BZ11" si="1">AVERAGE(Y4:AC4)</f>
        <v>2.5140000000000002</v>
      </c>
      <c r="CA4" s="34">
        <f t="shared" ref="CA4:CA11" si="2">AVERAGE(AQ4:AU4)</f>
        <v>5.4225000000000003</v>
      </c>
      <c r="CB4" s="34">
        <f t="shared" ref="CB4:CB11" si="3">AVERAGE(BI6:BK6)</f>
        <v>3.4533333333333331</v>
      </c>
      <c r="CC4">
        <v>0.1</v>
      </c>
    </row>
    <row r="5" spans="1:98" x14ac:dyDescent="0.15">
      <c r="B5" s="23" t="s">
        <v>102</v>
      </c>
      <c r="C5">
        <v>0.84</v>
      </c>
      <c r="D5">
        <v>3.09</v>
      </c>
      <c r="E5">
        <v>3.29</v>
      </c>
      <c r="F5">
        <v>1.73</v>
      </c>
      <c r="H5">
        <v>1.39</v>
      </c>
      <c r="K5">
        <v>0.1</v>
      </c>
      <c r="X5" s="23" t="s">
        <v>103</v>
      </c>
      <c r="Y5" s="34">
        <v>2.09</v>
      </c>
      <c r="Z5">
        <v>2.0700000000000003</v>
      </c>
      <c r="AA5" s="34">
        <v>2.2149999999999999</v>
      </c>
      <c r="AB5" s="34">
        <v>1.69</v>
      </c>
      <c r="AC5" s="34">
        <v>1.97</v>
      </c>
      <c r="AD5">
        <v>0.1</v>
      </c>
      <c r="AP5" s="23" t="s">
        <v>103</v>
      </c>
      <c r="AQ5" s="27">
        <v>2.06</v>
      </c>
      <c r="AR5">
        <v>4.1399999999999997</v>
      </c>
      <c r="AS5" s="27">
        <v>4.37</v>
      </c>
      <c r="AU5" s="34">
        <v>6.4649999999999999</v>
      </c>
      <c r="AV5">
        <v>0.1</v>
      </c>
      <c r="BH5" s="23" t="s">
        <v>101</v>
      </c>
      <c r="BL5">
        <v>0.1</v>
      </c>
      <c r="BX5" s="23" t="s">
        <v>103</v>
      </c>
      <c r="BY5" s="34">
        <f t="shared" si="0"/>
        <v>2.5366666666666666</v>
      </c>
      <c r="BZ5" s="34">
        <f t="shared" si="1"/>
        <v>2.0070000000000001</v>
      </c>
      <c r="CA5" s="34">
        <f t="shared" si="2"/>
        <v>4.25875</v>
      </c>
      <c r="CB5" s="34">
        <f t="shared" si="3"/>
        <v>2.2709999999999999</v>
      </c>
      <c r="CC5">
        <v>0.1</v>
      </c>
    </row>
    <row r="6" spans="1:98" x14ac:dyDescent="0.15">
      <c r="B6" s="23" t="s">
        <v>103</v>
      </c>
      <c r="C6">
        <v>0.69</v>
      </c>
      <c r="D6">
        <v>4.26</v>
      </c>
      <c r="E6">
        <v>2.39</v>
      </c>
      <c r="F6">
        <v>1.72</v>
      </c>
      <c r="H6">
        <v>2.38</v>
      </c>
      <c r="I6">
        <v>3.78</v>
      </c>
      <c r="K6">
        <v>0.1</v>
      </c>
      <c r="X6" s="23" t="s">
        <v>104</v>
      </c>
      <c r="Y6" s="34">
        <v>1.585</v>
      </c>
      <c r="Z6" s="34">
        <v>1.5566666666666666</v>
      </c>
      <c r="AA6" s="34">
        <v>1.895</v>
      </c>
      <c r="AB6" s="34">
        <v>1.383</v>
      </c>
      <c r="AC6" s="34">
        <v>1.5833333333333333</v>
      </c>
      <c r="AD6">
        <v>0.1</v>
      </c>
      <c r="AP6" s="23" t="s">
        <v>104</v>
      </c>
      <c r="AQ6" s="27">
        <v>0.84299999999999997</v>
      </c>
      <c r="AR6" s="34">
        <v>5.0666666666666664</v>
      </c>
      <c r="AS6" s="27">
        <v>6.22</v>
      </c>
      <c r="AT6" s="34">
        <v>1.8049999999999999</v>
      </c>
      <c r="AU6" s="34">
        <v>8.1150000000000002</v>
      </c>
      <c r="AV6">
        <v>0.1</v>
      </c>
      <c r="BH6" s="23" t="s">
        <v>102</v>
      </c>
      <c r="BI6">
        <v>1.23</v>
      </c>
      <c r="BJ6">
        <v>2.87</v>
      </c>
      <c r="BK6">
        <v>6.26</v>
      </c>
      <c r="BL6">
        <v>0.1</v>
      </c>
      <c r="BX6" s="23" t="s">
        <v>104</v>
      </c>
      <c r="BY6" s="34">
        <f t="shared" si="0"/>
        <v>2.7683333333333331</v>
      </c>
      <c r="BZ6" s="34">
        <f t="shared" si="1"/>
        <v>1.6006</v>
      </c>
      <c r="CA6" s="34">
        <f t="shared" si="2"/>
        <v>4.409933333333333</v>
      </c>
      <c r="CB6" s="34">
        <f t="shared" si="3"/>
        <v>4.168333333333333</v>
      </c>
      <c r="CC6">
        <v>0.1</v>
      </c>
    </row>
    <row r="7" spans="1:98" x14ac:dyDescent="0.15">
      <c r="B7" s="23" t="s">
        <v>104</v>
      </c>
      <c r="C7" s="34">
        <v>0.9</v>
      </c>
      <c r="D7">
        <v>4.33</v>
      </c>
      <c r="G7">
        <v>1.24</v>
      </c>
      <c r="H7">
        <v>2.65</v>
      </c>
      <c r="I7">
        <v>5.66</v>
      </c>
      <c r="J7">
        <v>1.83</v>
      </c>
      <c r="K7">
        <v>0.1</v>
      </c>
      <c r="X7" s="23" t="s">
        <v>105</v>
      </c>
      <c r="Z7" s="27">
        <v>2.4900000000000002</v>
      </c>
      <c r="AA7">
        <v>2.21</v>
      </c>
      <c r="AB7" s="34">
        <v>1.345</v>
      </c>
      <c r="AC7">
        <v>2.0099999999999998</v>
      </c>
      <c r="AD7">
        <v>0.1</v>
      </c>
      <c r="AP7" s="23" t="s">
        <v>105</v>
      </c>
      <c r="AQ7" s="27">
        <v>1.57</v>
      </c>
      <c r="AR7">
        <v>4.32</v>
      </c>
      <c r="AS7" s="27">
        <v>5.59</v>
      </c>
      <c r="AT7" s="34">
        <v>1.385</v>
      </c>
      <c r="AU7">
        <v>4.68</v>
      </c>
      <c r="AV7">
        <v>0.1</v>
      </c>
      <c r="BH7" s="23" t="s">
        <v>103</v>
      </c>
      <c r="BI7" s="34">
        <v>0.68799999999999994</v>
      </c>
      <c r="BJ7">
        <v>2.09</v>
      </c>
      <c r="BK7" s="34">
        <v>4.0350000000000001</v>
      </c>
      <c r="BL7">
        <v>0.1</v>
      </c>
      <c r="BX7" s="23" t="s">
        <v>105</v>
      </c>
      <c r="BY7" s="34">
        <f t="shared" si="0"/>
        <v>2.9980000000000002</v>
      </c>
      <c r="BZ7" s="34">
        <f t="shared" si="1"/>
        <v>2.0137499999999999</v>
      </c>
      <c r="CA7" s="34">
        <f t="shared" si="2"/>
        <v>3.5090000000000003</v>
      </c>
      <c r="CB7" s="34">
        <f t="shared" si="3"/>
        <v>4.7324999999999999</v>
      </c>
      <c r="CC7">
        <v>0.1</v>
      </c>
    </row>
    <row r="8" spans="1:98" x14ac:dyDescent="0.15">
      <c r="B8" s="23" t="s">
        <v>105</v>
      </c>
      <c r="D8" s="34">
        <v>4.1100000000000003</v>
      </c>
      <c r="E8" s="34">
        <v>3.02</v>
      </c>
      <c r="F8">
        <v>1.1100000000000001</v>
      </c>
      <c r="H8">
        <v>3.45</v>
      </c>
      <c r="I8">
        <v>3.3</v>
      </c>
      <c r="K8">
        <v>0.1</v>
      </c>
      <c r="X8" s="23" t="s">
        <v>106</v>
      </c>
      <c r="Y8">
        <v>2.54</v>
      </c>
      <c r="Z8" s="27">
        <v>7.6050000000000004</v>
      </c>
      <c r="AA8">
        <v>13.1</v>
      </c>
      <c r="AB8">
        <v>0.81499999999999995</v>
      </c>
      <c r="AC8">
        <v>2.13</v>
      </c>
      <c r="AD8">
        <v>0.1</v>
      </c>
      <c r="AP8" s="23" t="s">
        <v>106</v>
      </c>
      <c r="AQ8" s="41">
        <v>1.64</v>
      </c>
      <c r="AR8" s="34">
        <v>7.9950000000000001</v>
      </c>
      <c r="AS8" s="27">
        <v>6.97</v>
      </c>
      <c r="AT8" s="34">
        <v>1.5249999999999999</v>
      </c>
      <c r="AU8" s="27">
        <v>7.04</v>
      </c>
      <c r="AV8">
        <v>0.1</v>
      </c>
      <c r="BH8" s="23" t="s">
        <v>104</v>
      </c>
      <c r="BJ8">
        <v>3.2099999999999995</v>
      </c>
      <c r="BK8" s="34">
        <v>5.126666666666666</v>
      </c>
      <c r="BL8">
        <v>0.1</v>
      </c>
      <c r="BX8" s="23" t="s">
        <v>106</v>
      </c>
      <c r="BY8" s="34">
        <f t="shared" si="0"/>
        <v>2.9411999999999998</v>
      </c>
      <c r="BZ8" s="34">
        <f t="shared" si="1"/>
        <v>5.2379999999999995</v>
      </c>
      <c r="CA8" s="34">
        <f t="shared" si="2"/>
        <v>5.0339999999999998</v>
      </c>
      <c r="CB8" s="34">
        <f t="shared" si="3"/>
        <v>3.2396666666666669</v>
      </c>
      <c r="CC8">
        <v>0.1</v>
      </c>
    </row>
    <row r="9" spans="1:98" x14ac:dyDescent="0.15">
      <c r="B9" s="23" t="s">
        <v>106</v>
      </c>
      <c r="C9" s="34">
        <v>0.33800000000000002</v>
      </c>
      <c r="D9" s="119"/>
      <c r="E9">
        <v>2.31</v>
      </c>
      <c r="F9" s="34">
        <v>0.88800000000000001</v>
      </c>
      <c r="H9">
        <v>5.55</v>
      </c>
      <c r="I9">
        <v>5.62</v>
      </c>
      <c r="K9">
        <v>0.1</v>
      </c>
      <c r="X9" s="23" t="s">
        <v>107</v>
      </c>
      <c r="Y9">
        <v>4.5599999999999996</v>
      </c>
      <c r="Z9" s="27">
        <v>5.7149999999999999</v>
      </c>
      <c r="AA9">
        <v>6.3</v>
      </c>
      <c r="AB9">
        <v>4.84</v>
      </c>
      <c r="AC9">
        <v>5.8049999999999997</v>
      </c>
      <c r="AD9">
        <v>0.1</v>
      </c>
      <c r="AP9" s="23" t="s">
        <v>107</v>
      </c>
      <c r="AQ9" s="41">
        <v>5.3949999999999996</v>
      </c>
      <c r="AR9" s="34">
        <v>10.914999999999999</v>
      </c>
      <c r="AS9" s="27">
        <v>16.399999999999999</v>
      </c>
      <c r="AT9" s="34">
        <v>4.3499999999999996</v>
      </c>
      <c r="AU9" s="34">
        <v>18</v>
      </c>
      <c r="AV9">
        <v>0.1</v>
      </c>
      <c r="BH9" s="23" t="s">
        <v>105</v>
      </c>
      <c r="BJ9" s="34">
        <v>4.5199999999999996</v>
      </c>
      <c r="BK9">
        <v>4.9450000000000003</v>
      </c>
      <c r="BL9">
        <v>0.1</v>
      </c>
      <c r="BX9" s="23" t="s">
        <v>107</v>
      </c>
      <c r="BY9" s="34">
        <f t="shared" si="0"/>
        <v>5.9476428571428572</v>
      </c>
      <c r="BZ9" s="34">
        <f t="shared" si="1"/>
        <v>5.444</v>
      </c>
      <c r="CA9" s="34">
        <f t="shared" si="2"/>
        <v>11.011999999999999</v>
      </c>
      <c r="CB9" s="34">
        <f t="shared" si="3"/>
        <v>8.4866666666666664</v>
      </c>
      <c r="CC9">
        <v>0.1</v>
      </c>
    </row>
    <row r="10" spans="1:98" x14ac:dyDescent="0.15">
      <c r="B10" s="23" t="s">
        <v>107</v>
      </c>
      <c r="C10">
        <v>1.87</v>
      </c>
      <c r="D10">
        <v>9.5500000000000007</v>
      </c>
      <c r="E10">
        <v>6.22</v>
      </c>
      <c r="F10">
        <v>4.41</v>
      </c>
      <c r="H10">
        <v>5.91</v>
      </c>
      <c r="I10" s="34">
        <v>8.6885000000000012</v>
      </c>
      <c r="J10" s="34">
        <v>4.9849999999999994</v>
      </c>
      <c r="K10">
        <v>0.1</v>
      </c>
      <c r="X10" s="23" t="s">
        <v>108</v>
      </c>
      <c r="Y10">
        <v>3.09</v>
      </c>
      <c r="Z10" s="27">
        <v>3.32</v>
      </c>
      <c r="AA10">
        <v>5.0599999999999996</v>
      </c>
      <c r="AB10" s="34">
        <v>3.59</v>
      </c>
      <c r="AC10">
        <v>3.77</v>
      </c>
      <c r="AD10">
        <v>0.1</v>
      </c>
      <c r="AP10" s="23" t="s">
        <v>108</v>
      </c>
      <c r="AR10">
        <v>11.65</v>
      </c>
      <c r="AS10" s="127">
        <v>12.7</v>
      </c>
      <c r="AT10" s="34">
        <v>4.32</v>
      </c>
      <c r="AU10" s="34">
        <v>15.8</v>
      </c>
      <c r="AV10">
        <v>0.1</v>
      </c>
      <c r="BH10" s="23" t="s">
        <v>106</v>
      </c>
      <c r="BI10">
        <v>0.38900000000000001</v>
      </c>
      <c r="BJ10" s="27">
        <v>4.1399999999999997</v>
      </c>
      <c r="BK10" s="27">
        <v>5.19</v>
      </c>
      <c r="BL10">
        <v>0.1</v>
      </c>
      <c r="BX10" s="23" t="s">
        <v>108</v>
      </c>
      <c r="BY10" s="34">
        <f t="shared" si="0"/>
        <v>5.8933333333333335</v>
      </c>
      <c r="BZ10" s="34">
        <f t="shared" si="1"/>
        <v>3.7659999999999996</v>
      </c>
      <c r="CA10" s="34">
        <f t="shared" si="2"/>
        <v>11.1175</v>
      </c>
      <c r="CB10" s="34">
        <f t="shared" si="3"/>
        <v>6.1500000000000012</v>
      </c>
      <c r="CC10">
        <v>0.1</v>
      </c>
    </row>
    <row r="11" spans="1:98" x14ac:dyDescent="0.15">
      <c r="B11" s="23" t="s">
        <v>108</v>
      </c>
      <c r="C11" s="34">
        <v>1.51</v>
      </c>
      <c r="D11">
        <v>7.92</v>
      </c>
      <c r="E11">
        <v>6.37</v>
      </c>
      <c r="G11">
        <v>10.3</v>
      </c>
      <c r="H11">
        <v>2.69</v>
      </c>
      <c r="I11">
        <v>6.57</v>
      </c>
      <c r="K11">
        <v>0.1</v>
      </c>
      <c r="X11" s="23" t="s">
        <v>130</v>
      </c>
      <c r="Y11">
        <v>1.65</v>
      </c>
      <c r="Z11" s="27">
        <v>2</v>
      </c>
      <c r="AA11">
        <v>1.35</v>
      </c>
      <c r="AB11" s="34">
        <v>1.85</v>
      </c>
      <c r="AC11">
        <v>1.68</v>
      </c>
      <c r="AD11">
        <v>0.1</v>
      </c>
      <c r="AP11" s="23" t="s">
        <v>130</v>
      </c>
      <c r="AQ11" s="41">
        <v>11.8</v>
      </c>
      <c r="AR11" s="34">
        <v>6.81</v>
      </c>
      <c r="AS11" s="127">
        <v>11.5</v>
      </c>
      <c r="AT11" s="34">
        <v>2.2599999999999998</v>
      </c>
      <c r="AU11" s="34">
        <v>15.2</v>
      </c>
      <c r="AV11">
        <v>0.1</v>
      </c>
      <c r="BH11" s="23" t="s">
        <v>107</v>
      </c>
      <c r="BI11">
        <v>2.2599999999999998</v>
      </c>
      <c r="BJ11">
        <v>11.75</v>
      </c>
      <c r="BK11">
        <v>11.45</v>
      </c>
      <c r="BL11">
        <v>0.1</v>
      </c>
      <c r="BX11" s="23" t="s">
        <v>130</v>
      </c>
      <c r="BY11" s="34">
        <f t="shared" si="0"/>
        <v>2.1459999999999999</v>
      </c>
      <c r="BZ11" s="34">
        <f t="shared" si="1"/>
        <v>1.706</v>
      </c>
      <c r="CA11" s="34">
        <f t="shared" si="2"/>
        <v>9.5139999999999993</v>
      </c>
      <c r="CB11" s="34">
        <f t="shared" si="3"/>
        <v>5.083333333333333</v>
      </c>
      <c r="CC11">
        <v>0.1</v>
      </c>
    </row>
    <row r="12" spans="1:98" x14ac:dyDescent="0.15">
      <c r="B12" s="23" t="s">
        <v>130</v>
      </c>
      <c r="E12">
        <v>1.68</v>
      </c>
      <c r="F12">
        <v>1.58</v>
      </c>
      <c r="G12">
        <v>1.1000000000000001</v>
      </c>
      <c r="H12">
        <v>2.36</v>
      </c>
      <c r="I12">
        <v>4.01</v>
      </c>
      <c r="K12">
        <v>0.1</v>
      </c>
      <c r="AV12">
        <v>0.1</v>
      </c>
      <c r="BH12" s="23" t="s">
        <v>108</v>
      </c>
      <c r="BI12">
        <v>1.64</v>
      </c>
      <c r="BJ12">
        <v>10.3</v>
      </c>
      <c r="BK12" s="27">
        <v>6.51</v>
      </c>
      <c r="BL12">
        <v>0.1</v>
      </c>
      <c r="CC12">
        <v>0.1</v>
      </c>
    </row>
    <row r="13" spans="1:98" x14ac:dyDescent="0.15">
      <c r="D13" s="120" t="s">
        <v>161</v>
      </c>
      <c r="K13">
        <v>0.1</v>
      </c>
      <c r="BH13" s="23" t="s">
        <v>130</v>
      </c>
      <c r="BI13">
        <v>1.05</v>
      </c>
      <c r="BJ13">
        <v>7.43</v>
      </c>
      <c r="BK13">
        <v>6.77</v>
      </c>
      <c r="BL13">
        <v>0.1</v>
      </c>
    </row>
    <row r="14" spans="1:98" x14ac:dyDescent="0.15">
      <c r="W14" s="23" t="s">
        <v>15</v>
      </c>
      <c r="Y14">
        <v>4</v>
      </c>
      <c r="Z14">
        <v>8</v>
      </c>
      <c r="AA14">
        <v>19</v>
      </c>
      <c r="AB14">
        <v>20</v>
      </c>
      <c r="AC14">
        <v>27</v>
      </c>
      <c r="AO14" s="23" t="s">
        <v>15</v>
      </c>
      <c r="AQ14">
        <v>21</v>
      </c>
      <c r="AR14">
        <v>23</v>
      </c>
      <c r="AS14">
        <v>25</v>
      </c>
      <c r="AT14">
        <v>26</v>
      </c>
      <c r="AU14">
        <v>28</v>
      </c>
      <c r="BL14">
        <v>0.1</v>
      </c>
      <c r="BW14" s="23" t="s">
        <v>15</v>
      </c>
      <c r="BY14" s="23" t="s">
        <v>138</v>
      </c>
      <c r="BZ14" s="23" t="s">
        <v>133</v>
      </c>
      <c r="CA14" s="23" t="s">
        <v>135</v>
      </c>
      <c r="CB14" s="23" t="s">
        <v>139</v>
      </c>
    </row>
    <row r="15" spans="1:98" x14ac:dyDescent="0.15">
      <c r="A15" s="23" t="s">
        <v>15</v>
      </c>
      <c r="C15" s="23">
        <v>1</v>
      </c>
      <c r="D15">
        <v>2</v>
      </c>
      <c r="E15">
        <v>3</v>
      </c>
      <c r="F15">
        <v>5</v>
      </c>
      <c r="G15">
        <v>7</v>
      </c>
      <c r="H15">
        <v>12</v>
      </c>
      <c r="I15">
        <v>14</v>
      </c>
      <c r="J15">
        <v>15</v>
      </c>
      <c r="X15" s="23" t="s">
        <v>101</v>
      </c>
      <c r="AA15">
        <v>0.30499999999999999</v>
      </c>
      <c r="AB15">
        <v>0.16700000000000001</v>
      </c>
      <c r="AC15">
        <v>6.3E-2</v>
      </c>
      <c r="AD15">
        <v>0.05</v>
      </c>
      <c r="AP15" s="23" t="s">
        <v>101</v>
      </c>
      <c r="AR15">
        <v>0.11799999999999999</v>
      </c>
      <c r="AS15">
        <v>2.8000000000000001E-2</v>
      </c>
      <c r="AU15">
        <v>7.4999999999999997E-2</v>
      </c>
      <c r="AV15">
        <v>0.05</v>
      </c>
      <c r="BX15" s="23" t="s">
        <v>101</v>
      </c>
      <c r="BY15" s="43">
        <f t="shared" ref="BY15:BY23" si="4">AVERAGE(C16:J16)</f>
        <v>0.17866666666666667</v>
      </c>
      <c r="BZ15" s="43">
        <f t="shared" ref="BZ15:BZ23" si="5">AVERAGE(Y15:AC15)</f>
        <v>0.17833333333333332</v>
      </c>
      <c r="CA15" s="43">
        <f t="shared" ref="CA15:CA23" si="6">AVERAGE(AQ15:AU15)</f>
        <v>7.3666666666666658E-2</v>
      </c>
      <c r="CB15" s="43">
        <f t="shared" ref="CB15:CB23" si="7">AVERAGE(BI17:BK17)</f>
        <v>0.20950000000000002</v>
      </c>
      <c r="CC15">
        <v>0.05</v>
      </c>
    </row>
    <row r="16" spans="1:98" x14ac:dyDescent="0.15">
      <c r="B16" s="23" t="s">
        <v>101</v>
      </c>
      <c r="E16">
        <v>0.44400000000000001</v>
      </c>
      <c r="G16">
        <v>3.5000000000000003E-2</v>
      </c>
      <c r="H16">
        <v>5.7000000000000002E-2</v>
      </c>
      <c r="K16">
        <v>0.05</v>
      </c>
      <c r="X16" s="23" t="s">
        <v>102</v>
      </c>
      <c r="Y16" s="43">
        <v>0.14000000000000001</v>
      </c>
      <c r="Z16">
        <v>0.35799999999999998</v>
      </c>
      <c r="AA16">
        <v>0.21199999999999999</v>
      </c>
      <c r="AB16">
        <v>0.28700000000000003</v>
      </c>
      <c r="AC16">
        <v>0.26600000000000001</v>
      </c>
      <c r="AD16">
        <v>0.05</v>
      </c>
      <c r="AP16" s="23" t="s">
        <v>102</v>
      </c>
      <c r="AQ16" s="43">
        <v>0.97499999999999998</v>
      </c>
      <c r="AR16">
        <v>0.10100000000000001</v>
      </c>
      <c r="AS16" s="43">
        <v>0.16750000000000001</v>
      </c>
      <c r="AU16">
        <v>5.5999999999999994E-2</v>
      </c>
      <c r="AV16">
        <v>0.05</v>
      </c>
      <c r="BG16" s="23" t="s">
        <v>15</v>
      </c>
      <c r="BI16">
        <v>16</v>
      </c>
      <c r="BJ16">
        <v>17</v>
      </c>
      <c r="BK16">
        <v>18</v>
      </c>
      <c r="BX16" s="23" t="s">
        <v>102</v>
      </c>
      <c r="BY16" s="43">
        <f t="shared" si="4"/>
        <v>0.48499999999999999</v>
      </c>
      <c r="BZ16" s="43">
        <f t="shared" si="5"/>
        <v>0.25259999999999999</v>
      </c>
      <c r="CA16" s="43">
        <f t="shared" si="6"/>
        <v>0.32487500000000002</v>
      </c>
      <c r="CB16" s="43">
        <f t="shared" si="7"/>
        <v>0.14316666666666666</v>
      </c>
      <c r="CC16">
        <v>0.05</v>
      </c>
    </row>
    <row r="17" spans="1:97" x14ac:dyDescent="0.15">
      <c r="B17" s="23" t="s">
        <v>102</v>
      </c>
      <c r="C17">
        <v>0.53200000000000003</v>
      </c>
      <c r="D17" s="44">
        <v>0.24299999999999999</v>
      </c>
      <c r="E17" s="34">
        <v>1.246</v>
      </c>
      <c r="F17">
        <v>0.19500000000000001</v>
      </c>
      <c r="H17">
        <v>0.20899999999999999</v>
      </c>
      <c r="K17">
        <v>0.05</v>
      </c>
      <c r="X17" s="23" t="s">
        <v>103</v>
      </c>
      <c r="Y17">
        <v>0.255</v>
      </c>
      <c r="Z17" s="43">
        <v>0.69350000000000001</v>
      </c>
      <c r="AA17" s="43">
        <v>0.67749999999999999</v>
      </c>
      <c r="AB17">
        <v>0.47900000000000004</v>
      </c>
      <c r="AC17">
        <v>0.48099999999999998</v>
      </c>
      <c r="AD17">
        <v>0.05</v>
      </c>
      <c r="AP17" s="23" t="s">
        <v>103</v>
      </c>
      <c r="AQ17" s="43">
        <v>0.23799999999999999</v>
      </c>
      <c r="AR17">
        <v>0.32899999999999996</v>
      </c>
      <c r="AS17">
        <v>4.2999999999999997E-2</v>
      </c>
      <c r="AU17">
        <v>4.1999999999999996E-2</v>
      </c>
      <c r="AV17">
        <v>0.05</v>
      </c>
      <c r="BH17" s="23" t="s">
        <v>101</v>
      </c>
      <c r="BI17" s="43">
        <v>0.25</v>
      </c>
      <c r="BK17" s="43">
        <v>0.16900000000000001</v>
      </c>
      <c r="BL17">
        <v>0.05</v>
      </c>
      <c r="BX17" s="23" t="s">
        <v>103</v>
      </c>
      <c r="BY17" s="43">
        <f t="shared" si="4"/>
        <v>0.6905</v>
      </c>
      <c r="BZ17" s="43">
        <f t="shared" si="5"/>
        <v>0.51719999999999999</v>
      </c>
      <c r="CA17" s="43">
        <f t="shared" si="6"/>
        <v>0.16300000000000001</v>
      </c>
      <c r="CB17" s="43">
        <f t="shared" si="7"/>
        <v>0.54999999999999993</v>
      </c>
      <c r="CC17">
        <v>0.05</v>
      </c>
    </row>
    <row r="18" spans="1:97" x14ac:dyDescent="0.15">
      <c r="B18" s="23" t="s">
        <v>103</v>
      </c>
      <c r="C18">
        <v>1.181</v>
      </c>
      <c r="D18" s="44">
        <v>1.1970000000000001</v>
      </c>
      <c r="E18" s="43">
        <v>0.42</v>
      </c>
      <c r="F18">
        <v>0.38500000000000001</v>
      </c>
      <c r="H18">
        <v>0.497</v>
      </c>
      <c r="I18">
        <v>0.46300000000000002</v>
      </c>
      <c r="K18">
        <v>0.05</v>
      </c>
      <c r="X18" s="23" t="s">
        <v>104</v>
      </c>
      <c r="Y18" s="43">
        <v>0.222</v>
      </c>
      <c r="Z18" s="43">
        <v>0.40933333333333333</v>
      </c>
      <c r="AA18" s="43">
        <v>0.155</v>
      </c>
      <c r="AB18" s="43">
        <v>0.23933333333333331</v>
      </c>
      <c r="AC18">
        <v>0.18699999999999997</v>
      </c>
      <c r="AD18">
        <v>0.05</v>
      </c>
      <c r="AP18" s="23" t="s">
        <v>104</v>
      </c>
      <c r="AQ18" s="43">
        <v>0.20799999999999999</v>
      </c>
      <c r="AR18" s="43">
        <v>0.14333333333333334</v>
      </c>
      <c r="AS18">
        <v>0.14000000000000001</v>
      </c>
      <c r="AT18">
        <v>0.19600000000000001</v>
      </c>
      <c r="AU18" s="43">
        <v>0.1095</v>
      </c>
      <c r="AV18">
        <v>0.05</v>
      </c>
      <c r="BH18" s="23" t="s">
        <v>102</v>
      </c>
      <c r="BI18" s="43">
        <v>0.22900000000000001</v>
      </c>
      <c r="BJ18">
        <v>3.9E-2</v>
      </c>
      <c r="BK18" s="43">
        <v>0.16149999999999998</v>
      </c>
      <c r="BL18">
        <v>0.05</v>
      </c>
      <c r="BX18" s="23" t="s">
        <v>104</v>
      </c>
      <c r="BY18" s="43">
        <f t="shared" si="4"/>
        <v>0.50175000000000003</v>
      </c>
      <c r="BZ18" s="43">
        <f t="shared" si="5"/>
        <v>0.24253333333333335</v>
      </c>
      <c r="CA18" s="43">
        <f t="shared" si="6"/>
        <v>0.15936666666666668</v>
      </c>
      <c r="CB18" s="43">
        <f t="shared" si="7"/>
        <v>0.14083333333333334</v>
      </c>
      <c r="CC18">
        <v>0.05</v>
      </c>
    </row>
    <row r="19" spans="1:97" x14ac:dyDescent="0.15">
      <c r="B19" s="23" t="s">
        <v>104</v>
      </c>
      <c r="C19">
        <v>0.82899999999999996</v>
      </c>
      <c r="D19" s="44">
        <v>0.88849999999999996</v>
      </c>
      <c r="G19">
        <v>4.9000000000000002E-2</v>
      </c>
      <c r="H19">
        <v>0.63200000000000001</v>
      </c>
      <c r="I19">
        <v>0.30199999999999999</v>
      </c>
      <c r="J19">
        <v>0.31</v>
      </c>
      <c r="K19">
        <v>0.05</v>
      </c>
      <c r="X19" s="23" t="s">
        <v>105</v>
      </c>
      <c r="Z19">
        <v>0.65100000000000002</v>
      </c>
      <c r="AA19">
        <v>0.26950000000000002</v>
      </c>
      <c r="AB19" s="43">
        <v>4.4499999999999998E-2</v>
      </c>
      <c r="AC19" s="119"/>
      <c r="AD19">
        <v>0.05</v>
      </c>
      <c r="AP19" s="23" t="s">
        <v>105</v>
      </c>
      <c r="AQ19">
        <v>8.3000000000000004E-2</v>
      </c>
      <c r="AR19" s="43">
        <v>0.41849999999999998</v>
      </c>
      <c r="AS19" s="43">
        <v>0.61899999999999999</v>
      </c>
      <c r="AT19">
        <v>0.44999999999999996</v>
      </c>
      <c r="AU19">
        <v>0.41499999999999998</v>
      </c>
      <c r="AV19">
        <v>0.05</v>
      </c>
      <c r="BH19" s="23" t="s">
        <v>103</v>
      </c>
      <c r="BI19" s="119"/>
      <c r="BJ19" s="43">
        <v>0.84349999999999992</v>
      </c>
      <c r="BK19" s="43">
        <v>0.25650000000000001</v>
      </c>
      <c r="BL19">
        <v>0.05</v>
      </c>
      <c r="BX19" s="23" t="s">
        <v>105</v>
      </c>
      <c r="BY19" s="43">
        <f t="shared" si="4"/>
        <v>0.19900000000000001</v>
      </c>
      <c r="BZ19" s="43">
        <f t="shared" si="5"/>
        <v>0.32166666666666671</v>
      </c>
      <c r="CA19" s="43">
        <f t="shared" si="6"/>
        <v>0.39709999999999995</v>
      </c>
      <c r="CB19" s="43">
        <f t="shared" si="7"/>
        <v>0.27224999999999999</v>
      </c>
      <c r="CC19">
        <v>0.05</v>
      </c>
    </row>
    <row r="20" spans="1:97" x14ac:dyDescent="0.15">
      <c r="B20" s="23" t="s">
        <v>105</v>
      </c>
      <c r="D20" s="44">
        <v>0.01</v>
      </c>
      <c r="E20" s="43">
        <v>0.05</v>
      </c>
      <c r="F20">
        <v>0.11899999999999999</v>
      </c>
      <c r="H20">
        <v>2.8000000000000001E-2</v>
      </c>
      <c r="I20">
        <v>0.78800000000000003</v>
      </c>
      <c r="K20">
        <v>0.05</v>
      </c>
      <c r="X20" s="23" t="s">
        <v>106</v>
      </c>
      <c r="Y20">
        <v>0.29299999999999998</v>
      </c>
      <c r="Z20">
        <v>0.26700000000000002</v>
      </c>
      <c r="AA20">
        <v>6.6000000000000003E-2</v>
      </c>
      <c r="AB20">
        <v>0.221</v>
      </c>
      <c r="AC20" s="43">
        <v>0.25850000000000001</v>
      </c>
      <c r="AD20">
        <v>0.05</v>
      </c>
      <c r="AP20" s="23" t="s">
        <v>106</v>
      </c>
      <c r="AQ20">
        <v>0.11899999999999999</v>
      </c>
      <c r="AR20">
        <v>0.247</v>
      </c>
      <c r="AS20">
        <v>0.26850000000000002</v>
      </c>
      <c r="AT20">
        <v>0.19600000000000001</v>
      </c>
      <c r="AU20" s="43">
        <v>7.5499999999999998E-2</v>
      </c>
      <c r="AV20">
        <v>0.05</v>
      </c>
      <c r="BH20" s="23" t="s">
        <v>104</v>
      </c>
      <c r="BJ20" s="43">
        <v>0.13533333333333333</v>
      </c>
      <c r="BK20" s="43">
        <v>0.14633333333333334</v>
      </c>
      <c r="BL20">
        <v>0.05</v>
      </c>
      <c r="BX20" s="23" t="s">
        <v>106</v>
      </c>
      <c r="BY20" s="43">
        <f t="shared" si="4"/>
        <v>0.28399999999999997</v>
      </c>
      <c r="BZ20" s="43">
        <f t="shared" si="5"/>
        <v>0.22110000000000002</v>
      </c>
      <c r="CA20" s="43">
        <f t="shared" si="6"/>
        <v>0.1812</v>
      </c>
      <c r="CB20" s="43">
        <f t="shared" si="7"/>
        <v>0.16433333333333333</v>
      </c>
      <c r="CC20">
        <v>0.05</v>
      </c>
    </row>
    <row r="21" spans="1:97" ht="16" x14ac:dyDescent="0.2">
      <c r="B21" s="23" t="s">
        <v>106</v>
      </c>
      <c r="C21">
        <v>0.78100000000000003</v>
      </c>
      <c r="D21" s="44">
        <v>0.42699999999999999</v>
      </c>
      <c r="E21">
        <v>5.1999999999999998E-2</v>
      </c>
      <c r="F21">
        <v>0.19800000000000001</v>
      </c>
      <c r="H21">
        <v>3.5999999999999997E-2</v>
      </c>
      <c r="I21">
        <v>0.21</v>
      </c>
      <c r="K21">
        <v>0.05</v>
      </c>
      <c r="X21" s="23" t="s">
        <v>107</v>
      </c>
      <c r="Y21" s="34">
        <v>0.183</v>
      </c>
      <c r="Z21" s="43">
        <v>0.10050000000000001</v>
      </c>
      <c r="AA21" s="43">
        <v>0.1305</v>
      </c>
      <c r="AB21" s="43">
        <v>0.17749999999999999</v>
      </c>
      <c r="AC21" s="43">
        <v>7.1500000000000008E-2</v>
      </c>
      <c r="AD21">
        <v>0.05</v>
      </c>
      <c r="AP21" s="23" t="s">
        <v>107</v>
      </c>
      <c r="AQ21">
        <v>0.14199999999999999</v>
      </c>
      <c r="AR21">
        <v>0.126</v>
      </c>
      <c r="AS21">
        <v>0.19600000000000001</v>
      </c>
      <c r="AT21">
        <v>9.7000000000000003E-2</v>
      </c>
      <c r="AU21">
        <v>2.7E-2</v>
      </c>
      <c r="AV21">
        <v>0.05</v>
      </c>
      <c r="BH21" s="23" t="s">
        <v>105</v>
      </c>
      <c r="BJ21" s="43">
        <v>0.48650000000000004</v>
      </c>
      <c r="BK21" s="43">
        <v>5.7999999999999996E-2</v>
      </c>
      <c r="BL21">
        <v>0.05</v>
      </c>
      <c r="BX21" s="23" t="s">
        <v>107</v>
      </c>
      <c r="BY21" s="43">
        <f t="shared" si="4"/>
        <v>0.38250000000000001</v>
      </c>
      <c r="BZ21" s="43">
        <f t="shared" si="5"/>
        <v>0.1326</v>
      </c>
      <c r="CA21" s="43">
        <f t="shared" si="6"/>
        <v>0.11760000000000001</v>
      </c>
      <c r="CB21" s="43">
        <f t="shared" si="7"/>
        <v>0.11800000000000001</v>
      </c>
      <c r="CC21">
        <v>0.05</v>
      </c>
      <c r="CR21" s="97"/>
      <c r="CS21" s="1"/>
    </row>
    <row r="22" spans="1:97" ht="16" x14ac:dyDescent="0.2">
      <c r="B22" s="23" t="s">
        <v>107</v>
      </c>
      <c r="C22">
        <v>0.67500000000000004</v>
      </c>
      <c r="D22" s="44">
        <v>0.56200000000000006</v>
      </c>
      <c r="E22">
        <v>0.151</v>
      </c>
      <c r="F22">
        <v>0.123</v>
      </c>
      <c r="H22">
        <v>8.1000000000000003E-2</v>
      </c>
      <c r="I22">
        <v>0.21400000000000002</v>
      </c>
      <c r="J22" s="43">
        <v>0.87150000000000005</v>
      </c>
      <c r="K22">
        <v>0.05</v>
      </c>
      <c r="X22" s="23" t="s">
        <v>108</v>
      </c>
      <c r="Y22">
        <v>0.54500000000000004</v>
      </c>
      <c r="Z22" s="43">
        <v>0.214</v>
      </c>
      <c r="AA22" s="43">
        <v>0.25</v>
      </c>
      <c r="AB22" s="43">
        <v>0.45200000000000001</v>
      </c>
      <c r="AC22" s="43">
        <v>0.13300000000000001</v>
      </c>
      <c r="AD22">
        <v>0.05</v>
      </c>
      <c r="AP22" s="23" t="s">
        <v>108</v>
      </c>
      <c r="AR22">
        <v>0.22600000000000001</v>
      </c>
      <c r="AS22">
        <v>0.185</v>
      </c>
      <c r="AT22">
        <v>1.5569999999999999</v>
      </c>
      <c r="AU22" s="43">
        <v>0.113</v>
      </c>
      <c r="AV22">
        <v>0.05</v>
      </c>
      <c r="BH22" s="23" t="s">
        <v>106</v>
      </c>
      <c r="BI22">
        <v>0.13600000000000001</v>
      </c>
      <c r="BJ22" s="43">
        <v>0.17649999999999999</v>
      </c>
      <c r="BK22" s="43">
        <v>0.18050000000000002</v>
      </c>
      <c r="BL22">
        <v>0.05</v>
      </c>
      <c r="BX22" s="23" t="s">
        <v>108</v>
      </c>
      <c r="BY22" s="43">
        <f t="shared" si="4"/>
        <v>0.20833333333333334</v>
      </c>
      <c r="BZ22" s="43">
        <f t="shared" si="5"/>
        <v>0.31879999999999997</v>
      </c>
      <c r="CA22" s="43">
        <f t="shared" si="6"/>
        <v>0.52024999999999999</v>
      </c>
      <c r="CB22" s="43">
        <f t="shared" si="7"/>
        <v>0.13699999999999998</v>
      </c>
      <c r="CC22">
        <v>0.05</v>
      </c>
      <c r="CR22" s="97"/>
      <c r="CS22" s="97"/>
    </row>
    <row r="23" spans="1:97" x14ac:dyDescent="0.15">
      <c r="B23" s="23" t="s">
        <v>108</v>
      </c>
      <c r="C23">
        <v>0.23400000000000001</v>
      </c>
      <c r="D23">
        <v>0.34899999999999998</v>
      </c>
      <c r="E23">
        <v>7.0000000000000007E-2</v>
      </c>
      <c r="G23">
        <v>2.5999999999999999E-2</v>
      </c>
      <c r="H23">
        <v>0.31</v>
      </c>
      <c r="I23">
        <v>0.26100000000000001</v>
      </c>
      <c r="K23">
        <v>0.05</v>
      </c>
      <c r="X23" s="23" t="s">
        <v>130</v>
      </c>
      <c r="Y23">
        <v>0.19</v>
      </c>
      <c r="Z23" s="43">
        <v>0.315</v>
      </c>
      <c r="AA23" s="43">
        <v>0.48199999999999998</v>
      </c>
      <c r="AB23" s="43">
        <v>0.20599999999999999</v>
      </c>
      <c r="AC23" s="43">
        <v>0.32600000000000001</v>
      </c>
      <c r="AD23">
        <v>0.05</v>
      </c>
      <c r="AP23" s="23" t="s">
        <v>130</v>
      </c>
      <c r="AQ23">
        <v>0.121</v>
      </c>
      <c r="AR23">
        <v>0.14000000000000001</v>
      </c>
      <c r="AS23">
        <v>7.1999999999999995E-2</v>
      </c>
      <c r="AT23">
        <v>0.19800000000000001</v>
      </c>
      <c r="AU23">
        <v>4.7E-2</v>
      </c>
      <c r="AV23">
        <v>0.05</v>
      </c>
      <c r="BH23" s="23" t="s">
        <v>107</v>
      </c>
      <c r="BI23">
        <v>0.158</v>
      </c>
      <c r="BJ23">
        <v>0.109</v>
      </c>
      <c r="BK23">
        <v>8.7000000000000008E-2</v>
      </c>
      <c r="BL23">
        <v>0.05</v>
      </c>
      <c r="BX23" s="23" t="s">
        <v>130</v>
      </c>
      <c r="BY23" s="43">
        <f t="shared" si="4"/>
        <v>0.2162</v>
      </c>
      <c r="BZ23" s="43">
        <f t="shared" si="5"/>
        <v>0.30380000000000001</v>
      </c>
      <c r="CA23" s="43">
        <f t="shared" si="6"/>
        <v>0.11560000000000001</v>
      </c>
      <c r="CB23" s="43">
        <f t="shared" si="7"/>
        <v>0.16833333333333333</v>
      </c>
      <c r="CC23">
        <v>0.05</v>
      </c>
    </row>
    <row r="24" spans="1:97" x14ac:dyDescent="0.15">
      <c r="B24" s="23" t="s">
        <v>130</v>
      </c>
      <c r="E24">
        <v>0.29099999999999998</v>
      </c>
      <c r="F24">
        <v>0.22600000000000001</v>
      </c>
      <c r="G24">
        <v>0.20499999999999999</v>
      </c>
      <c r="H24">
        <v>0.155</v>
      </c>
      <c r="I24">
        <v>0.20399999999999999</v>
      </c>
      <c r="K24">
        <v>0.05</v>
      </c>
      <c r="AC24" s="119" t="s">
        <v>166</v>
      </c>
      <c r="BH24" s="23" t="s">
        <v>108</v>
      </c>
      <c r="BI24">
        <v>0.23799999999999999</v>
      </c>
      <c r="BJ24" s="43">
        <v>5.6000000000000001E-2</v>
      </c>
      <c r="BK24" s="43">
        <v>0.11700000000000001</v>
      </c>
      <c r="BL24">
        <v>0.05</v>
      </c>
    </row>
    <row r="25" spans="1:97" x14ac:dyDescent="0.15">
      <c r="B25" s="23"/>
      <c r="W25" s="23" t="s">
        <v>174</v>
      </c>
      <c r="Y25">
        <v>4</v>
      </c>
      <c r="Z25">
        <v>8</v>
      </c>
      <c r="AA25">
        <v>19</v>
      </c>
      <c r="AB25">
        <v>20</v>
      </c>
      <c r="AC25">
        <v>27</v>
      </c>
      <c r="AO25" s="23" t="s">
        <v>174</v>
      </c>
      <c r="AQ25">
        <v>21</v>
      </c>
      <c r="AR25">
        <v>23</v>
      </c>
      <c r="AS25">
        <v>25</v>
      </c>
      <c r="AT25">
        <v>26</v>
      </c>
      <c r="AU25">
        <v>28</v>
      </c>
      <c r="BH25" s="23" t="s">
        <v>130</v>
      </c>
      <c r="BI25">
        <v>0.27400000000000002</v>
      </c>
      <c r="BJ25" s="43">
        <v>7.8E-2</v>
      </c>
      <c r="BK25" s="43">
        <v>0.153</v>
      </c>
      <c r="BL25">
        <v>0.05</v>
      </c>
      <c r="BW25" s="23" t="s">
        <v>174</v>
      </c>
      <c r="BY25" s="23" t="s">
        <v>138</v>
      </c>
      <c r="BZ25" s="23" t="s">
        <v>133</v>
      </c>
      <c r="CA25" s="23" t="s">
        <v>135</v>
      </c>
      <c r="CB25" s="23" t="s">
        <v>139</v>
      </c>
    </row>
    <row r="26" spans="1:97" ht="15" x14ac:dyDescent="0.2">
      <c r="A26" s="23" t="s">
        <v>174</v>
      </c>
      <c r="C26" s="23">
        <v>1</v>
      </c>
      <c r="D26">
        <v>2</v>
      </c>
      <c r="E26">
        <v>3</v>
      </c>
      <c r="F26">
        <v>5</v>
      </c>
      <c r="G26">
        <v>7</v>
      </c>
      <c r="H26">
        <v>12</v>
      </c>
      <c r="I26">
        <v>14</v>
      </c>
      <c r="J26">
        <v>15</v>
      </c>
      <c r="X26" s="23" t="s">
        <v>101</v>
      </c>
      <c r="AA26" s="43">
        <f t="shared" ref="Z26:AC27" si="8">AA15* 0.3263</f>
        <v>9.9521499999999985E-2</v>
      </c>
      <c r="AB26" s="43">
        <f t="shared" si="8"/>
        <v>5.4492100000000002E-2</v>
      </c>
      <c r="AC26" s="43">
        <f t="shared" si="8"/>
        <v>2.0556899999999999E-2</v>
      </c>
      <c r="AP26" s="23" t="s">
        <v>101</v>
      </c>
      <c r="AR26">
        <f t="shared" ref="AR26:AS34" si="9">AR15* 0.3263</f>
        <v>3.8503399999999993E-2</v>
      </c>
      <c r="AS26">
        <f t="shared" si="9"/>
        <v>9.1363999999999994E-3</v>
      </c>
      <c r="AU26">
        <f t="shared" ref="AU26:AU34" si="10">AU15* 0.3263</f>
        <v>2.4472499999999998E-2</v>
      </c>
      <c r="BI26" s="122" t="s">
        <v>170</v>
      </c>
      <c r="BX26" s="23" t="s">
        <v>101</v>
      </c>
      <c r="BY26" s="43">
        <f>AVERAGE(C27:J27)</f>
        <v>5.829893333333333E-2</v>
      </c>
      <c r="BZ26" s="43">
        <f>AVERAGE(Y26:AC26)</f>
        <v>5.8190166666666654E-2</v>
      </c>
      <c r="CA26" s="43">
        <f>AVERAGE(AQ26:AU26)</f>
        <v>2.403743333333333E-2</v>
      </c>
      <c r="CB26" s="43">
        <f>AVERAGE(BI28:BK28)</f>
        <v>6.835985E-2</v>
      </c>
    </row>
    <row r="27" spans="1:97" x14ac:dyDescent="0.15">
      <c r="B27" s="23" t="s">
        <v>101</v>
      </c>
      <c r="C27" s="34"/>
      <c r="D27" s="34"/>
      <c r="E27" s="34">
        <f xml:space="preserve"> E16* 0.3263</f>
        <v>0.14487719999999998</v>
      </c>
      <c r="F27" s="34"/>
      <c r="G27" s="34">
        <f xml:space="preserve"> G16* 0.3263</f>
        <v>1.14205E-2</v>
      </c>
      <c r="H27" s="34">
        <f xml:space="preserve"> H16* 0.3263</f>
        <v>1.85991E-2</v>
      </c>
      <c r="I27" s="34"/>
      <c r="J27" s="34"/>
      <c r="X27" s="23" t="s">
        <v>102</v>
      </c>
      <c r="Y27" s="43">
        <f>Y16* 0.3263</f>
        <v>4.5682E-2</v>
      </c>
      <c r="Z27" s="43">
        <f t="shared" si="8"/>
        <v>0.11681539999999999</v>
      </c>
      <c r="AA27" s="43">
        <f t="shared" si="8"/>
        <v>6.917559999999999E-2</v>
      </c>
      <c r="AB27" s="43">
        <f t="shared" si="8"/>
        <v>9.3648099999999998E-2</v>
      </c>
      <c r="AC27" s="43">
        <f t="shared" si="8"/>
        <v>8.6795799999999992E-2</v>
      </c>
      <c r="AP27" s="23" t="s">
        <v>102</v>
      </c>
      <c r="AQ27">
        <f t="shared" ref="AQ27:AQ34" si="11">AQ16* 0.3263</f>
        <v>0.31814249999999999</v>
      </c>
      <c r="AR27">
        <f t="shared" si="9"/>
        <v>3.2956300000000001E-2</v>
      </c>
      <c r="AS27">
        <f t="shared" si="9"/>
        <v>5.4655250000000002E-2</v>
      </c>
      <c r="AU27">
        <f t="shared" si="10"/>
        <v>1.8272799999999995E-2</v>
      </c>
      <c r="BG27" s="23" t="s">
        <v>174</v>
      </c>
      <c r="BI27">
        <v>16</v>
      </c>
      <c r="BJ27">
        <v>17</v>
      </c>
      <c r="BK27">
        <v>18</v>
      </c>
      <c r="BX27" s="23" t="s">
        <v>102</v>
      </c>
      <c r="BY27" s="43">
        <f t="shared" ref="BY27:BY33" si="12">AVERAGE(C28:J28)</f>
        <v>0.15825549999999999</v>
      </c>
      <c r="BZ27" s="43">
        <f t="shared" ref="BZ27:BZ33" si="13">AVERAGE(Y27:AC27)</f>
        <v>8.2423379999999991E-2</v>
      </c>
      <c r="CA27" s="43">
        <f t="shared" ref="CA27:CA33" si="14">AVERAGE(AQ27:AU27)</f>
        <v>0.10600671249999999</v>
      </c>
      <c r="CB27" s="43">
        <f t="shared" ref="CB27:CB33" si="15">AVERAGE(BI29:BK29)</f>
        <v>4.6715283333333329E-2</v>
      </c>
    </row>
    <row r="28" spans="1:97" x14ac:dyDescent="0.15">
      <c r="B28" s="23" t="s">
        <v>102</v>
      </c>
      <c r="C28" s="34">
        <f t="shared" ref="C28:D30" si="16" xml:space="preserve"> C17* 0.3263</f>
        <v>0.17359159999999998</v>
      </c>
      <c r="D28" s="34">
        <f t="shared" si="16"/>
        <v>7.9290899999999997E-2</v>
      </c>
      <c r="E28" s="34">
        <f t="shared" ref="E28:F35" si="17" xml:space="preserve"> E17* 0.3263</f>
        <v>0.40656979999999998</v>
      </c>
      <c r="F28" s="34">
        <f t="shared" ref="F28:J35" si="18" xml:space="preserve"> F17* 0.3263</f>
        <v>6.3628500000000004E-2</v>
      </c>
      <c r="G28" s="34"/>
      <c r="H28" s="34">
        <f t="shared" si="18"/>
        <v>6.8196699999999999E-2</v>
      </c>
      <c r="I28" s="34"/>
      <c r="J28" s="34"/>
      <c r="X28" s="23" t="s">
        <v>103</v>
      </c>
      <c r="Y28" s="43">
        <f t="shared" ref="Y28:AC34" si="19">Y17* 0.3263</f>
        <v>8.3206500000000003E-2</v>
      </c>
      <c r="Z28" s="43">
        <f t="shared" si="19"/>
        <v>0.22628904999999999</v>
      </c>
      <c r="AA28" s="43">
        <f t="shared" si="19"/>
        <v>0.22106824999999999</v>
      </c>
      <c r="AB28" s="43">
        <f t="shared" si="19"/>
        <v>0.15629770000000001</v>
      </c>
      <c r="AC28" s="43">
        <f t="shared" si="19"/>
        <v>0.15695029999999999</v>
      </c>
      <c r="AP28" s="23" t="s">
        <v>103</v>
      </c>
      <c r="AQ28">
        <f t="shared" si="11"/>
        <v>7.765939999999999E-2</v>
      </c>
      <c r="AR28">
        <f t="shared" si="9"/>
        <v>0.10735269999999998</v>
      </c>
      <c r="AS28">
        <f t="shared" si="9"/>
        <v>1.4030899999999997E-2</v>
      </c>
      <c r="AU28">
        <f t="shared" si="10"/>
        <v>1.3704599999999997E-2</v>
      </c>
      <c r="BH28" s="23" t="s">
        <v>101</v>
      </c>
      <c r="BI28" s="43">
        <f>BI17*0.3263</f>
        <v>8.1574999999999995E-2</v>
      </c>
      <c r="BJ28" s="43"/>
      <c r="BK28" s="43">
        <f t="shared" ref="BK28:BK36" si="20">BK17*0.3263</f>
        <v>5.5144699999999998E-2</v>
      </c>
      <c r="BX28" s="23" t="s">
        <v>103</v>
      </c>
      <c r="BY28" s="43">
        <f>AVERAGE(C29:J29)</f>
        <v>0.22531014999999999</v>
      </c>
      <c r="BZ28" s="43">
        <f t="shared" si="13"/>
        <v>0.16876236</v>
      </c>
      <c r="CA28" s="43">
        <f t="shared" si="14"/>
        <v>5.3186899999999981E-2</v>
      </c>
      <c r="CB28" s="43">
        <f t="shared" si="15"/>
        <v>0.17946499999999999</v>
      </c>
    </row>
    <row r="29" spans="1:97" x14ac:dyDescent="0.15">
      <c r="B29" s="23" t="s">
        <v>103</v>
      </c>
      <c r="C29" s="34">
        <f t="shared" si="16"/>
        <v>0.38536029999999999</v>
      </c>
      <c r="D29" s="34">
        <f t="shared" si="16"/>
        <v>0.39058110000000001</v>
      </c>
      <c r="E29" s="34">
        <f t="shared" si="17"/>
        <v>0.13704599999999997</v>
      </c>
      <c r="F29" s="34">
        <f t="shared" si="18"/>
        <v>0.1256255</v>
      </c>
      <c r="G29" s="34"/>
      <c r="H29" s="34">
        <f t="shared" si="18"/>
        <v>0.16217109999999998</v>
      </c>
      <c r="I29" s="34">
        <f t="shared" si="18"/>
        <v>0.15107689999999999</v>
      </c>
      <c r="J29" s="34"/>
      <c r="X29" s="23" t="s">
        <v>104</v>
      </c>
      <c r="Y29" s="43">
        <f t="shared" si="19"/>
        <v>7.2438599999999992E-2</v>
      </c>
      <c r="Z29" s="43">
        <f t="shared" si="19"/>
        <v>0.13356546666666666</v>
      </c>
      <c r="AA29" s="43">
        <f t="shared" si="19"/>
        <v>5.0576499999999996E-2</v>
      </c>
      <c r="AB29" s="43">
        <f t="shared" si="19"/>
        <v>7.8094466666666654E-2</v>
      </c>
      <c r="AC29" s="43">
        <f t="shared" si="19"/>
        <v>6.1018099999999985E-2</v>
      </c>
      <c r="AP29" s="23" t="s">
        <v>104</v>
      </c>
      <c r="AQ29">
        <f t="shared" si="11"/>
        <v>6.7870399999999997E-2</v>
      </c>
      <c r="AR29">
        <f t="shared" si="9"/>
        <v>4.6769666666666668E-2</v>
      </c>
      <c r="AS29">
        <f t="shared" si="9"/>
        <v>4.5682E-2</v>
      </c>
      <c r="AT29">
        <f t="shared" ref="AT29:AT34" si="21">AT18* 0.3263</f>
        <v>6.3954799999999992E-2</v>
      </c>
      <c r="AU29">
        <f t="shared" si="10"/>
        <v>3.572985E-2</v>
      </c>
      <c r="BH29" s="23" t="s">
        <v>102</v>
      </c>
      <c r="BI29" s="43">
        <f>BI18*0.3263</f>
        <v>7.4722700000000003E-2</v>
      </c>
      <c r="BJ29" s="43">
        <f t="shared" ref="BJ29:BJ36" si="22">BJ18*0.3263</f>
        <v>1.27257E-2</v>
      </c>
      <c r="BK29" s="43">
        <f t="shared" si="20"/>
        <v>5.2697449999999986E-2</v>
      </c>
      <c r="BX29" s="23" t="s">
        <v>104</v>
      </c>
      <c r="BY29" s="43">
        <f t="shared" si="12"/>
        <v>0.16372102499999999</v>
      </c>
      <c r="BZ29" s="43">
        <f t="shared" si="13"/>
        <v>7.9138626666666642E-2</v>
      </c>
      <c r="CA29" s="43">
        <f t="shared" si="14"/>
        <v>5.2001343333333325E-2</v>
      </c>
      <c r="CB29" s="43">
        <f t="shared" si="15"/>
        <v>4.5953916666666664E-2</v>
      </c>
    </row>
    <row r="30" spans="1:97" x14ac:dyDescent="0.15">
      <c r="B30" s="23" t="s">
        <v>104</v>
      </c>
      <c r="C30" s="34">
        <f t="shared" si="16"/>
        <v>0.27050269999999998</v>
      </c>
      <c r="D30" s="34">
        <f t="shared" si="16"/>
        <v>0.28991754999999997</v>
      </c>
      <c r="E30" s="34"/>
      <c r="F30" s="34"/>
      <c r="G30" s="34">
        <f t="shared" si="18"/>
        <v>1.5988699999999998E-2</v>
      </c>
      <c r="H30" s="34">
        <f t="shared" si="18"/>
        <v>0.20622159999999998</v>
      </c>
      <c r="I30" s="34">
        <f t="shared" si="18"/>
        <v>9.8542599999999994E-2</v>
      </c>
      <c r="J30" s="34">
        <f t="shared" si="18"/>
        <v>0.10115299999999999</v>
      </c>
      <c r="X30" s="23" t="s">
        <v>105</v>
      </c>
      <c r="Y30" s="43"/>
      <c r="Z30" s="43">
        <f t="shared" si="19"/>
        <v>0.21242130000000001</v>
      </c>
      <c r="AA30" s="43">
        <f t="shared" si="19"/>
        <v>8.7937849999999998E-2</v>
      </c>
      <c r="AB30" s="43">
        <f t="shared" si="19"/>
        <v>1.4520349999999998E-2</v>
      </c>
      <c r="AC30" s="43"/>
      <c r="AP30" s="23" t="s">
        <v>105</v>
      </c>
      <c r="AQ30">
        <f t="shared" si="11"/>
        <v>2.70829E-2</v>
      </c>
      <c r="AR30">
        <f t="shared" si="9"/>
        <v>0.13655655</v>
      </c>
      <c r="AS30">
        <f t="shared" si="9"/>
        <v>0.20197969999999998</v>
      </c>
      <c r="AT30">
        <f t="shared" si="21"/>
        <v>0.14683499999999997</v>
      </c>
      <c r="AU30">
        <f t="shared" si="10"/>
        <v>0.13541449999999999</v>
      </c>
      <c r="BH30" s="23" t="s">
        <v>103</v>
      </c>
      <c r="BI30" s="43"/>
      <c r="BJ30" s="43">
        <f t="shared" si="22"/>
        <v>0.27523404999999995</v>
      </c>
      <c r="BK30" s="43">
        <f t="shared" si="20"/>
        <v>8.3695949999999991E-2</v>
      </c>
      <c r="BX30" s="23" t="s">
        <v>105</v>
      </c>
      <c r="BY30" s="43">
        <f t="shared" si="12"/>
        <v>6.4933699999999997E-2</v>
      </c>
      <c r="BZ30" s="43">
        <f t="shared" si="13"/>
        <v>0.10495983333333335</v>
      </c>
      <c r="CA30" s="43">
        <f t="shared" si="14"/>
        <v>0.12957373</v>
      </c>
      <c r="CB30" s="43">
        <f t="shared" si="15"/>
        <v>8.8835175000000002E-2</v>
      </c>
    </row>
    <row r="31" spans="1:97" x14ac:dyDescent="0.15">
      <c r="B31" s="23" t="s">
        <v>105</v>
      </c>
      <c r="C31" s="34"/>
      <c r="D31" s="34">
        <f xml:space="preserve"> D20* 0.3263</f>
        <v>3.2629999999999998E-3</v>
      </c>
      <c r="E31" s="34">
        <f t="shared" si="17"/>
        <v>1.6315E-2</v>
      </c>
      <c r="F31" s="34">
        <f t="shared" si="18"/>
        <v>3.8829699999999995E-2</v>
      </c>
      <c r="G31" s="34"/>
      <c r="H31" s="34">
        <f t="shared" si="18"/>
        <v>9.1363999999999994E-3</v>
      </c>
      <c r="I31" s="34">
        <f t="shared" si="18"/>
        <v>0.25712439999999998</v>
      </c>
      <c r="J31" s="34"/>
      <c r="X31" s="23" t="s">
        <v>106</v>
      </c>
      <c r="Y31" s="43">
        <f t="shared" si="19"/>
        <v>9.5605899999999994E-2</v>
      </c>
      <c r="Z31" s="43">
        <f t="shared" si="19"/>
        <v>8.7122099999999994E-2</v>
      </c>
      <c r="AA31" s="43">
        <f t="shared" si="19"/>
        <v>2.1535800000000001E-2</v>
      </c>
      <c r="AB31" s="43">
        <f t="shared" si="19"/>
        <v>7.211229999999999E-2</v>
      </c>
      <c r="AC31" s="43">
        <f t="shared" si="19"/>
        <v>8.4348549999999994E-2</v>
      </c>
      <c r="AP31" s="23" t="s">
        <v>106</v>
      </c>
      <c r="AQ31">
        <f t="shared" si="11"/>
        <v>3.8829699999999995E-2</v>
      </c>
      <c r="AR31">
        <f t="shared" si="9"/>
        <v>8.059609999999999E-2</v>
      </c>
      <c r="AS31">
        <f t="shared" si="9"/>
        <v>8.7611549999999996E-2</v>
      </c>
      <c r="AT31">
        <f t="shared" si="21"/>
        <v>6.3954799999999992E-2</v>
      </c>
      <c r="AU31">
        <f t="shared" si="10"/>
        <v>2.4635649999999999E-2</v>
      </c>
      <c r="BH31" s="23" t="s">
        <v>104</v>
      </c>
      <c r="BI31" s="43"/>
      <c r="BJ31" s="43">
        <f t="shared" si="22"/>
        <v>4.4159266666666662E-2</v>
      </c>
      <c r="BK31" s="43">
        <f t="shared" si="20"/>
        <v>4.7748566666666666E-2</v>
      </c>
      <c r="BX31" s="23" t="s">
        <v>106</v>
      </c>
      <c r="BY31" s="43">
        <f t="shared" si="12"/>
        <v>9.2669199999999993E-2</v>
      </c>
      <c r="BZ31" s="43">
        <f t="shared" si="13"/>
        <v>7.2144929999999996E-2</v>
      </c>
      <c r="CA31" s="43">
        <f t="shared" si="14"/>
        <v>5.9125560000000001E-2</v>
      </c>
      <c r="CB31" s="43">
        <f t="shared" si="15"/>
        <v>5.3621966666666666E-2</v>
      </c>
    </row>
    <row r="32" spans="1:97" x14ac:dyDescent="0.15">
      <c r="B32" s="23" t="s">
        <v>106</v>
      </c>
      <c r="C32" s="34">
        <f xml:space="preserve"> C21* 0.3263</f>
        <v>0.25484030000000002</v>
      </c>
      <c r="D32" s="34">
        <f xml:space="preserve"> D21* 0.3263</f>
        <v>0.13933009999999998</v>
      </c>
      <c r="E32" s="34">
        <f t="shared" si="17"/>
        <v>1.6967599999999999E-2</v>
      </c>
      <c r="F32" s="34">
        <f t="shared" si="18"/>
        <v>6.4607399999999995E-2</v>
      </c>
      <c r="G32" s="34"/>
      <c r="H32" s="34">
        <f t="shared" si="18"/>
        <v>1.1746799999999998E-2</v>
      </c>
      <c r="I32" s="34">
        <f t="shared" si="18"/>
        <v>6.8522999999999987E-2</v>
      </c>
      <c r="J32" s="34"/>
      <c r="X32" s="23" t="s">
        <v>107</v>
      </c>
      <c r="Y32" s="43">
        <f t="shared" si="19"/>
        <v>5.9712899999999992E-2</v>
      </c>
      <c r="Z32" s="43">
        <f t="shared" si="19"/>
        <v>3.279315E-2</v>
      </c>
      <c r="AA32" s="43">
        <f t="shared" si="19"/>
        <v>4.2582149999999999E-2</v>
      </c>
      <c r="AB32" s="43">
        <f t="shared" si="19"/>
        <v>5.7918249999999991E-2</v>
      </c>
      <c r="AC32" s="43">
        <f t="shared" si="19"/>
        <v>2.3330450000000003E-2</v>
      </c>
      <c r="AP32" s="23" t="s">
        <v>107</v>
      </c>
      <c r="AQ32">
        <f t="shared" si="11"/>
        <v>4.633459999999999E-2</v>
      </c>
      <c r="AR32">
        <f t="shared" si="9"/>
        <v>4.1113799999999999E-2</v>
      </c>
      <c r="AS32">
        <f t="shared" si="9"/>
        <v>6.3954799999999992E-2</v>
      </c>
      <c r="AT32">
        <f t="shared" si="21"/>
        <v>3.1651100000000001E-2</v>
      </c>
      <c r="AU32">
        <f t="shared" si="10"/>
        <v>8.8100999999999995E-3</v>
      </c>
      <c r="BH32" s="23" t="s">
        <v>105</v>
      </c>
      <c r="BI32" s="43"/>
      <c r="BJ32" s="43">
        <f t="shared" si="22"/>
        <v>0.15874495</v>
      </c>
      <c r="BK32" s="43">
        <f t="shared" si="20"/>
        <v>1.8925399999999998E-2</v>
      </c>
      <c r="BX32" s="23" t="s">
        <v>107</v>
      </c>
      <c r="BY32" s="43">
        <f t="shared" si="12"/>
        <v>0.12480974999999998</v>
      </c>
      <c r="BZ32" s="43">
        <f t="shared" si="13"/>
        <v>4.3267380000000001E-2</v>
      </c>
      <c r="CA32" s="43">
        <f t="shared" si="14"/>
        <v>3.8372879999999984E-2</v>
      </c>
      <c r="CB32" s="43">
        <f t="shared" si="15"/>
        <v>3.85034E-2</v>
      </c>
    </row>
    <row r="33" spans="1:97" x14ac:dyDescent="0.15">
      <c r="B33" s="23" t="s">
        <v>107</v>
      </c>
      <c r="C33" s="34">
        <f xml:space="preserve"> C22* 0.3263</f>
        <v>0.22025249999999999</v>
      </c>
      <c r="D33" s="34">
        <f xml:space="preserve"> D22* 0.3263</f>
        <v>0.1833806</v>
      </c>
      <c r="E33" s="34">
        <f t="shared" si="17"/>
        <v>4.9271299999999997E-2</v>
      </c>
      <c r="F33" s="34">
        <f t="shared" si="18"/>
        <v>4.0134899999999994E-2</v>
      </c>
      <c r="G33" s="34"/>
      <c r="H33" s="34">
        <f t="shared" si="18"/>
        <v>2.64303E-2</v>
      </c>
      <c r="I33" s="34">
        <f t="shared" si="18"/>
        <v>6.9828200000000007E-2</v>
      </c>
      <c r="J33" s="34">
        <f t="shared" si="18"/>
        <v>0.28437045</v>
      </c>
      <c r="X33" s="23" t="s">
        <v>108</v>
      </c>
      <c r="Y33" s="43">
        <f t="shared" si="19"/>
        <v>0.17783350000000001</v>
      </c>
      <c r="Z33" s="43">
        <f t="shared" si="19"/>
        <v>6.9828199999999993E-2</v>
      </c>
      <c r="AA33" s="43">
        <f t="shared" si="19"/>
        <v>8.1574999999999995E-2</v>
      </c>
      <c r="AB33" s="43">
        <f t="shared" si="19"/>
        <v>0.1474876</v>
      </c>
      <c r="AC33" s="43">
        <f t="shared" si="19"/>
        <v>4.3397899999999996E-2</v>
      </c>
      <c r="AP33" s="23" t="s">
        <v>108</v>
      </c>
      <c r="AR33">
        <f t="shared" si="9"/>
        <v>7.3743799999999998E-2</v>
      </c>
      <c r="AS33">
        <f t="shared" si="9"/>
        <v>6.0365499999999996E-2</v>
      </c>
      <c r="AT33">
        <f t="shared" si="21"/>
        <v>0.50804909999999992</v>
      </c>
      <c r="AU33">
        <f t="shared" si="10"/>
        <v>3.6871899999999999E-2</v>
      </c>
      <c r="BH33" s="23" t="s">
        <v>106</v>
      </c>
      <c r="BI33" s="43">
        <f>BI22*0.3263</f>
        <v>4.4376800000000001E-2</v>
      </c>
      <c r="BJ33" s="43">
        <f t="shared" si="22"/>
        <v>5.7591949999999996E-2</v>
      </c>
      <c r="BK33" s="43">
        <f t="shared" si="20"/>
        <v>5.8897150000000002E-2</v>
      </c>
      <c r="BX33" s="23" t="s">
        <v>108</v>
      </c>
      <c r="BY33" s="43">
        <f t="shared" si="12"/>
        <v>6.797916666666666E-2</v>
      </c>
      <c r="BZ33" s="43">
        <f t="shared" si="13"/>
        <v>0.10402444</v>
      </c>
      <c r="CA33" s="43">
        <f t="shared" si="14"/>
        <v>0.16975757499999997</v>
      </c>
      <c r="CB33" s="43">
        <f t="shared" si="15"/>
        <v>4.4703099999999996E-2</v>
      </c>
    </row>
    <row r="34" spans="1:97" x14ac:dyDescent="0.15">
      <c r="B34" s="23" t="s">
        <v>108</v>
      </c>
      <c r="C34" s="34">
        <f xml:space="preserve"> C23* 0.3263</f>
        <v>7.6354199999999997E-2</v>
      </c>
      <c r="D34" s="34">
        <f xml:space="preserve"> D23* 0.3263</f>
        <v>0.11387869999999999</v>
      </c>
      <c r="E34" s="34">
        <f t="shared" si="17"/>
        <v>2.2841E-2</v>
      </c>
      <c r="F34" s="34"/>
      <c r="G34" s="34">
        <f t="shared" si="18"/>
        <v>8.4837999999999997E-3</v>
      </c>
      <c r="H34" s="34">
        <f t="shared" si="18"/>
        <v>0.10115299999999999</v>
      </c>
      <c r="I34" s="34">
        <f t="shared" si="18"/>
        <v>8.5164299999999998E-2</v>
      </c>
      <c r="J34" s="34"/>
      <c r="X34" s="23" t="s">
        <v>130</v>
      </c>
      <c r="Y34" s="43">
        <f t="shared" si="19"/>
        <v>6.1996999999999997E-2</v>
      </c>
      <c r="Z34" s="43">
        <f t="shared" si="19"/>
        <v>0.1027845</v>
      </c>
      <c r="AA34" s="43">
        <f t="shared" si="19"/>
        <v>0.15727659999999999</v>
      </c>
      <c r="AB34" s="43">
        <f t="shared" si="19"/>
        <v>6.7217799999999994E-2</v>
      </c>
      <c r="AC34" s="43">
        <f t="shared" si="19"/>
        <v>0.10637379999999999</v>
      </c>
      <c r="AP34" s="23" t="s">
        <v>130</v>
      </c>
      <c r="AQ34">
        <f t="shared" si="11"/>
        <v>3.9482299999999998E-2</v>
      </c>
      <c r="AR34">
        <f t="shared" si="9"/>
        <v>4.5682E-2</v>
      </c>
      <c r="AS34">
        <f t="shared" si="9"/>
        <v>2.3493599999999996E-2</v>
      </c>
      <c r="AT34">
        <f t="shared" si="21"/>
        <v>6.4607399999999995E-2</v>
      </c>
      <c r="AU34">
        <f t="shared" si="10"/>
        <v>1.5336099999999998E-2</v>
      </c>
      <c r="BH34" s="23" t="s">
        <v>107</v>
      </c>
      <c r="BI34" s="43">
        <f>BI23*0.3263</f>
        <v>5.1555399999999994E-2</v>
      </c>
      <c r="BJ34" s="43">
        <f t="shared" si="22"/>
        <v>3.55667E-2</v>
      </c>
      <c r="BK34" s="43">
        <f t="shared" si="20"/>
        <v>2.8388099999999999E-2</v>
      </c>
      <c r="BX34" s="23" t="s">
        <v>130</v>
      </c>
      <c r="BY34" s="43">
        <f>AVERAGE(C35:J35)</f>
        <v>7.0546059999999994E-2</v>
      </c>
      <c r="BZ34" s="43">
        <f>AVERAGE(Y34:AC34)</f>
        <v>9.912994E-2</v>
      </c>
      <c r="CA34" s="43">
        <f>AVERAGE(AQ34:AU34)</f>
        <v>3.7720280000000002E-2</v>
      </c>
      <c r="CB34" s="43">
        <f>AVERAGE(BI36:BK36)</f>
        <v>5.4927166666666666E-2</v>
      </c>
    </row>
    <row r="35" spans="1:97" x14ac:dyDescent="0.15">
      <c r="B35" s="23" t="s">
        <v>130</v>
      </c>
      <c r="C35" s="34"/>
      <c r="D35" s="34"/>
      <c r="E35" s="34">
        <f t="shared" si="17"/>
        <v>9.495329999999999E-2</v>
      </c>
      <c r="F35" s="34">
        <f t="shared" si="17"/>
        <v>7.3743799999999998E-2</v>
      </c>
      <c r="G35" s="34">
        <f t="shared" si="18"/>
        <v>6.6891499999999993E-2</v>
      </c>
      <c r="H35" s="34">
        <f t="shared" si="18"/>
        <v>5.0576499999999996E-2</v>
      </c>
      <c r="I35" s="34">
        <f t="shared" si="18"/>
        <v>6.6565199999999991E-2</v>
      </c>
      <c r="J35" s="34"/>
      <c r="BH35" s="23" t="s">
        <v>108</v>
      </c>
      <c r="BI35" s="43">
        <f>BI24*0.3263</f>
        <v>7.765939999999999E-2</v>
      </c>
      <c r="BJ35" s="43">
        <f t="shared" si="22"/>
        <v>1.8272799999999999E-2</v>
      </c>
      <c r="BK35" s="43">
        <f t="shared" si="20"/>
        <v>3.8177099999999999E-2</v>
      </c>
    </row>
    <row r="36" spans="1:97" x14ac:dyDescent="0.15">
      <c r="W36" s="23" t="s">
        <v>134</v>
      </c>
      <c r="Y36">
        <v>4</v>
      </c>
      <c r="Z36">
        <v>8</v>
      </c>
      <c r="AA36">
        <v>19</v>
      </c>
      <c r="AB36">
        <v>20</v>
      </c>
      <c r="AC36">
        <v>27</v>
      </c>
      <c r="AO36" s="23" t="s">
        <v>134</v>
      </c>
      <c r="AQ36">
        <v>21</v>
      </c>
      <c r="AR36">
        <v>23</v>
      </c>
      <c r="AS36">
        <v>25</v>
      </c>
      <c r="AT36">
        <v>26</v>
      </c>
      <c r="AU36">
        <v>28</v>
      </c>
      <c r="BH36" s="23" t="s">
        <v>130</v>
      </c>
      <c r="BI36" s="43">
        <f>BI25*0.3263</f>
        <v>8.9406200000000005E-2</v>
      </c>
      <c r="BJ36" s="43">
        <f t="shared" si="22"/>
        <v>2.5451399999999999E-2</v>
      </c>
      <c r="BK36" s="43">
        <f t="shared" si="20"/>
        <v>4.9923899999999993E-2</v>
      </c>
      <c r="BW36" s="23" t="s">
        <v>134</v>
      </c>
      <c r="BY36" s="23" t="s">
        <v>138</v>
      </c>
      <c r="BZ36" s="23" t="s">
        <v>133</v>
      </c>
      <c r="CA36" s="23" t="s">
        <v>135</v>
      </c>
      <c r="CB36" s="23" t="s">
        <v>139</v>
      </c>
    </row>
    <row r="37" spans="1:97" x14ac:dyDescent="0.15">
      <c r="A37" s="23" t="s">
        <v>134</v>
      </c>
      <c r="C37" s="23">
        <v>1</v>
      </c>
      <c r="D37">
        <v>2</v>
      </c>
      <c r="E37">
        <v>3</v>
      </c>
      <c r="F37">
        <v>5</v>
      </c>
      <c r="G37">
        <v>7</v>
      </c>
      <c r="H37">
        <v>12</v>
      </c>
      <c r="I37">
        <v>14</v>
      </c>
      <c r="J37">
        <v>15</v>
      </c>
      <c r="X37" s="23" t="s">
        <v>101</v>
      </c>
      <c r="AA37">
        <v>35.299999999999997</v>
      </c>
      <c r="AB37">
        <v>39.5</v>
      </c>
      <c r="AC37">
        <v>18.100000000000001</v>
      </c>
      <c r="AD37">
        <v>10</v>
      </c>
      <c r="AE37">
        <v>50</v>
      </c>
      <c r="AP37" s="23" t="s">
        <v>101</v>
      </c>
      <c r="AR37">
        <v>10.1</v>
      </c>
      <c r="AS37">
        <v>25.6</v>
      </c>
      <c r="AU37">
        <v>12.1</v>
      </c>
      <c r="AV37">
        <v>10</v>
      </c>
      <c r="AW37">
        <v>50</v>
      </c>
      <c r="BX37" s="23" t="s">
        <v>101</v>
      </c>
      <c r="BY37" s="50">
        <f t="shared" ref="BY37:BY44" si="23">AVERAGE(C38:J38)</f>
        <v>10.933333333333332</v>
      </c>
      <c r="BZ37" s="50">
        <f t="shared" ref="BZ37:BZ44" si="24">AVERAGE(Y37:AC37)</f>
        <v>30.966666666666669</v>
      </c>
      <c r="CA37" s="50">
        <f t="shared" ref="CA37:CA44" si="25">AVERAGE(AQ37:AU37)</f>
        <v>15.933333333333335</v>
      </c>
      <c r="CB37" s="50">
        <f t="shared" ref="CB37:CB44" si="26">AVERAGE(BI39:BK39)</f>
        <v>7.8</v>
      </c>
      <c r="CC37">
        <v>10</v>
      </c>
      <c r="CD37">
        <v>50</v>
      </c>
    </row>
    <row r="38" spans="1:97" ht="16" x14ac:dyDescent="0.2">
      <c r="B38" s="23" t="s">
        <v>101</v>
      </c>
      <c r="E38">
        <v>12.4</v>
      </c>
      <c r="G38">
        <v>16.5</v>
      </c>
      <c r="H38">
        <v>3.9</v>
      </c>
      <c r="K38">
        <v>10</v>
      </c>
      <c r="L38">
        <v>50</v>
      </c>
      <c r="X38" s="23" t="s">
        <v>102</v>
      </c>
      <c r="Y38" s="50">
        <v>16.05</v>
      </c>
      <c r="Z38">
        <v>9.5</v>
      </c>
      <c r="AA38">
        <v>11.4</v>
      </c>
      <c r="AB38" s="50">
        <v>24.55</v>
      </c>
      <c r="AC38">
        <v>12.600000000000001</v>
      </c>
      <c r="AD38">
        <v>10</v>
      </c>
      <c r="AE38">
        <v>50</v>
      </c>
      <c r="AP38" s="23" t="s">
        <v>102</v>
      </c>
      <c r="AQ38" s="50">
        <v>39.200000000000003</v>
      </c>
      <c r="AR38">
        <v>9.6</v>
      </c>
      <c r="AS38" s="50">
        <v>18.649999999999999</v>
      </c>
      <c r="AU38" s="50">
        <v>9.0500000000000007</v>
      </c>
      <c r="AV38">
        <v>10</v>
      </c>
      <c r="AW38">
        <v>50</v>
      </c>
      <c r="BG38" s="23" t="s">
        <v>134</v>
      </c>
      <c r="BI38">
        <v>16</v>
      </c>
      <c r="BJ38">
        <v>17</v>
      </c>
      <c r="BK38">
        <v>18</v>
      </c>
      <c r="BX38" s="23" t="s">
        <v>102</v>
      </c>
      <c r="BY38" s="50">
        <f t="shared" si="23"/>
        <v>11.709999999999999</v>
      </c>
      <c r="BZ38" s="50">
        <f t="shared" si="24"/>
        <v>14.819999999999999</v>
      </c>
      <c r="CA38" s="50">
        <f t="shared" si="25"/>
        <v>19.125</v>
      </c>
      <c r="CB38" s="50">
        <f t="shared" si="26"/>
        <v>24.483333333333334</v>
      </c>
      <c r="CC38">
        <v>10</v>
      </c>
      <c r="CD38">
        <v>50</v>
      </c>
      <c r="CR38" s="97"/>
      <c r="CS38" s="1"/>
    </row>
    <row r="39" spans="1:97" ht="16" x14ac:dyDescent="0.2">
      <c r="B39" s="23" t="s">
        <v>102</v>
      </c>
      <c r="C39">
        <v>9.6999999999999993</v>
      </c>
      <c r="D39">
        <v>7.9</v>
      </c>
      <c r="E39" s="50">
        <v>22.65</v>
      </c>
      <c r="F39">
        <v>7.4</v>
      </c>
      <c r="H39">
        <v>10.9</v>
      </c>
      <c r="K39">
        <v>10</v>
      </c>
      <c r="L39">
        <v>50</v>
      </c>
      <c r="X39" s="23" t="s">
        <v>103</v>
      </c>
      <c r="Y39" s="50">
        <v>18.149999999999999</v>
      </c>
      <c r="Z39">
        <v>7</v>
      </c>
      <c r="AA39" s="50">
        <v>28.65</v>
      </c>
      <c r="AB39" s="50">
        <v>35.950000000000003</v>
      </c>
      <c r="AC39">
        <v>16.899999999999999</v>
      </c>
      <c r="AD39">
        <v>10</v>
      </c>
      <c r="AE39">
        <v>50</v>
      </c>
      <c r="AP39" s="23" t="s">
        <v>103</v>
      </c>
      <c r="AQ39" s="50">
        <v>22.5</v>
      </c>
      <c r="AR39" s="50">
        <v>6.75</v>
      </c>
      <c r="AS39">
        <v>17.3</v>
      </c>
      <c r="AU39">
        <v>9.6</v>
      </c>
      <c r="AV39">
        <v>10</v>
      </c>
      <c r="AW39">
        <v>50</v>
      </c>
      <c r="BH39" s="23" t="s">
        <v>101</v>
      </c>
      <c r="BI39" s="50">
        <v>6</v>
      </c>
      <c r="BK39">
        <v>9.6</v>
      </c>
      <c r="BL39">
        <v>10</v>
      </c>
      <c r="BM39">
        <v>50</v>
      </c>
      <c r="BX39" s="23" t="s">
        <v>103</v>
      </c>
      <c r="BY39" s="50">
        <f t="shared" si="23"/>
        <v>12.716666666666667</v>
      </c>
      <c r="BZ39" s="50">
        <f t="shared" si="24"/>
        <v>21.330000000000002</v>
      </c>
      <c r="CA39" s="50">
        <f t="shared" si="25"/>
        <v>14.0375</v>
      </c>
      <c r="CB39" s="50">
        <f t="shared" si="26"/>
        <v>16.883333333333336</v>
      </c>
      <c r="CC39">
        <v>10</v>
      </c>
      <c r="CD39">
        <v>50</v>
      </c>
      <c r="CR39" s="97"/>
      <c r="CS39" s="97"/>
    </row>
    <row r="40" spans="1:97" x14ac:dyDescent="0.15">
      <c r="B40" s="23" t="s">
        <v>103</v>
      </c>
      <c r="C40">
        <v>9.1999999999999993</v>
      </c>
      <c r="D40">
        <v>2.8</v>
      </c>
      <c r="E40" s="50">
        <v>31.8</v>
      </c>
      <c r="F40">
        <v>18.3</v>
      </c>
      <c r="H40">
        <v>13.2</v>
      </c>
      <c r="I40">
        <v>1</v>
      </c>
      <c r="K40">
        <v>10</v>
      </c>
      <c r="L40">
        <v>50</v>
      </c>
      <c r="X40" s="23" t="s">
        <v>104</v>
      </c>
      <c r="Y40">
        <v>40.9</v>
      </c>
      <c r="Z40" s="50">
        <v>12.166666666666666</v>
      </c>
      <c r="AA40" s="50">
        <v>47.15</v>
      </c>
      <c r="AB40">
        <v>36.6</v>
      </c>
      <c r="AC40" s="50">
        <v>18.2</v>
      </c>
      <c r="AD40">
        <v>10</v>
      </c>
      <c r="AE40">
        <v>50</v>
      </c>
      <c r="AP40" s="23" t="s">
        <v>104</v>
      </c>
      <c r="AQ40" s="50">
        <v>24.3</v>
      </c>
      <c r="AR40" s="50">
        <v>12.833333333333334</v>
      </c>
      <c r="AS40" s="50">
        <v>14.25</v>
      </c>
      <c r="AT40" s="50">
        <v>58.050000000000004</v>
      </c>
      <c r="AU40" s="50">
        <v>13.25</v>
      </c>
      <c r="AV40">
        <v>10</v>
      </c>
      <c r="AW40">
        <v>50</v>
      </c>
      <c r="BH40" s="23" t="s">
        <v>102</v>
      </c>
      <c r="BI40">
        <v>16.100000000000001</v>
      </c>
      <c r="BJ40">
        <v>45.1</v>
      </c>
      <c r="BK40" s="50">
        <v>12.25</v>
      </c>
      <c r="BL40">
        <v>10</v>
      </c>
      <c r="BM40">
        <v>50</v>
      </c>
      <c r="BX40" s="23" t="s">
        <v>104</v>
      </c>
      <c r="BY40" s="50">
        <f t="shared" si="23"/>
        <v>9.1</v>
      </c>
      <c r="BZ40" s="50">
        <f t="shared" si="24"/>
        <v>31.00333333333333</v>
      </c>
      <c r="CA40" s="50">
        <f t="shared" si="25"/>
        <v>24.536666666666669</v>
      </c>
      <c r="CB40" s="50">
        <f t="shared" si="26"/>
        <v>12.175000000000001</v>
      </c>
      <c r="CC40">
        <v>10</v>
      </c>
      <c r="CD40">
        <v>50</v>
      </c>
    </row>
    <row r="41" spans="1:97" x14ac:dyDescent="0.15">
      <c r="B41" s="23" t="s">
        <v>104</v>
      </c>
      <c r="C41" s="50">
        <v>15</v>
      </c>
      <c r="D41" s="50">
        <v>5.25</v>
      </c>
      <c r="G41">
        <v>12</v>
      </c>
      <c r="H41">
        <v>10.5</v>
      </c>
      <c r="I41">
        <v>2.75</v>
      </c>
      <c r="K41">
        <v>10</v>
      </c>
      <c r="L41">
        <v>50</v>
      </c>
      <c r="X41" s="23" t="s">
        <v>105</v>
      </c>
      <c r="Z41">
        <v>3</v>
      </c>
      <c r="AA41">
        <v>35.4</v>
      </c>
      <c r="AB41" s="34">
        <v>36.1</v>
      </c>
      <c r="AC41">
        <v>19.899999999999999</v>
      </c>
      <c r="AD41">
        <v>10</v>
      </c>
      <c r="AE41">
        <v>50</v>
      </c>
      <c r="AP41" s="23" t="s">
        <v>105</v>
      </c>
      <c r="AQ41">
        <v>43</v>
      </c>
      <c r="AR41">
        <v>15.700000000000001</v>
      </c>
      <c r="AS41" s="50">
        <v>15.8</v>
      </c>
      <c r="AT41">
        <v>37.450000000000003</v>
      </c>
      <c r="AU41">
        <v>16.7</v>
      </c>
      <c r="AV41">
        <v>10</v>
      </c>
      <c r="AW41">
        <v>50</v>
      </c>
      <c r="BH41" s="23" t="s">
        <v>103</v>
      </c>
      <c r="BI41">
        <v>12.3</v>
      </c>
      <c r="BJ41" s="50">
        <v>25.55</v>
      </c>
      <c r="BK41">
        <v>12.8</v>
      </c>
      <c r="BL41">
        <v>10</v>
      </c>
      <c r="BM41">
        <v>50</v>
      </c>
      <c r="BX41" s="23" t="s">
        <v>105</v>
      </c>
      <c r="BY41" s="50">
        <f t="shared" si="23"/>
        <v>6.82</v>
      </c>
      <c r="BZ41" s="50">
        <f t="shared" si="24"/>
        <v>23.6</v>
      </c>
      <c r="CA41" s="50">
        <f t="shared" si="25"/>
        <v>25.73</v>
      </c>
      <c r="CB41" s="50">
        <f t="shared" si="26"/>
        <v>28.9</v>
      </c>
      <c r="CC41">
        <v>10</v>
      </c>
      <c r="CD41">
        <v>50</v>
      </c>
    </row>
    <row r="42" spans="1:97" x14ac:dyDescent="0.15">
      <c r="B42" s="23" t="s">
        <v>105</v>
      </c>
      <c r="D42" s="34">
        <v>3</v>
      </c>
      <c r="E42" s="34">
        <v>16.2</v>
      </c>
      <c r="F42">
        <v>10.6</v>
      </c>
      <c r="H42">
        <v>3.1</v>
      </c>
      <c r="I42">
        <v>1.2</v>
      </c>
      <c r="K42">
        <v>10</v>
      </c>
      <c r="L42">
        <v>50</v>
      </c>
      <c r="X42" s="23" t="s">
        <v>106</v>
      </c>
      <c r="Z42">
        <v>8.35</v>
      </c>
      <c r="AA42">
        <v>53.2</v>
      </c>
      <c r="AB42" s="50">
        <v>22.7</v>
      </c>
      <c r="AC42" s="50">
        <v>29.45</v>
      </c>
      <c r="AD42">
        <v>10</v>
      </c>
      <c r="AE42">
        <v>50</v>
      </c>
      <c r="AP42" s="23" t="s">
        <v>106</v>
      </c>
      <c r="AR42" s="50">
        <v>17.05</v>
      </c>
      <c r="AS42">
        <v>22.6</v>
      </c>
      <c r="AT42" s="50">
        <v>40.25</v>
      </c>
      <c r="AU42">
        <v>20.6</v>
      </c>
      <c r="AV42">
        <v>10</v>
      </c>
      <c r="AW42">
        <v>50</v>
      </c>
      <c r="BH42" s="23" t="s">
        <v>104</v>
      </c>
      <c r="BJ42" s="50">
        <v>12.05</v>
      </c>
      <c r="BK42">
        <v>12.300000000000002</v>
      </c>
      <c r="BL42">
        <v>10</v>
      </c>
      <c r="BM42">
        <v>50</v>
      </c>
      <c r="BX42" s="23" t="s">
        <v>106</v>
      </c>
      <c r="BY42" s="50">
        <f t="shared" si="23"/>
        <v>17.940000000000001</v>
      </c>
      <c r="BZ42" s="50">
        <f t="shared" si="24"/>
        <v>28.425000000000001</v>
      </c>
      <c r="CA42" s="50">
        <f t="shared" si="25"/>
        <v>25.125</v>
      </c>
      <c r="CB42" s="50">
        <f t="shared" si="26"/>
        <v>25.149999999999995</v>
      </c>
      <c r="CC42">
        <v>10</v>
      </c>
      <c r="CD42">
        <v>50</v>
      </c>
    </row>
    <row r="43" spans="1:97" x14ac:dyDescent="0.15">
      <c r="B43" s="23" t="s">
        <v>106</v>
      </c>
      <c r="C43" s="50">
        <v>30</v>
      </c>
      <c r="D43">
        <v>8.1</v>
      </c>
      <c r="F43">
        <v>36.1</v>
      </c>
      <c r="H43">
        <v>12.9</v>
      </c>
      <c r="I43">
        <v>2.6</v>
      </c>
      <c r="K43">
        <v>10</v>
      </c>
      <c r="L43">
        <v>50</v>
      </c>
      <c r="X43" s="23" t="s">
        <v>107</v>
      </c>
      <c r="Y43">
        <v>21</v>
      </c>
      <c r="Z43">
        <v>6</v>
      </c>
      <c r="AA43">
        <v>63.099999999999994</v>
      </c>
      <c r="AB43" s="50">
        <v>53.349999999999994</v>
      </c>
      <c r="AC43">
        <v>63.8</v>
      </c>
      <c r="AD43">
        <v>10</v>
      </c>
      <c r="AE43">
        <v>50</v>
      </c>
      <c r="AP43" s="23" t="s">
        <v>107</v>
      </c>
      <c r="AQ43">
        <v>33.6</v>
      </c>
      <c r="AR43">
        <v>15.2</v>
      </c>
      <c r="AS43">
        <v>18.899999999999999</v>
      </c>
      <c r="AT43">
        <v>15.2</v>
      </c>
      <c r="AU43">
        <v>14.5</v>
      </c>
      <c r="AV43">
        <v>10</v>
      </c>
      <c r="AW43">
        <v>50</v>
      </c>
      <c r="BH43" s="23" t="s">
        <v>105</v>
      </c>
      <c r="BJ43" s="50">
        <v>25.9</v>
      </c>
      <c r="BK43">
        <v>31.900000000000002</v>
      </c>
      <c r="BL43">
        <v>10</v>
      </c>
      <c r="BM43">
        <v>50</v>
      </c>
      <c r="BX43" s="23" t="s">
        <v>107</v>
      </c>
      <c r="BY43" s="50">
        <f t="shared" si="23"/>
        <v>15.057142857142859</v>
      </c>
      <c r="BZ43" s="50">
        <f t="shared" si="24"/>
        <v>41.45</v>
      </c>
      <c r="CA43" s="50">
        <f t="shared" si="25"/>
        <v>19.479999999999997</v>
      </c>
      <c r="CB43" s="50">
        <f t="shared" si="26"/>
        <v>22.916666666666668</v>
      </c>
      <c r="CC43">
        <v>10</v>
      </c>
      <c r="CD43">
        <v>50</v>
      </c>
    </row>
    <row r="44" spans="1:97" x14ac:dyDescent="0.15">
      <c r="B44" s="23" t="s">
        <v>107</v>
      </c>
      <c r="C44">
        <v>9</v>
      </c>
      <c r="D44">
        <v>3</v>
      </c>
      <c r="E44">
        <v>41.9</v>
      </c>
      <c r="F44">
        <v>10</v>
      </c>
      <c r="H44">
        <v>3</v>
      </c>
      <c r="I44">
        <v>1.35</v>
      </c>
      <c r="J44" s="50">
        <v>37.150000000000006</v>
      </c>
      <c r="K44">
        <v>10</v>
      </c>
      <c r="L44">
        <v>50</v>
      </c>
      <c r="X44" s="23" t="s">
        <v>108</v>
      </c>
      <c r="Y44">
        <v>110.5</v>
      </c>
      <c r="Z44">
        <v>9.1999999999999993</v>
      </c>
      <c r="AA44">
        <v>54.2</v>
      </c>
      <c r="AB44" s="50">
        <v>40</v>
      </c>
      <c r="AC44" s="50">
        <v>44</v>
      </c>
      <c r="AD44">
        <v>10</v>
      </c>
      <c r="AE44">
        <v>50</v>
      </c>
      <c r="AP44" s="23" t="s">
        <v>108</v>
      </c>
      <c r="AR44" s="50">
        <v>12.7</v>
      </c>
      <c r="AS44">
        <v>6.2</v>
      </c>
      <c r="AT44" s="50">
        <v>23.8</v>
      </c>
      <c r="AU44">
        <v>5.7</v>
      </c>
      <c r="AV44">
        <v>10</v>
      </c>
      <c r="AW44">
        <v>50</v>
      </c>
      <c r="BH44" s="23" t="s">
        <v>106</v>
      </c>
      <c r="BI44">
        <v>7.8</v>
      </c>
      <c r="BJ44" s="50">
        <v>47</v>
      </c>
      <c r="BK44" s="50">
        <v>20.65</v>
      </c>
      <c r="BL44">
        <v>10</v>
      </c>
      <c r="BM44">
        <v>50</v>
      </c>
      <c r="BX44" s="23" t="s">
        <v>108</v>
      </c>
      <c r="BY44" s="50">
        <f t="shared" si="23"/>
        <v>36.583333333333336</v>
      </c>
      <c r="BZ44" s="50">
        <f t="shared" si="24"/>
        <v>51.58</v>
      </c>
      <c r="CA44" s="50">
        <f t="shared" si="25"/>
        <v>12.100000000000001</v>
      </c>
      <c r="CB44" s="50">
        <f t="shared" si="26"/>
        <v>10.766666666666666</v>
      </c>
      <c r="CC44">
        <v>10</v>
      </c>
      <c r="CD44">
        <v>50</v>
      </c>
    </row>
    <row r="45" spans="1:97" x14ac:dyDescent="0.15">
      <c r="B45" s="23" t="s">
        <v>108</v>
      </c>
      <c r="C45" s="50">
        <v>9.6</v>
      </c>
      <c r="D45">
        <v>2.2999999999999998</v>
      </c>
      <c r="E45">
        <v>77.400000000000006</v>
      </c>
      <c r="G45">
        <v>10.8</v>
      </c>
      <c r="H45">
        <v>118.4</v>
      </c>
      <c r="I45">
        <v>1</v>
      </c>
      <c r="K45">
        <v>10</v>
      </c>
      <c r="L45">
        <v>50</v>
      </c>
      <c r="X45" s="23" t="s">
        <v>130</v>
      </c>
      <c r="Y45">
        <v>15.5</v>
      </c>
      <c r="Z45">
        <v>12.45</v>
      </c>
      <c r="AA45">
        <v>14.2</v>
      </c>
      <c r="AB45" s="50">
        <v>19.2</v>
      </c>
      <c r="AC45">
        <v>12.9</v>
      </c>
      <c r="AD45">
        <v>10</v>
      </c>
      <c r="AE45">
        <v>50</v>
      </c>
      <c r="AP45" s="23" t="s">
        <v>130</v>
      </c>
      <c r="AQ45">
        <v>14.4</v>
      </c>
      <c r="AR45">
        <v>9.1999999999999993</v>
      </c>
      <c r="AS45">
        <v>8.5</v>
      </c>
      <c r="AT45">
        <v>14.4</v>
      </c>
      <c r="AU45">
        <v>5.9</v>
      </c>
      <c r="AV45">
        <v>10</v>
      </c>
      <c r="AW45">
        <v>50</v>
      </c>
      <c r="BH45" s="23" t="s">
        <v>107</v>
      </c>
      <c r="BI45">
        <v>12.1</v>
      </c>
      <c r="BJ45" s="50">
        <v>34.65</v>
      </c>
      <c r="BK45" s="50">
        <v>22</v>
      </c>
      <c r="BL45">
        <v>10</v>
      </c>
      <c r="BM45">
        <v>50</v>
      </c>
      <c r="BX45" s="23" t="s">
        <v>130</v>
      </c>
      <c r="BY45" s="50">
        <f>AVERAGE(C46:J46)</f>
        <v>11.42</v>
      </c>
      <c r="BZ45" s="50">
        <f>AVERAGE(Y45:AC45)</f>
        <v>14.85</v>
      </c>
      <c r="CA45" s="50">
        <f>AVERAGE(AQ45:AU45)</f>
        <v>10.48</v>
      </c>
      <c r="CB45" s="50">
        <f>AVERAGE(BI47:BK47)</f>
        <v>10.733333333333334</v>
      </c>
      <c r="CC45">
        <v>10</v>
      </c>
      <c r="CD45">
        <v>50</v>
      </c>
    </row>
    <row r="46" spans="1:97" x14ac:dyDescent="0.15">
      <c r="B46" s="23" t="s">
        <v>130</v>
      </c>
      <c r="E46">
        <v>22.5</v>
      </c>
      <c r="F46">
        <v>10.7</v>
      </c>
      <c r="G46">
        <v>11.9</v>
      </c>
      <c r="H46">
        <v>6.7</v>
      </c>
      <c r="I46">
        <v>5.3</v>
      </c>
      <c r="K46">
        <v>10</v>
      </c>
      <c r="L46">
        <v>50</v>
      </c>
      <c r="BH46" s="23" t="s">
        <v>108</v>
      </c>
      <c r="BI46">
        <v>8.1</v>
      </c>
      <c r="BJ46" s="50">
        <v>11.1</v>
      </c>
      <c r="BK46">
        <v>13.1</v>
      </c>
      <c r="BL46">
        <v>10</v>
      </c>
      <c r="BM46">
        <v>50</v>
      </c>
    </row>
    <row r="47" spans="1:97" x14ac:dyDescent="0.15">
      <c r="B47" s="23" t="s">
        <v>202</v>
      </c>
      <c r="C47" s="50">
        <f>AVERAGE(C38:C46)</f>
        <v>13.75</v>
      </c>
      <c r="D47" s="50">
        <f t="shared" ref="D47:J47" si="27">AVERAGE(D38:D46)</f>
        <v>4.621428571428571</v>
      </c>
      <c r="E47" s="50">
        <f t="shared" si="27"/>
        <v>32.121428571428574</v>
      </c>
      <c r="F47" s="50">
        <f t="shared" si="27"/>
        <v>15.516666666666667</v>
      </c>
      <c r="G47" s="50">
        <f t="shared" si="27"/>
        <v>12.799999999999999</v>
      </c>
      <c r="H47" s="50">
        <f t="shared" si="27"/>
        <v>20.288888888888888</v>
      </c>
      <c r="I47" s="50">
        <f t="shared" si="27"/>
        <v>2.1714285714285713</v>
      </c>
      <c r="J47" s="50">
        <f t="shared" si="27"/>
        <v>37.150000000000006</v>
      </c>
      <c r="BH47" s="23" t="s">
        <v>130</v>
      </c>
      <c r="BI47">
        <v>4.9000000000000004</v>
      </c>
      <c r="BJ47" s="50">
        <v>17.8</v>
      </c>
      <c r="BK47">
        <v>9.5</v>
      </c>
      <c r="BL47">
        <v>10</v>
      </c>
      <c r="BM47">
        <v>50</v>
      </c>
    </row>
    <row r="50" spans="1:97" x14ac:dyDescent="0.15">
      <c r="W50" s="23" t="s">
        <v>115</v>
      </c>
      <c r="Y50">
        <v>4</v>
      </c>
      <c r="Z50">
        <v>8</v>
      </c>
      <c r="AA50">
        <v>19</v>
      </c>
      <c r="AB50">
        <v>20</v>
      </c>
      <c r="AC50">
        <v>27</v>
      </c>
      <c r="AO50" s="23" t="s">
        <v>115</v>
      </c>
      <c r="AQ50">
        <v>21</v>
      </c>
      <c r="AR50">
        <v>23</v>
      </c>
      <c r="AS50">
        <v>25</v>
      </c>
      <c r="AT50">
        <v>26</v>
      </c>
      <c r="AU50">
        <v>28</v>
      </c>
      <c r="BW50" s="23" t="s">
        <v>115</v>
      </c>
      <c r="BY50" s="23" t="s">
        <v>138</v>
      </c>
      <c r="BZ50" s="23" t="s">
        <v>133</v>
      </c>
      <c r="CA50" s="23" t="s">
        <v>135</v>
      </c>
      <c r="CB50" s="23" t="s">
        <v>139</v>
      </c>
    </row>
    <row r="51" spans="1:97" x14ac:dyDescent="0.15">
      <c r="A51" s="23" t="s">
        <v>115</v>
      </c>
      <c r="C51" s="23">
        <v>1</v>
      </c>
      <c r="D51">
        <v>2</v>
      </c>
      <c r="E51">
        <v>3</v>
      </c>
      <c r="F51">
        <v>5</v>
      </c>
      <c r="G51">
        <v>7</v>
      </c>
      <c r="H51">
        <v>12</v>
      </c>
      <c r="I51">
        <v>14</v>
      </c>
      <c r="J51">
        <v>15</v>
      </c>
      <c r="X51" s="23" t="s">
        <v>101</v>
      </c>
      <c r="AA51">
        <v>22</v>
      </c>
      <c r="AB51">
        <v>15</v>
      </c>
      <c r="AC51">
        <v>12</v>
      </c>
      <c r="AD51">
        <v>36</v>
      </c>
      <c r="AP51" s="23" t="s">
        <v>101</v>
      </c>
      <c r="AR51">
        <v>15</v>
      </c>
      <c r="AS51">
        <v>27</v>
      </c>
      <c r="AU51">
        <v>18</v>
      </c>
      <c r="AV51">
        <v>36</v>
      </c>
      <c r="BX51" s="23" t="s">
        <v>101</v>
      </c>
      <c r="BY51" s="96">
        <f t="shared" ref="BY51:BY58" si="28">AVERAGE(C52:J52)</f>
        <v>28</v>
      </c>
      <c r="BZ51" s="96">
        <f t="shared" ref="BZ51:BZ58" si="29">AVERAGE(Y51:AC51)</f>
        <v>16.333333333333332</v>
      </c>
      <c r="CA51">
        <f t="shared" ref="CA51:CA58" si="30">AVERAGE(AQ51:AU51)</f>
        <v>20</v>
      </c>
      <c r="CB51">
        <f t="shared" ref="CB51:CB58" si="31">AVERAGE(BI53:BK53)</f>
        <v>12</v>
      </c>
      <c r="CC51">
        <v>36</v>
      </c>
    </row>
    <row r="52" spans="1:97" x14ac:dyDescent="0.15">
      <c r="B52" s="23" t="s">
        <v>101</v>
      </c>
      <c r="E52">
        <v>42</v>
      </c>
      <c r="G52">
        <v>15</v>
      </c>
      <c r="H52">
        <v>27</v>
      </c>
      <c r="K52">
        <v>36</v>
      </c>
      <c r="X52" s="23" t="s">
        <v>102</v>
      </c>
      <c r="Y52" s="96">
        <v>22.5</v>
      </c>
      <c r="Z52">
        <v>35</v>
      </c>
      <c r="AA52">
        <v>21</v>
      </c>
      <c r="AB52" s="96">
        <v>16.5</v>
      </c>
      <c r="AC52" s="96">
        <v>19.5</v>
      </c>
      <c r="AD52">
        <v>36</v>
      </c>
      <c r="AP52" s="23" t="s">
        <v>102</v>
      </c>
      <c r="AQ52">
        <v>12</v>
      </c>
      <c r="AR52">
        <v>18</v>
      </c>
      <c r="AS52">
        <v>18</v>
      </c>
      <c r="AU52" s="96">
        <v>17.5</v>
      </c>
      <c r="AV52">
        <v>36</v>
      </c>
      <c r="BG52" s="23" t="s">
        <v>115</v>
      </c>
      <c r="BI52">
        <v>16</v>
      </c>
      <c r="BJ52">
        <v>17</v>
      </c>
      <c r="BK52">
        <v>18</v>
      </c>
      <c r="BX52" s="23" t="s">
        <v>102</v>
      </c>
      <c r="BY52" s="96">
        <f t="shared" si="28"/>
        <v>23.5</v>
      </c>
      <c r="BZ52" s="96">
        <f t="shared" si="29"/>
        <v>22.9</v>
      </c>
      <c r="CA52" s="96">
        <f t="shared" si="30"/>
        <v>16.375</v>
      </c>
      <c r="CB52">
        <f t="shared" si="31"/>
        <v>12</v>
      </c>
      <c r="CC52">
        <v>36</v>
      </c>
    </row>
    <row r="53" spans="1:97" x14ac:dyDescent="0.15">
      <c r="B53" s="23" t="s">
        <v>102</v>
      </c>
      <c r="C53" s="83">
        <v>10</v>
      </c>
      <c r="E53" s="96">
        <v>24</v>
      </c>
      <c r="F53">
        <v>36</v>
      </c>
      <c r="H53">
        <v>24</v>
      </c>
      <c r="K53">
        <v>36</v>
      </c>
      <c r="X53" s="23" t="s">
        <v>103</v>
      </c>
      <c r="Y53">
        <v>30</v>
      </c>
      <c r="Z53" s="96">
        <v>26.5</v>
      </c>
      <c r="AA53">
        <v>29</v>
      </c>
      <c r="AB53">
        <v>18</v>
      </c>
      <c r="AC53">
        <v>27</v>
      </c>
      <c r="AD53">
        <v>36</v>
      </c>
      <c r="AP53" s="23" t="s">
        <v>103</v>
      </c>
      <c r="AQ53">
        <v>12</v>
      </c>
      <c r="AR53">
        <v>27</v>
      </c>
      <c r="AS53">
        <v>22</v>
      </c>
      <c r="AU53">
        <v>22</v>
      </c>
      <c r="AV53">
        <v>36</v>
      </c>
      <c r="BH53" s="23" t="s">
        <v>101</v>
      </c>
      <c r="BK53">
        <v>12</v>
      </c>
      <c r="BL53">
        <v>36</v>
      </c>
      <c r="BX53" s="23" t="s">
        <v>103</v>
      </c>
      <c r="BY53" s="96">
        <f t="shared" si="28"/>
        <v>23.25</v>
      </c>
      <c r="BZ53" s="96">
        <f t="shared" si="29"/>
        <v>26.1</v>
      </c>
      <c r="CA53" s="96">
        <f t="shared" si="30"/>
        <v>20.75</v>
      </c>
      <c r="CB53">
        <f t="shared" si="31"/>
        <v>15</v>
      </c>
      <c r="CC53">
        <v>36</v>
      </c>
    </row>
    <row r="54" spans="1:97" x14ac:dyDescent="0.15">
      <c r="B54" s="23" t="s">
        <v>103</v>
      </c>
      <c r="C54" s="83">
        <v>8</v>
      </c>
      <c r="E54" s="43"/>
      <c r="F54">
        <v>33</v>
      </c>
      <c r="H54">
        <v>24</v>
      </c>
      <c r="I54">
        <v>28</v>
      </c>
      <c r="K54">
        <v>36</v>
      </c>
      <c r="X54" s="23" t="s">
        <v>104</v>
      </c>
      <c r="Y54" s="96">
        <v>19.5</v>
      </c>
      <c r="Z54" s="96">
        <v>34.299999999999997</v>
      </c>
      <c r="AA54" s="96">
        <v>19.5</v>
      </c>
      <c r="AB54" s="96">
        <v>16.3</v>
      </c>
      <c r="AC54" s="96">
        <v>22.7</v>
      </c>
      <c r="AD54">
        <v>36</v>
      </c>
      <c r="AP54" s="23" t="s">
        <v>104</v>
      </c>
      <c r="AQ54">
        <v>12</v>
      </c>
      <c r="AR54" s="96">
        <v>17.8</v>
      </c>
      <c r="AS54">
        <v>25</v>
      </c>
      <c r="AT54">
        <v>15</v>
      </c>
      <c r="AU54">
        <v>21</v>
      </c>
      <c r="AV54">
        <v>36</v>
      </c>
      <c r="BH54" s="23" t="s">
        <v>102</v>
      </c>
      <c r="BJ54">
        <v>9</v>
      </c>
      <c r="BK54">
        <v>15</v>
      </c>
      <c r="BL54">
        <v>36</v>
      </c>
      <c r="BX54" s="23" t="s">
        <v>104</v>
      </c>
      <c r="BY54" s="96">
        <f t="shared" si="28"/>
        <v>17.866666666666667</v>
      </c>
      <c r="BZ54" s="96">
        <f t="shared" si="29"/>
        <v>22.46</v>
      </c>
      <c r="CA54" s="96">
        <f t="shared" si="30"/>
        <v>18.16</v>
      </c>
      <c r="CB54" s="96">
        <f t="shared" si="31"/>
        <v>14.5</v>
      </c>
      <c r="CC54">
        <v>36</v>
      </c>
    </row>
    <row r="55" spans="1:97" x14ac:dyDescent="0.15">
      <c r="B55" s="23" t="s">
        <v>104</v>
      </c>
      <c r="C55" s="83">
        <v>13</v>
      </c>
      <c r="G55">
        <v>15</v>
      </c>
      <c r="I55" s="96">
        <v>25.6</v>
      </c>
      <c r="K55">
        <v>36</v>
      </c>
      <c r="X55" s="23" t="s">
        <v>105</v>
      </c>
      <c r="Z55">
        <v>34</v>
      </c>
      <c r="AA55">
        <v>27</v>
      </c>
      <c r="AB55">
        <v>18</v>
      </c>
      <c r="AC55">
        <v>36</v>
      </c>
      <c r="AD55">
        <v>36</v>
      </c>
      <c r="AP55" s="23" t="s">
        <v>105</v>
      </c>
      <c r="AQ55">
        <v>12</v>
      </c>
      <c r="AR55" s="96">
        <v>16.5</v>
      </c>
      <c r="AS55">
        <v>27</v>
      </c>
      <c r="AT55">
        <v>14</v>
      </c>
      <c r="AU55">
        <v>25</v>
      </c>
      <c r="AV55">
        <v>36</v>
      </c>
      <c r="BH55" s="23" t="s">
        <v>103</v>
      </c>
      <c r="BJ55">
        <v>9</v>
      </c>
      <c r="BK55">
        <v>21</v>
      </c>
      <c r="BL55">
        <v>36</v>
      </c>
      <c r="BX55" s="23" t="s">
        <v>105</v>
      </c>
      <c r="BY55" s="96">
        <f t="shared" si="28"/>
        <v>34.75</v>
      </c>
      <c r="BZ55" s="96">
        <f t="shared" si="29"/>
        <v>28.75</v>
      </c>
      <c r="CA55" s="96">
        <f t="shared" si="30"/>
        <v>18.899999999999999</v>
      </c>
      <c r="CB55" s="96">
        <f t="shared" si="31"/>
        <v>14.25</v>
      </c>
      <c r="CC55">
        <v>36</v>
      </c>
    </row>
    <row r="56" spans="1:97" x14ac:dyDescent="0.15">
      <c r="B56" s="23" t="s">
        <v>105</v>
      </c>
      <c r="C56" s="17"/>
      <c r="E56">
        <v>27</v>
      </c>
      <c r="F56">
        <v>66</v>
      </c>
      <c r="H56">
        <v>22</v>
      </c>
      <c r="I56">
        <v>24</v>
      </c>
      <c r="K56">
        <v>36</v>
      </c>
      <c r="X56" s="23" t="s">
        <v>106</v>
      </c>
      <c r="Y56">
        <v>27</v>
      </c>
      <c r="Z56">
        <v>39</v>
      </c>
      <c r="AA56">
        <v>15</v>
      </c>
      <c r="AB56">
        <v>17</v>
      </c>
      <c r="AC56">
        <v>26</v>
      </c>
      <c r="AD56">
        <v>36</v>
      </c>
      <c r="AP56" s="23" t="s">
        <v>106</v>
      </c>
      <c r="AQ56">
        <v>12</v>
      </c>
      <c r="AR56">
        <v>17</v>
      </c>
      <c r="AS56">
        <v>21</v>
      </c>
      <c r="AT56">
        <v>14</v>
      </c>
      <c r="AU56">
        <v>21</v>
      </c>
      <c r="AV56">
        <v>36</v>
      </c>
      <c r="BH56" s="23" t="s">
        <v>104</v>
      </c>
      <c r="BJ56">
        <v>13</v>
      </c>
      <c r="BK56">
        <v>16</v>
      </c>
      <c r="BL56">
        <v>36</v>
      </c>
      <c r="BX56" s="23" t="s">
        <v>106</v>
      </c>
      <c r="BY56" s="96">
        <f t="shared" si="28"/>
        <v>24.4</v>
      </c>
      <c r="BZ56" s="96">
        <f t="shared" si="29"/>
        <v>24.8</v>
      </c>
      <c r="CA56" s="96">
        <f t="shared" si="30"/>
        <v>17</v>
      </c>
      <c r="CB56" s="96">
        <f t="shared" si="31"/>
        <v>14</v>
      </c>
      <c r="CC56">
        <v>36</v>
      </c>
    </row>
    <row r="57" spans="1:97" x14ac:dyDescent="0.15">
      <c r="B57" s="23" t="s">
        <v>106</v>
      </c>
      <c r="C57" s="84">
        <v>6</v>
      </c>
      <c r="E57">
        <v>15</v>
      </c>
      <c r="F57">
        <v>45</v>
      </c>
      <c r="H57">
        <v>24</v>
      </c>
      <c r="I57">
        <v>32</v>
      </c>
      <c r="K57">
        <v>36</v>
      </c>
      <c r="X57" s="23" t="s">
        <v>107</v>
      </c>
      <c r="Y57">
        <v>20</v>
      </c>
      <c r="Z57">
        <v>30</v>
      </c>
      <c r="AA57">
        <v>30</v>
      </c>
      <c r="AB57">
        <v>19</v>
      </c>
      <c r="AC57">
        <v>21</v>
      </c>
      <c r="AD57">
        <v>36</v>
      </c>
      <c r="AP57" s="23" t="s">
        <v>107</v>
      </c>
      <c r="AQ57">
        <v>10</v>
      </c>
      <c r="AR57">
        <v>17</v>
      </c>
      <c r="AT57">
        <v>16</v>
      </c>
      <c r="AV57">
        <v>36</v>
      </c>
      <c r="BH57" s="23" t="s">
        <v>105</v>
      </c>
      <c r="BJ57" s="96">
        <v>13.5</v>
      </c>
      <c r="BK57">
        <v>15</v>
      </c>
      <c r="BL57">
        <v>36</v>
      </c>
      <c r="BX57" s="23" t="s">
        <v>107</v>
      </c>
      <c r="BY57" s="96">
        <f t="shared" si="28"/>
        <v>26</v>
      </c>
      <c r="BZ57" s="96">
        <f t="shared" si="29"/>
        <v>24</v>
      </c>
      <c r="CA57" s="96">
        <f t="shared" si="30"/>
        <v>14.333333333333334</v>
      </c>
      <c r="CB57" s="96">
        <f t="shared" si="31"/>
        <v>15</v>
      </c>
      <c r="CC57">
        <v>36</v>
      </c>
    </row>
    <row r="58" spans="1:97" x14ac:dyDescent="0.15">
      <c r="B58" s="23" t="s">
        <v>107</v>
      </c>
      <c r="C58" s="84">
        <v>7</v>
      </c>
      <c r="E58">
        <v>21</v>
      </c>
      <c r="F58">
        <v>54</v>
      </c>
      <c r="H58">
        <v>24</v>
      </c>
      <c r="I58">
        <v>32</v>
      </c>
      <c r="J58">
        <v>18</v>
      </c>
      <c r="K58">
        <v>36</v>
      </c>
      <c r="X58" s="23" t="s">
        <v>108</v>
      </c>
      <c r="Y58">
        <v>30</v>
      </c>
      <c r="Z58">
        <v>38</v>
      </c>
      <c r="AA58">
        <v>18</v>
      </c>
      <c r="AB58">
        <v>21</v>
      </c>
      <c r="AC58">
        <v>12</v>
      </c>
      <c r="AD58">
        <v>36</v>
      </c>
      <c r="AP58" s="23" t="s">
        <v>108</v>
      </c>
      <c r="AR58">
        <v>23</v>
      </c>
      <c r="AS58">
        <v>39</v>
      </c>
      <c r="AT58">
        <v>18</v>
      </c>
      <c r="AU58">
        <v>36</v>
      </c>
      <c r="AV58">
        <v>36</v>
      </c>
      <c r="BH58" s="23" t="s">
        <v>106</v>
      </c>
      <c r="BJ58">
        <v>14</v>
      </c>
      <c r="BK58">
        <v>14</v>
      </c>
      <c r="BL58">
        <v>36</v>
      </c>
      <c r="BX58" s="23" t="s">
        <v>108</v>
      </c>
      <c r="BY58" s="96">
        <f t="shared" si="28"/>
        <v>20.6</v>
      </c>
      <c r="BZ58" s="96">
        <f t="shared" si="29"/>
        <v>23.8</v>
      </c>
      <c r="CA58" s="96">
        <f t="shared" si="30"/>
        <v>29</v>
      </c>
      <c r="CB58" s="96">
        <f t="shared" si="31"/>
        <v>20.5</v>
      </c>
      <c r="CC58">
        <v>36</v>
      </c>
    </row>
    <row r="59" spans="1:97" x14ac:dyDescent="0.15">
      <c r="B59" s="23" t="s">
        <v>108</v>
      </c>
      <c r="C59" s="84">
        <v>8</v>
      </c>
      <c r="E59">
        <v>21</v>
      </c>
      <c r="G59">
        <v>18</v>
      </c>
      <c r="H59">
        <v>24</v>
      </c>
      <c r="I59">
        <v>32</v>
      </c>
      <c r="K59">
        <v>36</v>
      </c>
      <c r="X59" s="23" t="s">
        <v>130</v>
      </c>
      <c r="Y59">
        <v>18</v>
      </c>
      <c r="Z59">
        <v>27</v>
      </c>
      <c r="AA59">
        <v>12</v>
      </c>
      <c r="AB59">
        <v>20</v>
      </c>
      <c r="AC59">
        <v>13</v>
      </c>
      <c r="AD59">
        <v>36</v>
      </c>
      <c r="AP59" s="23" t="s">
        <v>130</v>
      </c>
      <c r="AQ59">
        <v>18</v>
      </c>
      <c r="AR59">
        <v>21</v>
      </c>
      <c r="AS59">
        <v>39</v>
      </c>
      <c r="AT59">
        <v>16</v>
      </c>
      <c r="AU59">
        <v>37</v>
      </c>
      <c r="AV59">
        <v>36</v>
      </c>
      <c r="BH59" s="23" t="s">
        <v>107</v>
      </c>
      <c r="BJ59">
        <v>15</v>
      </c>
      <c r="BK59">
        <v>15</v>
      </c>
      <c r="BL59">
        <v>36</v>
      </c>
      <c r="BX59" s="23" t="s">
        <v>130</v>
      </c>
      <c r="BY59" s="96">
        <f>AVERAGE(C60:J60)</f>
        <v>24.6</v>
      </c>
      <c r="BZ59" s="96">
        <f>AVERAGE(Y59:AC59)</f>
        <v>18</v>
      </c>
      <c r="CA59" s="96">
        <f>AVERAGE(AQ59:AU59)</f>
        <v>26.2</v>
      </c>
      <c r="CB59" s="96">
        <f>AVERAGE(BI61:BK61)</f>
        <v>22.5</v>
      </c>
      <c r="CC59">
        <v>36</v>
      </c>
    </row>
    <row r="60" spans="1:97" x14ac:dyDescent="0.15">
      <c r="B60" s="23" t="s">
        <v>130</v>
      </c>
      <c r="E60">
        <v>15</v>
      </c>
      <c r="F60">
        <v>36</v>
      </c>
      <c r="G60">
        <v>15</v>
      </c>
      <c r="H60">
        <v>24</v>
      </c>
      <c r="I60">
        <v>33</v>
      </c>
      <c r="K60">
        <v>36</v>
      </c>
      <c r="BH60" s="23" t="s">
        <v>108</v>
      </c>
      <c r="BJ60">
        <v>24</v>
      </c>
      <c r="BK60">
        <v>17</v>
      </c>
      <c r="BL60">
        <v>36</v>
      </c>
    </row>
    <row r="61" spans="1:97" x14ac:dyDescent="0.15">
      <c r="B61" s="23" t="s">
        <v>202</v>
      </c>
      <c r="C61" s="50">
        <f>AVERAGE(C52:C60)</f>
        <v>8.6666666666666661</v>
      </c>
      <c r="D61" s="50"/>
      <c r="E61" s="50">
        <f t="shared" ref="E61:J61" si="32">AVERAGE(E52:E60)</f>
        <v>23.571428571428573</v>
      </c>
      <c r="F61" s="50">
        <f t="shared" si="32"/>
        <v>45</v>
      </c>
      <c r="G61" s="50">
        <f t="shared" si="32"/>
        <v>15.75</v>
      </c>
      <c r="H61" s="50">
        <f t="shared" si="32"/>
        <v>24.125</v>
      </c>
      <c r="I61" s="50">
        <f t="shared" si="32"/>
        <v>29.514285714285712</v>
      </c>
      <c r="J61" s="50">
        <f t="shared" si="32"/>
        <v>18</v>
      </c>
      <c r="W61" s="23" t="s">
        <v>140</v>
      </c>
      <c r="Y61">
        <v>4</v>
      </c>
      <c r="Z61">
        <v>8</v>
      </c>
      <c r="AA61">
        <v>19</v>
      </c>
      <c r="AB61">
        <v>20</v>
      </c>
      <c r="AC61">
        <v>27</v>
      </c>
      <c r="BH61" s="23" t="s">
        <v>130</v>
      </c>
      <c r="BJ61">
        <v>24</v>
      </c>
      <c r="BK61">
        <v>21</v>
      </c>
      <c r="BL61">
        <v>36</v>
      </c>
    </row>
    <row r="62" spans="1:97" ht="16" x14ac:dyDescent="0.2">
      <c r="A62" s="23"/>
      <c r="X62" s="23" t="s">
        <v>101</v>
      </c>
      <c r="AA62" s="34">
        <v>5.3716845000000006</v>
      </c>
      <c r="AB62" s="34">
        <v>4.4262119999999996</v>
      </c>
      <c r="AC62" s="34">
        <v>4.3001490000000002</v>
      </c>
      <c r="AD62">
        <v>1</v>
      </c>
      <c r="AE62">
        <v>3</v>
      </c>
      <c r="AO62" t="s">
        <v>140</v>
      </c>
      <c r="AP62" s="23"/>
      <c r="AQ62">
        <v>21</v>
      </c>
      <c r="AR62">
        <v>23</v>
      </c>
      <c r="AS62">
        <v>25</v>
      </c>
      <c r="AT62">
        <v>26</v>
      </c>
      <c r="AU62">
        <v>28</v>
      </c>
      <c r="BW62" t="s">
        <v>140</v>
      </c>
      <c r="BX62" s="23"/>
      <c r="BY62" s="23" t="s">
        <v>138</v>
      </c>
      <c r="BZ62" s="23" t="s">
        <v>133</v>
      </c>
      <c r="CA62" s="23" t="s">
        <v>135</v>
      </c>
      <c r="CB62" s="23" t="s">
        <v>139</v>
      </c>
      <c r="CR62" s="97"/>
      <c r="CS62" s="1"/>
    </row>
    <row r="63" spans="1:97" ht="16" x14ac:dyDescent="0.2">
      <c r="A63" t="s">
        <v>140</v>
      </c>
      <c r="B63" s="23"/>
      <c r="C63" s="23">
        <v>1</v>
      </c>
      <c r="D63">
        <v>2</v>
      </c>
      <c r="E63">
        <v>3</v>
      </c>
      <c r="F63">
        <v>5</v>
      </c>
      <c r="G63">
        <v>7</v>
      </c>
      <c r="H63">
        <v>12</v>
      </c>
      <c r="I63">
        <v>14</v>
      </c>
      <c r="J63">
        <v>15</v>
      </c>
      <c r="X63" s="23" t="s">
        <v>102</v>
      </c>
      <c r="Y63" s="34">
        <v>2.7033510000000001</v>
      </c>
      <c r="Z63" s="34">
        <v>2.8819402500000004</v>
      </c>
      <c r="AA63" s="34">
        <v>3.3196590000000001</v>
      </c>
      <c r="AB63" s="34">
        <v>2.6683335000000001</v>
      </c>
      <c r="AC63" s="34">
        <v>2.9344665000000001</v>
      </c>
      <c r="AD63">
        <v>1</v>
      </c>
      <c r="AE63">
        <v>3</v>
      </c>
      <c r="AP63" s="23" t="s">
        <v>101</v>
      </c>
      <c r="AR63" s="34">
        <v>2.031015</v>
      </c>
      <c r="AS63" s="34">
        <v>0.67233600000000004</v>
      </c>
      <c r="AU63" s="34">
        <v>1.0659326999999998</v>
      </c>
      <c r="AV63">
        <v>1</v>
      </c>
      <c r="AW63">
        <v>3</v>
      </c>
      <c r="BX63" s="23" t="s">
        <v>101</v>
      </c>
      <c r="BY63" s="34">
        <f t="shared" ref="BY63:BY69" si="33">AVERAGE(C64:J64)</f>
        <v>4.1145562499999997</v>
      </c>
      <c r="BZ63" s="34">
        <f t="shared" ref="BZ63:BZ69" si="34">AVERAGE(Y62:AC62)</f>
        <v>4.6993485000000002</v>
      </c>
      <c r="CA63" s="34">
        <f t="shared" ref="CA63:CA69" si="35">AVERAGE(AQ63:AU63)</f>
        <v>1.2564279</v>
      </c>
      <c r="CB63" s="34">
        <f t="shared" ref="CB63:CB69" si="36">AVERAGE(BI65:BK65)</f>
        <v>1.37058495</v>
      </c>
      <c r="CC63">
        <v>1</v>
      </c>
      <c r="CD63">
        <v>3</v>
      </c>
      <c r="CR63" s="97"/>
      <c r="CS63" s="97"/>
    </row>
    <row r="64" spans="1:97" x14ac:dyDescent="0.15">
      <c r="B64" s="23" t="s">
        <v>101</v>
      </c>
      <c r="C64" s="34"/>
      <c r="D64" s="34"/>
      <c r="E64" s="34">
        <v>4.3071524999999999</v>
      </c>
      <c r="F64" s="34"/>
      <c r="G64" s="34"/>
      <c r="H64" s="34">
        <v>3.9219600000000003</v>
      </c>
      <c r="I64" s="34"/>
      <c r="J64" s="34"/>
      <c r="K64">
        <v>1</v>
      </c>
      <c r="L64">
        <v>3</v>
      </c>
      <c r="X64" s="23" t="s">
        <v>103</v>
      </c>
      <c r="Y64" s="34">
        <v>2.8906946250000001</v>
      </c>
      <c r="Z64" s="34">
        <v>3.32316075</v>
      </c>
      <c r="AA64" s="34">
        <v>3.8239109999999998</v>
      </c>
      <c r="AB64" s="34">
        <v>3.0710347499999999</v>
      </c>
      <c r="AC64" s="34">
        <v>2.9169577499999999</v>
      </c>
      <c r="AD64">
        <v>1</v>
      </c>
      <c r="AE64">
        <v>3</v>
      </c>
      <c r="AP64" s="23" t="s">
        <v>102</v>
      </c>
      <c r="AQ64" s="34">
        <v>3.2636309999999997</v>
      </c>
      <c r="AR64" s="34">
        <v>1.8629310000000001</v>
      </c>
      <c r="AS64" s="34">
        <v>0.87263610000000003</v>
      </c>
      <c r="AU64" s="34">
        <v>0.92306129999999997</v>
      </c>
      <c r="AV64">
        <v>1</v>
      </c>
      <c r="AW64">
        <v>3</v>
      </c>
      <c r="BG64" t="s">
        <v>140</v>
      </c>
      <c r="BH64" s="23"/>
      <c r="BI64">
        <v>16</v>
      </c>
      <c r="BJ64">
        <v>17</v>
      </c>
      <c r="BK64">
        <v>18</v>
      </c>
      <c r="BX64" s="23" t="s">
        <v>102</v>
      </c>
      <c r="BY64" s="34">
        <f t="shared" si="33"/>
        <v>2.3673230699999999</v>
      </c>
      <c r="BZ64" s="34">
        <f t="shared" si="34"/>
        <v>2.90155005</v>
      </c>
      <c r="CA64" s="34">
        <f t="shared" si="35"/>
        <v>1.7305648499999999</v>
      </c>
      <c r="CB64" s="34">
        <f t="shared" si="36"/>
        <v>1.722861</v>
      </c>
      <c r="CC64">
        <v>1</v>
      </c>
      <c r="CD64">
        <v>3</v>
      </c>
    </row>
    <row r="65" spans="1:97" x14ac:dyDescent="0.15">
      <c r="B65" s="23" t="s">
        <v>102</v>
      </c>
      <c r="C65" s="110">
        <v>0.64852409999999994</v>
      </c>
      <c r="D65" s="34">
        <v>3.2846414999999998</v>
      </c>
      <c r="E65" s="34">
        <v>3.3231607499999996</v>
      </c>
      <c r="F65" s="34">
        <v>2.6263125</v>
      </c>
      <c r="G65" s="34"/>
      <c r="H65" s="34">
        <v>1.9539765</v>
      </c>
      <c r="I65" s="34"/>
      <c r="J65" s="34"/>
      <c r="K65">
        <v>1</v>
      </c>
      <c r="L65">
        <v>3</v>
      </c>
      <c r="X65" s="23" t="s">
        <v>104</v>
      </c>
      <c r="Y65" s="34">
        <v>2.4092039999999999</v>
      </c>
      <c r="Z65" s="34">
        <v>3.0278465000000003</v>
      </c>
      <c r="AA65" s="34">
        <v>3.03601725</v>
      </c>
      <c r="AB65" s="34">
        <v>1.965649</v>
      </c>
      <c r="AC65" s="34">
        <v>2.3485070000000001</v>
      </c>
      <c r="AD65">
        <v>1</v>
      </c>
      <c r="AE65">
        <v>3</v>
      </c>
      <c r="AP65" s="23" t="s">
        <v>103</v>
      </c>
      <c r="AQ65" s="34">
        <v>2.6193089999999999</v>
      </c>
      <c r="AR65" s="34">
        <v>1.5967979999999999</v>
      </c>
      <c r="AS65" s="34">
        <v>0.93076514999999993</v>
      </c>
      <c r="AU65" s="34">
        <v>0.94127040000000006</v>
      </c>
      <c r="AV65">
        <v>1</v>
      </c>
      <c r="AW65">
        <v>3</v>
      </c>
      <c r="BH65" s="23" t="s">
        <v>101</v>
      </c>
      <c r="BI65" s="34">
        <v>0.61210589999999998</v>
      </c>
      <c r="BK65" s="34">
        <v>2.1290640000000001</v>
      </c>
      <c r="BL65">
        <v>1</v>
      </c>
      <c r="BM65">
        <v>3</v>
      </c>
      <c r="BX65" s="23" t="s">
        <v>103</v>
      </c>
      <c r="BY65" s="34">
        <f t="shared" si="33"/>
        <v>3.5822902499999998</v>
      </c>
      <c r="BZ65" s="34">
        <f t="shared" si="34"/>
        <v>3.205151775</v>
      </c>
      <c r="CA65" s="34">
        <f t="shared" si="35"/>
        <v>1.5220356375000001</v>
      </c>
      <c r="CB65" s="34">
        <f t="shared" si="36"/>
        <v>1.2326159999999999</v>
      </c>
      <c r="CC65">
        <v>1</v>
      </c>
      <c r="CD65">
        <v>3</v>
      </c>
    </row>
    <row r="66" spans="1:97" x14ac:dyDescent="0.15">
      <c r="B66" s="23" t="s">
        <v>103</v>
      </c>
      <c r="C66" s="110">
        <v>1.9399694999999999</v>
      </c>
      <c r="D66" s="34">
        <v>5.9739854999999995</v>
      </c>
      <c r="E66" s="34">
        <v>2.9904945000000001</v>
      </c>
      <c r="F66" s="34">
        <v>1.9959975000000001</v>
      </c>
      <c r="G66" s="34"/>
      <c r="H66" s="34">
        <v>3.2706345000000003</v>
      </c>
      <c r="I66" s="34">
        <v>5.3226599999999999</v>
      </c>
      <c r="J66" s="34"/>
      <c r="K66">
        <v>1</v>
      </c>
      <c r="L66">
        <v>3</v>
      </c>
      <c r="X66" s="23" t="s">
        <v>105</v>
      </c>
      <c r="Z66">
        <v>2.75</v>
      </c>
      <c r="AA66">
        <v>2.72</v>
      </c>
      <c r="AB66">
        <v>2.34</v>
      </c>
      <c r="AC66">
        <v>2.46</v>
      </c>
      <c r="AD66">
        <v>1</v>
      </c>
      <c r="AE66">
        <v>3</v>
      </c>
      <c r="AP66" s="23" t="s">
        <v>104</v>
      </c>
      <c r="AQ66" s="34">
        <v>2.2131059999999998</v>
      </c>
      <c r="AR66" s="34">
        <v>1.4352505999999998</v>
      </c>
      <c r="AS66" s="34">
        <v>0.77318640000000016</v>
      </c>
      <c r="AT66" s="34">
        <v>2.507253</v>
      </c>
      <c r="AU66" s="34">
        <v>0.69684824999999995</v>
      </c>
      <c r="AV66">
        <v>1</v>
      </c>
      <c r="AW66">
        <v>3</v>
      </c>
      <c r="BH66" s="23" t="s">
        <v>102</v>
      </c>
      <c r="BI66" s="34">
        <v>1.750875</v>
      </c>
      <c r="BK66" s="34">
        <v>1.694847</v>
      </c>
      <c r="BL66">
        <v>1</v>
      </c>
      <c r="BM66">
        <v>3</v>
      </c>
      <c r="BX66" s="23" t="s">
        <v>104</v>
      </c>
      <c r="BY66" s="34">
        <f t="shared" si="33"/>
        <v>3.1644131936666664</v>
      </c>
      <c r="BZ66" s="34">
        <f t="shared" si="34"/>
        <v>2.5574447500000002</v>
      </c>
      <c r="CA66" s="34">
        <f t="shared" si="35"/>
        <v>1.5251288500000002</v>
      </c>
      <c r="CB66" s="34">
        <f t="shared" si="36"/>
        <v>1.2062361500000001</v>
      </c>
      <c r="CC66">
        <v>1</v>
      </c>
      <c r="CD66">
        <v>3</v>
      </c>
    </row>
    <row r="67" spans="1:97" x14ac:dyDescent="0.15">
      <c r="B67" s="23" t="s">
        <v>104</v>
      </c>
      <c r="C67" s="110">
        <v>1.512756</v>
      </c>
      <c r="D67" s="34">
        <v>4.9794885000000004</v>
      </c>
      <c r="E67" s="34"/>
      <c r="F67" s="34"/>
      <c r="G67" s="34">
        <v>2.1383926619999998</v>
      </c>
      <c r="H67" s="34">
        <v>2.8084034999999998</v>
      </c>
      <c r="I67" s="34">
        <v>5.3343324999999995</v>
      </c>
      <c r="J67" s="34">
        <v>2.2131059999999998</v>
      </c>
      <c r="K67">
        <v>1</v>
      </c>
      <c r="L67">
        <v>3</v>
      </c>
      <c r="X67" s="23" t="s">
        <v>106</v>
      </c>
      <c r="Y67" s="34">
        <v>2.09</v>
      </c>
      <c r="Z67" s="34">
        <v>2.39</v>
      </c>
      <c r="AA67" s="34">
        <v>2.09</v>
      </c>
      <c r="AB67" s="34">
        <v>1.1200000000000001</v>
      </c>
      <c r="AC67" s="34">
        <v>1.8</v>
      </c>
      <c r="AD67">
        <v>1</v>
      </c>
      <c r="AE67">
        <v>3</v>
      </c>
      <c r="AP67" s="23" t="s">
        <v>105</v>
      </c>
      <c r="AQ67">
        <v>1.71</v>
      </c>
      <c r="AR67">
        <v>1.18</v>
      </c>
      <c r="AT67">
        <v>1.95</v>
      </c>
      <c r="AV67">
        <v>1</v>
      </c>
      <c r="AW67">
        <v>3</v>
      </c>
      <c r="BH67" s="23" t="s">
        <v>103</v>
      </c>
      <c r="BI67" s="34">
        <v>0.87683820000000001</v>
      </c>
      <c r="BJ67" s="34">
        <v>1.2907450499999999</v>
      </c>
      <c r="BK67" s="34">
        <v>1.5302647500000002</v>
      </c>
      <c r="BL67">
        <v>1</v>
      </c>
      <c r="BM67">
        <v>3</v>
      </c>
      <c r="BX67" s="23" t="s">
        <v>105</v>
      </c>
      <c r="BY67" s="34">
        <f t="shared" si="33"/>
        <v>2.9983333333333331</v>
      </c>
      <c r="BZ67" s="34">
        <f t="shared" si="34"/>
        <v>2.5674999999999999</v>
      </c>
      <c r="CA67" s="34">
        <f t="shared" si="35"/>
        <v>1.6133333333333333</v>
      </c>
      <c r="CB67" s="34">
        <f t="shared" si="36"/>
        <v>1.06</v>
      </c>
      <c r="CC67">
        <v>1</v>
      </c>
      <c r="CD67">
        <v>3</v>
      </c>
    </row>
    <row r="68" spans="1:97" x14ac:dyDescent="0.15">
      <c r="B68" s="23" t="s">
        <v>105</v>
      </c>
      <c r="C68" s="110"/>
      <c r="D68" s="34">
        <v>4.57</v>
      </c>
      <c r="E68" s="34">
        <v>3.25</v>
      </c>
      <c r="F68" s="34">
        <v>0.86</v>
      </c>
      <c r="G68" s="34"/>
      <c r="H68" s="34">
        <v>3.47</v>
      </c>
      <c r="I68" s="34">
        <v>4.9400000000000004</v>
      </c>
      <c r="J68" s="34">
        <v>0.9</v>
      </c>
      <c r="K68">
        <v>1</v>
      </c>
      <c r="L68">
        <v>3</v>
      </c>
      <c r="X68" s="23" t="s">
        <v>107</v>
      </c>
      <c r="Y68" s="34">
        <v>2.31</v>
      </c>
      <c r="Z68" s="34">
        <v>2.58</v>
      </c>
      <c r="AA68" s="34">
        <v>3.34</v>
      </c>
      <c r="AB68" s="34">
        <v>1.65</v>
      </c>
      <c r="AC68" s="34">
        <v>2.4300000000000002</v>
      </c>
      <c r="AD68">
        <v>1</v>
      </c>
      <c r="AE68">
        <v>3</v>
      </c>
      <c r="AP68" s="23" t="s">
        <v>106</v>
      </c>
      <c r="AQ68" s="34">
        <v>1.61</v>
      </c>
      <c r="AR68" s="34">
        <v>1.08</v>
      </c>
      <c r="AS68" s="34">
        <v>0.83</v>
      </c>
      <c r="AT68" s="34">
        <v>1.65</v>
      </c>
      <c r="AU68" s="34">
        <v>0.84</v>
      </c>
      <c r="AV68">
        <v>1</v>
      </c>
      <c r="AW68">
        <v>3</v>
      </c>
      <c r="BH68" s="23" t="s">
        <v>104</v>
      </c>
      <c r="BJ68" s="34">
        <v>1.0439883999999999</v>
      </c>
      <c r="BK68" s="34">
        <v>1.3684839</v>
      </c>
      <c r="BL68">
        <v>1</v>
      </c>
      <c r="BM68">
        <v>3</v>
      </c>
      <c r="BX68" s="23" t="s">
        <v>106</v>
      </c>
      <c r="BY68" s="34">
        <f t="shared" si="33"/>
        <v>3.1033333333333335</v>
      </c>
      <c r="BZ68" s="34">
        <f t="shared" si="34"/>
        <v>1.8980000000000001</v>
      </c>
      <c r="CA68" s="34">
        <f t="shared" si="35"/>
        <v>1.202</v>
      </c>
      <c r="CB68" s="34">
        <f t="shared" si="36"/>
        <v>0.9900000000000001</v>
      </c>
      <c r="CC68">
        <v>1</v>
      </c>
      <c r="CD68">
        <v>3</v>
      </c>
    </row>
    <row r="69" spans="1:97" x14ac:dyDescent="0.15">
      <c r="B69" s="23" t="s">
        <v>106</v>
      </c>
      <c r="C69" s="110">
        <v>3.08</v>
      </c>
      <c r="D69" s="34">
        <v>4.17</v>
      </c>
      <c r="E69" s="34">
        <v>1.91</v>
      </c>
      <c r="F69" s="34">
        <v>1.1000000000000001</v>
      </c>
      <c r="G69" s="34"/>
      <c r="H69" s="34">
        <v>3.17</v>
      </c>
      <c r="I69" s="34">
        <v>5.19</v>
      </c>
      <c r="J69" s="34"/>
      <c r="K69">
        <v>1</v>
      </c>
      <c r="L69">
        <v>3</v>
      </c>
      <c r="X69" s="23" t="s">
        <v>108</v>
      </c>
      <c r="Y69" s="110">
        <v>3.26</v>
      </c>
      <c r="Z69" s="110">
        <v>2.1</v>
      </c>
      <c r="AA69" s="110">
        <v>3.18</v>
      </c>
      <c r="AB69" s="110">
        <v>2.35</v>
      </c>
      <c r="AC69" s="110">
        <v>3.03</v>
      </c>
      <c r="AD69">
        <v>1</v>
      </c>
      <c r="AE69">
        <v>3</v>
      </c>
      <c r="AP69" s="23" t="s">
        <v>107</v>
      </c>
      <c r="AQ69" s="34">
        <v>1.69</v>
      </c>
      <c r="AR69" s="34">
        <v>1.39</v>
      </c>
      <c r="AS69" s="34">
        <v>0.7</v>
      </c>
      <c r="AT69" s="34">
        <v>1.6</v>
      </c>
      <c r="AU69" s="34">
        <v>0.83</v>
      </c>
      <c r="AV69">
        <v>1</v>
      </c>
      <c r="AW69">
        <v>3</v>
      </c>
      <c r="BH69" s="23" t="s">
        <v>105</v>
      </c>
      <c r="BJ69">
        <v>0.88</v>
      </c>
      <c r="BK69">
        <v>1.24</v>
      </c>
      <c r="BL69">
        <v>1</v>
      </c>
      <c r="BM69">
        <v>3</v>
      </c>
      <c r="BX69" s="23" t="s">
        <v>107</v>
      </c>
      <c r="BY69" s="34">
        <f t="shared" si="33"/>
        <v>2.9857142857142862</v>
      </c>
      <c r="BZ69" s="34">
        <f t="shared" si="34"/>
        <v>2.4620000000000002</v>
      </c>
      <c r="CA69" s="34">
        <f t="shared" si="35"/>
        <v>1.2420000000000002</v>
      </c>
      <c r="CB69" s="34">
        <f t="shared" si="36"/>
        <v>0.96666666666666667</v>
      </c>
      <c r="CC69">
        <v>1</v>
      </c>
      <c r="CD69">
        <v>3</v>
      </c>
    </row>
    <row r="70" spans="1:97" x14ac:dyDescent="0.15">
      <c r="B70" s="23" t="s">
        <v>107</v>
      </c>
      <c r="C70" s="110">
        <v>1.4</v>
      </c>
      <c r="D70" s="34">
        <v>4.83</v>
      </c>
      <c r="E70" s="34">
        <v>2.77</v>
      </c>
      <c r="F70" s="34">
        <v>1.62</v>
      </c>
      <c r="G70" s="34"/>
      <c r="H70" s="34">
        <v>3.6</v>
      </c>
      <c r="I70" s="34">
        <v>4.9800000000000004</v>
      </c>
      <c r="J70" s="34">
        <v>1.7</v>
      </c>
      <c r="K70">
        <v>1</v>
      </c>
      <c r="L70">
        <v>3</v>
      </c>
      <c r="X70" s="23" t="s">
        <v>130</v>
      </c>
      <c r="Y70" s="110">
        <v>2.2799999999999998</v>
      </c>
      <c r="Z70" s="110">
        <v>2.68</v>
      </c>
      <c r="AA70" s="110">
        <v>1.86</v>
      </c>
      <c r="AB70" s="110">
        <v>1.92</v>
      </c>
      <c r="AC70" s="110">
        <v>2.0099999999999998</v>
      </c>
      <c r="AD70">
        <v>1</v>
      </c>
      <c r="AE70">
        <v>3</v>
      </c>
      <c r="AP70" s="23" t="s">
        <v>108</v>
      </c>
      <c r="AR70" s="110">
        <v>0.98</v>
      </c>
      <c r="AS70" s="123">
        <v>0.7</v>
      </c>
      <c r="AT70" s="110">
        <v>1.86</v>
      </c>
      <c r="AU70" s="110">
        <v>0.54</v>
      </c>
      <c r="AV70">
        <v>1</v>
      </c>
      <c r="AW70">
        <v>3</v>
      </c>
      <c r="BH70" s="23" t="s">
        <v>106</v>
      </c>
      <c r="BI70" s="34">
        <v>0.57999999999999996</v>
      </c>
      <c r="BJ70">
        <v>1.02</v>
      </c>
      <c r="BK70" s="34">
        <v>1.37</v>
      </c>
      <c r="BL70">
        <v>1</v>
      </c>
      <c r="BM70">
        <v>3</v>
      </c>
      <c r="BX70" s="23" t="s">
        <v>108</v>
      </c>
      <c r="BY70" s="34">
        <f>AVERAGE(C71:J71)</f>
        <v>3.0583333333333336</v>
      </c>
      <c r="BZ70" s="34">
        <f>AVERAGE(Y69:AC69)</f>
        <v>2.7839999999999998</v>
      </c>
      <c r="CA70" s="34">
        <f>AVERAGE(AQ70:AU70)</f>
        <v>1.02</v>
      </c>
      <c r="CB70" s="34">
        <f>AVERAGE(BI72:BK72)</f>
        <v>1.0666666666666667</v>
      </c>
      <c r="CC70">
        <v>1</v>
      </c>
      <c r="CD70">
        <v>3</v>
      </c>
    </row>
    <row r="71" spans="1:97" x14ac:dyDescent="0.15">
      <c r="B71" s="23" t="s">
        <v>108</v>
      </c>
      <c r="C71" s="110">
        <v>1</v>
      </c>
      <c r="D71" s="34">
        <v>4.55</v>
      </c>
      <c r="E71" s="110">
        <v>3.35</v>
      </c>
      <c r="F71" s="34"/>
      <c r="G71" s="110">
        <v>1.9</v>
      </c>
      <c r="H71" s="110">
        <v>2.86</v>
      </c>
      <c r="I71" s="110">
        <v>4.6900000000000004</v>
      </c>
      <c r="J71" s="34"/>
      <c r="K71">
        <v>1</v>
      </c>
      <c r="L71">
        <v>3</v>
      </c>
      <c r="AP71" s="23" t="s">
        <v>130</v>
      </c>
      <c r="AQ71" s="110">
        <v>2.0499999999999998</v>
      </c>
      <c r="AR71" s="110">
        <v>1.56</v>
      </c>
      <c r="AS71" s="110">
        <v>0.5</v>
      </c>
      <c r="AT71" s="110">
        <v>1.94</v>
      </c>
      <c r="AU71" s="110">
        <v>0.51</v>
      </c>
      <c r="AV71">
        <v>1</v>
      </c>
      <c r="AW71">
        <v>3</v>
      </c>
      <c r="BH71" s="23" t="s">
        <v>107</v>
      </c>
      <c r="BI71" s="34">
        <v>0.6</v>
      </c>
      <c r="BJ71">
        <v>1.1100000000000001</v>
      </c>
      <c r="BK71" s="34">
        <v>1.19</v>
      </c>
      <c r="BL71">
        <v>1</v>
      </c>
      <c r="BM71">
        <v>3</v>
      </c>
      <c r="BX71" s="23" t="s">
        <v>130</v>
      </c>
      <c r="BY71" s="34">
        <f>AVERAGE(C72:J72)</f>
        <v>2.5419999999999998</v>
      </c>
      <c r="BZ71" s="34">
        <f>AVERAGE(Y70:AC70)</f>
        <v>2.15</v>
      </c>
      <c r="CA71" s="34">
        <f>AVERAGE(AQ71:AU71)</f>
        <v>1.3119999999999998</v>
      </c>
      <c r="CB71" s="34">
        <f>AVERAGE(BI73:BK73)</f>
        <v>1.2633333333333334</v>
      </c>
      <c r="CC71">
        <v>1</v>
      </c>
      <c r="CD71">
        <v>3</v>
      </c>
    </row>
    <row r="72" spans="1:97" x14ac:dyDescent="0.15">
      <c r="B72" s="23" t="s">
        <v>130</v>
      </c>
      <c r="C72" s="34"/>
      <c r="D72" s="34"/>
      <c r="E72" s="110">
        <v>2.12</v>
      </c>
      <c r="F72" s="34">
        <v>2.2000000000000002</v>
      </c>
      <c r="G72" s="110">
        <v>1.95</v>
      </c>
      <c r="H72" s="110">
        <v>2.66</v>
      </c>
      <c r="I72" s="110">
        <v>3.78</v>
      </c>
      <c r="J72" s="34"/>
      <c r="K72">
        <v>1</v>
      </c>
      <c r="L72">
        <v>3</v>
      </c>
      <c r="BH72" s="23" t="s">
        <v>108</v>
      </c>
      <c r="BI72" s="110">
        <v>0.84</v>
      </c>
      <c r="BJ72" s="110">
        <v>1.44</v>
      </c>
      <c r="BK72" s="110">
        <v>0.92</v>
      </c>
      <c r="BL72">
        <v>1</v>
      </c>
      <c r="BM72">
        <v>3</v>
      </c>
    </row>
    <row r="73" spans="1:97" x14ac:dyDescent="0.15">
      <c r="B73" s="23" t="s">
        <v>202</v>
      </c>
      <c r="C73" s="50">
        <f t="shared" ref="C73:J73" si="37">AVERAGE(C64:C72)</f>
        <v>1.5968749333333332</v>
      </c>
      <c r="D73" s="50">
        <f t="shared" si="37"/>
        <v>4.622587928571428</v>
      </c>
      <c r="E73" s="50">
        <f t="shared" si="37"/>
        <v>3.0026009687500004</v>
      </c>
      <c r="F73" s="50">
        <f t="shared" si="37"/>
        <v>1.7337183333333333</v>
      </c>
      <c r="G73" s="50">
        <f t="shared" si="37"/>
        <v>1.9961308873333332</v>
      </c>
      <c r="H73" s="50">
        <f t="shared" si="37"/>
        <v>3.0794416111111111</v>
      </c>
      <c r="I73" s="50">
        <f t="shared" si="37"/>
        <v>4.8909989285714284</v>
      </c>
      <c r="J73" s="50">
        <f t="shared" si="37"/>
        <v>1.6043686666666666</v>
      </c>
      <c r="W73" s="23" t="s">
        <v>141</v>
      </c>
      <c r="Y73">
        <v>4</v>
      </c>
      <c r="Z73">
        <v>8</v>
      </c>
      <c r="AA73">
        <v>19</v>
      </c>
      <c r="AB73">
        <v>20</v>
      </c>
      <c r="AC73">
        <v>27</v>
      </c>
      <c r="AO73" s="23"/>
      <c r="BH73" s="23" t="s">
        <v>130</v>
      </c>
      <c r="BI73" s="110">
        <v>1.1100000000000001</v>
      </c>
      <c r="BJ73" s="110">
        <v>1</v>
      </c>
      <c r="BK73" s="110">
        <v>1.68</v>
      </c>
      <c r="BL73">
        <v>1</v>
      </c>
      <c r="BM73">
        <v>3</v>
      </c>
      <c r="BW73" s="23"/>
    </row>
    <row r="74" spans="1:97" x14ac:dyDescent="0.15">
      <c r="A74" s="23"/>
      <c r="C74" s="34"/>
      <c r="D74" s="34"/>
      <c r="E74" s="34"/>
      <c r="F74" s="34"/>
      <c r="G74" s="34"/>
      <c r="H74" s="34"/>
      <c r="I74" s="34"/>
      <c r="J74" s="34"/>
      <c r="X74" s="23" t="s">
        <v>101</v>
      </c>
      <c r="Y74" s="34"/>
      <c r="Z74" s="34"/>
      <c r="AA74" s="34">
        <v>0.14803659999999999</v>
      </c>
      <c r="AB74" s="34">
        <v>0.1074659</v>
      </c>
      <c r="AC74" s="34">
        <v>4.8003500000000004E-2</v>
      </c>
      <c r="AD74">
        <v>0.05</v>
      </c>
      <c r="AE74">
        <v>0.1</v>
      </c>
      <c r="AO74" t="s">
        <v>141</v>
      </c>
      <c r="AP74" s="23"/>
      <c r="AQ74">
        <v>21</v>
      </c>
      <c r="AR74">
        <v>23</v>
      </c>
      <c r="AS74">
        <v>25</v>
      </c>
      <c r="AT74">
        <v>26</v>
      </c>
      <c r="AU74">
        <v>28</v>
      </c>
      <c r="BW74" t="s">
        <v>141</v>
      </c>
      <c r="BX74" s="23"/>
      <c r="BY74" s="23" t="s">
        <v>138</v>
      </c>
      <c r="BZ74" s="23" t="s">
        <v>133</v>
      </c>
      <c r="CA74" s="23" t="s">
        <v>135</v>
      </c>
      <c r="CB74" s="23" t="s">
        <v>139</v>
      </c>
    </row>
    <row r="75" spans="1:97" x14ac:dyDescent="0.15">
      <c r="A75" t="s">
        <v>141</v>
      </c>
      <c r="B75" s="23"/>
      <c r="C75" s="117">
        <v>1</v>
      </c>
      <c r="D75" s="7">
        <v>2</v>
      </c>
      <c r="E75" s="7">
        <v>3</v>
      </c>
      <c r="F75" s="7">
        <v>5</v>
      </c>
      <c r="G75" s="7">
        <v>7</v>
      </c>
      <c r="H75" s="7">
        <v>12</v>
      </c>
      <c r="I75" s="7">
        <v>14</v>
      </c>
      <c r="J75" s="7">
        <v>15</v>
      </c>
      <c r="X75" s="23" t="s">
        <v>102</v>
      </c>
      <c r="Y75" s="34">
        <v>6.8211425000000006E-2</v>
      </c>
      <c r="Z75" s="34">
        <v>4.4519375E-2</v>
      </c>
      <c r="AA75" s="34">
        <v>0.10839499999999999</v>
      </c>
      <c r="AB75" s="34">
        <v>9.2058324999999996E-2</v>
      </c>
      <c r="AC75" s="34">
        <v>6.8521125000000002E-2</v>
      </c>
      <c r="AD75">
        <v>0.05</v>
      </c>
      <c r="AE75">
        <v>0.1</v>
      </c>
      <c r="AP75" s="23" t="s">
        <v>101</v>
      </c>
      <c r="AQ75" s="34"/>
      <c r="AR75" s="34">
        <v>3.7473699999999999E-2</v>
      </c>
      <c r="AS75" s="34">
        <v>4.2738600000000002E-2</v>
      </c>
      <c r="AT75" s="34"/>
      <c r="AU75" s="34">
        <v>3.3912149999999995E-2</v>
      </c>
      <c r="AV75">
        <v>0.05</v>
      </c>
      <c r="AW75">
        <v>0.1</v>
      </c>
      <c r="BG75" s="23"/>
      <c r="BX75" s="23" t="s">
        <v>101</v>
      </c>
      <c r="BY75" s="43">
        <f t="shared" ref="BY75:BY81" si="38">AVERAGE(C76:J76)</f>
        <v>1.9975649999999998E-2</v>
      </c>
      <c r="BZ75" s="43">
        <f t="shared" ref="BZ75:BZ81" si="39">AVERAGE(Y74:AC74)</f>
        <v>0.10116866666666664</v>
      </c>
      <c r="CA75" s="43">
        <f t="shared" ref="CA75:CA81" si="40">AVERAGE(AQ75:AU75)</f>
        <v>3.8041483333333327E-2</v>
      </c>
      <c r="CB75" s="43">
        <f t="shared" ref="CB75:CB81" si="41">AVERAGE(BI77:BK77)</f>
        <v>4.1344949999999998E-2</v>
      </c>
      <c r="CC75">
        <v>0.05</v>
      </c>
      <c r="CD75">
        <v>0.1</v>
      </c>
    </row>
    <row r="76" spans="1:97" ht="16" x14ac:dyDescent="0.2">
      <c r="B76" s="23" t="s">
        <v>101</v>
      </c>
      <c r="C76" s="34"/>
      <c r="D76" s="34"/>
      <c r="E76" s="34">
        <v>2.7563299999999999E-2</v>
      </c>
      <c r="F76" s="34"/>
      <c r="G76" s="34"/>
      <c r="H76" s="34">
        <v>1.2388E-2</v>
      </c>
      <c r="I76" s="34"/>
      <c r="J76" s="34"/>
      <c r="K76">
        <v>0.05</v>
      </c>
      <c r="L76">
        <v>0.1</v>
      </c>
      <c r="X76" s="23" t="s">
        <v>103</v>
      </c>
      <c r="Y76" s="34">
        <v>7.80444E-2</v>
      </c>
      <c r="Z76" s="34">
        <v>5.1874749999999997E-2</v>
      </c>
      <c r="AA76" s="34">
        <v>0.14780432499999999</v>
      </c>
      <c r="AB76" s="34">
        <v>0.117918275</v>
      </c>
      <c r="AC76" s="34">
        <v>7.0456749999999999E-2</v>
      </c>
      <c r="AD76">
        <v>0.05</v>
      </c>
      <c r="AE76">
        <v>0.1</v>
      </c>
      <c r="AP76" s="23" t="s">
        <v>102</v>
      </c>
      <c r="AQ76" s="34">
        <v>8.4857799999999997E-2</v>
      </c>
      <c r="AR76" s="34">
        <v>4.4287099999999996E-2</v>
      </c>
      <c r="AS76" s="34">
        <v>7.696045E-2</v>
      </c>
      <c r="AT76" s="34"/>
      <c r="AU76" s="34">
        <v>3.6080050000000002E-2</v>
      </c>
      <c r="AV76">
        <v>0.05</v>
      </c>
      <c r="AW76">
        <v>0.1</v>
      </c>
      <c r="BG76" t="s">
        <v>141</v>
      </c>
      <c r="BH76" s="23"/>
      <c r="BI76">
        <v>16</v>
      </c>
      <c r="BJ76">
        <v>17</v>
      </c>
      <c r="BK76">
        <v>18</v>
      </c>
      <c r="BX76" s="23" t="s">
        <v>102</v>
      </c>
      <c r="BY76" s="43">
        <f t="shared" si="38"/>
        <v>6.912328999999999E-2</v>
      </c>
      <c r="BZ76" s="43">
        <f t="shared" si="39"/>
        <v>7.6341049999999994E-2</v>
      </c>
      <c r="CA76" s="43">
        <f t="shared" si="40"/>
        <v>6.0546350000000006E-2</v>
      </c>
      <c r="CB76" s="43">
        <f t="shared" si="41"/>
        <v>8.7490250000000006E-2</v>
      </c>
      <c r="CC76">
        <v>0.05</v>
      </c>
      <c r="CD76">
        <v>0.1</v>
      </c>
      <c r="CR76" s="97"/>
      <c r="CS76" s="1"/>
    </row>
    <row r="77" spans="1:97" ht="16" x14ac:dyDescent="0.2">
      <c r="B77" s="23" t="s">
        <v>102</v>
      </c>
      <c r="C77" s="34">
        <v>6.0391499999999994E-2</v>
      </c>
      <c r="D77" s="34">
        <v>0.12</v>
      </c>
      <c r="E77" s="34">
        <v>4.9551999999999999E-2</v>
      </c>
      <c r="F77" s="34">
        <v>4.89326E-2</v>
      </c>
      <c r="G77" s="34"/>
      <c r="H77" s="34">
        <v>6.674034999999999E-2</v>
      </c>
      <c r="I77" s="34"/>
      <c r="J77" s="34"/>
      <c r="K77">
        <v>0.05</v>
      </c>
      <c r="L77">
        <v>0.1</v>
      </c>
      <c r="X77" s="23" t="s">
        <v>104</v>
      </c>
      <c r="Y77" s="34">
        <v>0.11412445</v>
      </c>
      <c r="Z77" s="34">
        <v>0.12105832329999999</v>
      </c>
      <c r="AA77" s="34">
        <v>0.1012719</v>
      </c>
      <c r="AB77" s="34">
        <v>9.6161849999999993E-2</v>
      </c>
      <c r="AC77" s="34">
        <v>9.9465316666666651E-2</v>
      </c>
      <c r="AD77">
        <v>0.05</v>
      </c>
      <c r="AE77">
        <v>0.1</v>
      </c>
      <c r="AP77" s="23" t="s">
        <v>103</v>
      </c>
      <c r="AQ77" s="34">
        <v>0.1018913</v>
      </c>
      <c r="AR77" s="34">
        <v>8.3464150000000001E-2</v>
      </c>
      <c r="AS77" s="34">
        <v>4.8622899999999997E-2</v>
      </c>
      <c r="AT77" s="34"/>
      <c r="AU77" s="34">
        <v>2.9421500000000003E-2</v>
      </c>
      <c r="AV77">
        <v>0.05</v>
      </c>
      <c r="AW77">
        <v>0.1</v>
      </c>
      <c r="BH77" s="23" t="s">
        <v>101</v>
      </c>
      <c r="BI77" s="34">
        <v>3.90222E-2</v>
      </c>
      <c r="BJ77" s="34"/>
      <c r="BK77" s="34">
        <v>4.3667699999999997E-2</v>
      </c>
      <c r="BL77">
        <v>0.05</v>
      </c>
      <c r="BM77">
        <v>0.1</v>
      </c>
      <c r="BX77" s="23" t="s">
        <v>103</v>
      </c>
      <c r="BY77" s="43">
        <f t="shared" si="38"/>
        <v>7.9567091666666659E-2</v>
      </c>
      <c r="BZ77" s="43">
        <f t="shared" si="39"/>
        <v>9.3219699999999989E-2</v>
      </c>
      <c r="CA77" s="43">
        <f t="shared" si="40"/>
        <v>6.5849962499999998E-2</v>
      </c>
      <c r="CB77" s="43">
        <f t="shared" si="41"/>
        <v>5.5151521666666668E-2</v>
      </c>
      <c r="CC77">
        <v>0.05</v>
      </c>
      <c r="CD77">
        <v>0.1</v>
      </c>
      <c r="CR77" s="97"/>
      <c r="CS77" s="97"/>
    </row>
    <row r="78" spans="1:97" x14ac:dyDescent="0.15">
      <c r="B78" s="23" t="s">
        <v>103</v>
      </c>
      <c r="C78" s="34">
        <v>0.17962599999999998</v>
      </c>
      <c r="D78" s="34">
        <v>8.2225349999999989E-2</v>
      </c>
      <c r="E78" s="34">
        <v>6.3488499999999989E-2</v>
      </c>
      <c r="F78" s="34">
        <v>5.9462399999999999E-2</v>
      </c>
      <c r="G78" s="34"/>
      <c r="H78" s="34">
        <v>6.3178799999999993E-2</v>
      </c>
      <c r="I78" s="34">
        <v>2.94215E-2</v>
      </c>
      <c r="J78" s="34"/>
      <c r="K78">
        <v>0.05</v>
      </c>
      <c r="L78">
        <v>0.1</v>
      </c>
      <c r="X78" s="23" t="s">
        <v>105</v>
      </c>
      <c r="Y78" s="34"/>
      <c r="Z78" s="34">
        <v>0.03</v>
      </c>
      <c r="AA78" s="34">
        <v>0.09</v>
      </c>
      <c r="AB78" s="34">
        <v>0.17</v>
      </c>
      <c r="AC78" s="34">
        <v>0.04</v>
      </c>
      <c r="AD78">
        <v>0.05</v>
      </c>
      <c r="AE78">
        <v>0.1</v>
      </c>
      <c r="AP78" s="23" t="s">
        <v>104</v>
      </c>
      <c r="AQ78" s="34">
        <v>0.1155181</v>
      </c>
      <c r="AR78" s="34">
        <v>6.9682499999999994E-2</v>
      </c>
      <c r="AS78" s="34">
        <v>5.2958699999999997E-2</v>
      </c>
      <c r="AT78" s="34">
        <v>0.13921014999999998</v>
      </c>
      <c r="AU78" s="34">
        <v>3.8867350000000002E-2</v>
      </c>
      <c r="AV78">
        <v>0.05</v>
      </c>
      <c r="AW78">
        <v>0.1</v>
      </c>
      <c r="BH78" s="23" t="s">
        <v>102</v>
      </c>
      <c r="BI78" s="34">
        <v>0.13007400000000002</v>
      </c>
      <c r="BJ78" s="34"/>
      <c r="BK78" s="34">
        <v>4.4906499999999995E-2</v>
      </c>
      <c r="BL78">
        <v>0.05</v>
      </c>
      <c r="BM78">
        <v>0.1</v>
      </c>
      <c r="BX78" s="23" t="s">
        <v>104</v>
      </c>
      <c r="BY78" s="43">
        <f t="shared" si="38"/>
        <v>0.1221609138888889</v>
      </c>
      <c r="BZ78" s="43">
        <f t="shared" si="39"/>
        <v>0.10641636799333334</v>
      </c>
      <c r="CA78" s="43">
        <f t="shared" si="40"/>
        <v>8.3247360000000006E-2</v>
      </c>
      <c r="CB78" s="43">
        <f t="shared" si="41"/>
        <v>5.9617249999999997E-2</v>
      </c>
      <c r="CC78">
        <v>0.05</v>
      </c>
      <c r="CD78">
        <v>0.1</v>
      </c>
    </row>
    <row r="79" spans="1:97" x14ac:dyDescent="0.15">
      <c r="B79" s="23" t="s">
        <v>104</v>
      </c>
      <c r="C79" s="34">
        <v>0.21</v>
      </c>
      <c r="D79" s="34">
        <v>0.2</v>
      </c>
      <c r="E79" s="34"/>
      <c r="F79" s="34"/>
      <c r="G79" s="34">
        <v>5.2339299999999998E-2</v>
      </c>
      <c r="H79" s="34">
        <v>0.1275964</v>
      </c>
      <c r="I79" s="34">
        <v>5.2287683333333335E-2</v>
      </c>
      <c r="J79" s="34">
        <v>9.0742100000000006E-2</v>
      </c>
      <c r="K79">
        <v>0.05</v>
      </c>
      <c r="L79">
        <v>0.1</v>
      </c>
      <c r="X79" s="23" t="s">
        <v>106</v>
      </c>
      <c r="Y79" s="34">
        <v>0.1</v>
      </c>
      <c r="Z79" s="34">
        <v>0.05</v>
      </c>
      <c r="AA79" s="34">
        <v>0.1</v>
      </c>
      <c r="AB79" s="34">
        <v>0.09</v>
      </c>
      <c r="AC79" s="34">
        <v>7.0000000000000007E-2</v>
      </c>
      <c r="AD79">
        <v>0.05</v>
      </c>
      <c r="AE79">
        <v>0.1</v>
      </c>
      <c r="AP79" s="23" t="s">
        <v>105</v>
      </c>
      <c r="AQ79" s="34">
        <v>0.11</v>
      </c>
      <c r="AR79" s="34">
        <v>0.06</v>
      </c>
      <c r="AS79" s="34"/>
      <c r="AT79" s="34">
        <v>0.09</v>
      </c>
      <c r="AU79" s="34"/>
      <c r="AV79">
        <v>0.05</v>
      </c>
      <c r="AW79">
        <v>0.1</v>
      </c>
      <c r="BH79" s="23" t="s">
        <v>103</v>
      </c>
      <c r="BI79" s="34">
        <v>4.5835599999999997E-2</v>
      </c>
      <c r="BJ79" s="34">
        <v>6.4253039999999997E-2</v>
      </c>
      <c r="BK79" s="34">
        <v>5.5365924999999996E-2</v>
      </c>
      <c r="BL79">
        <v>0.05</v>
      </c>
      <c r="BM79">
        <v>0.1</v>
      </c>
      <c r="BX79" s="23" t="s">
        <v>105</v>
      </c>
      <c r="BY79" s="43">
        <f t="shared" si="38"/>
        <v>5.1666666666666673E-2</v>
      </c>
      <c r="BZ79" s="43">
        <f t="shared" si="39"/>
        <v>8.2500000000000004E-2</v>
      </c>
      <c r="CA79" s="43">
        <f t="shared" si="40"/>
        <v>8.666666666666667E-2</v>
      </c>
      <c r="CB79" s="43">
        <f t="shared" si="41"/>
        <v>0.06</v>
      </c>
      <c r="CC79">
        <v>0.05</v>
      </c>
      <c r="CD79">
        <v>0.1</v>
      </c>
    </row>
    <row r="80" spans="1:97" x14ac:dyDescent="0.15">
      <c r="B80" s="23" t="s">
        <v>105</v>
      </c>
      <c r="C80" s="34"/>
      <c r="D80" s="34">
        <v>0.09</v>
      </c>
      <c r="E80" s="34">
        <v>0.05</v>
      </c>
      <c r="F80" s="34">
        <v>7.0000000000000007E-2</v>
      </c>
      <c r="G80" s="34"/>
      <c r="H80" s="34">
        <v>0.02</v>
      </c>
      <c r="I80" s="34">
        <v>0.05</v>
      </c>
      <c r="J80" s="34">
        <v>0.03</v>
      </c>
      <c r="K80">
        <v>0.05</v>
      </c>
      <c r="L80">
        <v>0.1</v>
      </c>
      <c r="X80" s="23" t="s">
        <v>107</v>
      </c>
      <c r="Y80" s="34">
        <v>7.0000000000000007E-2</v>
      </c>
      <c r="Z80" s="34">
        <v>0.03</v>
      </c>
      <c r="AA80" s="34">
        <v>0.13</v>
      </c>
      <c r="AB80" s="34">
        <v>0.09</v>
      </c>
      <c r="AC80" s="34">
        <v>0.09</v>
      </c>
      <c r="AD80">
        <v>0.05</v>
      </c>
      <c r="AE80">
        <v>0.1</v>
      </c>
      <c r="AP80" s="23" t="s">
        <v>106</v>
      </c>
      <c r="AQ80" s="34">
        <v>0.13</v>
      </c>
      <c r="AR80" s="34">
        <v>0.06</v>
      </c>
      <c r="AS80" s="34">
        <v>0.1</v>
      </c>
      <c r="AT80" s="34">
        <v>0.1</v>
      </c>
      <c r="AU80" s="34">
        <v>0.06</v>
      </c>
      <c r="AV80">
        <v>0.05</v>
      </c>
      <c r="AW80">
        <v>0.1</v>
      </c>
      <c r="BH80" s="23" t="s">
        <v>104</v>
      </c>
      <c r="BI80" s="34"/>
      <c r="BJ80" s="34">
        <v>5.9875333333333336E-2</v>
      </c>
      <c r="BK80" s="34">
        <v>5.9359166666666664E-2</v>
      </c>
      <c r="BL80">
        <v>0.05</v>
      </c>
      <c r="BM80">
        <v>0.1</v>
      </c>
      <c r="BX80" s="23" t="s">
        <v>106</v>
      </c>
      <c r="BY80" s="43">
        <f t="shared" si="38"/>
        <v>0.1166666666666667</v>
      </c>
      <c r="BZ80" s="43">
        <f t="shared" si="39"/>
        <v>8.199999999999999E-2</v>
      </c>
      <c r="CA80" s="43">
        <f t="shared" si="40"/>
        <v>0.09</v>
      </c>
      <c r="CB80" s="43">
        <f t="shared" si="41"/>
        <v>0.06</v>
      </c>
      <c r="CC80">
        <v>0.05</v>
      </c>
      <c r="CD80">
        <v>0.1</v>
      </c>
    </row>
    <row r="81" spans="2:82" x14ac:dyDescent="0.15">
      <c r="B81" s="23" t="s">
        <v>106</v>
      </c>
      <c r="C81" s="34">
        <v>0.27</v>
      </c>
      <c r="D81" s="34">
        <v>0.16</v>
      </c>
      <c r="E81" s="34">
        <v>0.09</v>
      </c>
      <c r="F81" s="34">
        <v>7.0000000000000007E-2</v>
      </c>
      <c r="G81" s="34"/>
      <c r="H81" s="34">
        <v>0.05</v>
      </c>
      <c r="I81" s="34">
        <v>0.06</v>
      </c>
      <c r="J81" s="34"/>
      <c r="K81">
        <v>0.05</v>
      </c>
      <c r="L81">
        <v>0.1</v>
      </c>
      <c r="X81" s="23" t="s">
        <v>108</v>
      </c>
      <c r="Y81" s="34">
        <v>0.06</v>
      </c>
      <c r="Z81" s="34">
        <v>0.02</v>
      </c>
      <c r="AA81" s="34">
        <v>0.13</v>
      </c>
      <c r="AB81" s="34">
        <v>0.09</v>
      </c>
      <c r="AC81" s="34">
        <v>0.06</v>
      </c>
      <c r="AD81">
        <v>0.05</v>
      </c>
      <c r="AE81">
        <v>0.1</v>
      </c>
      <c r="AP81" s="23" t="s">
        <v>107</v>
      </c>
      <c r="AQ81" s="34">
        <v>0.08</v>
      </c>
      <c r="AR81" s="34">
        <v>0.06</v>
      </c>
      <c r="AS81" s="34">
        <v>0.05</v>
      </c>
      <c r="AT81" s="34">
        <v>7.0000000000000007E-2</v>
      </c>
      <c r="AU81" s="34">
        <v>0.04</v>
      </c>
      <c r="AV81">
        <v>0.05</v>
      </c>
      <c r="AW81">
        <v>0.1</v>
      </c>
      <c r="BH81" s="23" t="s">
        <v>105</v>
      </c>
      <c r="BI81" s="34"/>
      <c r="BJ81" s="34">
        <v>0.06</v>
      </c>
      <c r="BK81" s="34">
        <v>0.06</v>
      </c>
      <c r="BL81">
        <v>0.05</v>
      </c>
      <c r="BM81">
        <v>0.1</v>
      </c>
      <c r="BX81" s="23" t="s">
        <v>107</v>
      </c>
      <c r="BY81" s="43">
        <f t="shared" si="38"/>
        <v>7.7142857142857152E-2</v>
      </c>
      <c r="BZ81" s="43">
        <f t="shared" si="39"/>
        <v>8.2000000000000003E-2</v>
      </c>
      <c r="CA81" s="43">
        <f t="shared" si="40"/>
        <v>0.06</v>
      </c>
      <c r="CB81" s="43">
        <f t="shared" si="41"/>
        <v>5.6666666666666664E-2</v>
      </c>
      <c r="CC81">
        <v>0.05</v>
      </c>
      <c r="CD81">
        <v>0.1</v>
      </c>
    </row>
    <row r="82" spans="2:82" x14ac:dyDescent="0.15">
      <c r="B82" s="23" t="s">
        <v>107</v>
      </c>
      <c r="C82" s="34">
        <v>0.23</v>
      </c>
      <c r="D82" s="34">
        <v>0.11</v>
      </c>
      <c r="E82" s="34">
        <v>7.0000000000000007E-2</v>
      </c>
      <c r="F82" s="34">
        <v>0.03</v>
      </c>
      <c r="G82" s="34"/>
      <c r="H82" s="34">
        <v>0.01</v>
      </c>
      <c r="I82" s="34">
        <v>0.04</v>
      </c>
      <c r="J82" s="34">
        <v>0.05</v>
      </c>
      <c r="K82">
        <v>0.05</v>
      </c>
      <c r="L82">
        <v>0.1</v>
      </c>
      <c r="X82" s="23" t="s">
        <v>130</v>
      </c>
      <c r="Y82" s="34">
        <v>0.1</v>
      </c>
      <c r="Z82" s="34">
        <v>0.1</v>
      </c>
      <c r="AA82" s="34">
        <v>0.19</v>
      </c>
      <c r="AB82" s="34">
        <v>0.13</v>
      </c>
      <c r="AC82" s="34">
        <v>0.13</v>
      </c>
      <c r="AD82">
        <v>0.05</v>
      </c>
      <c r="AE82">
        <v>0.1</v>
      </c>
      <c r="AP82" s="23" t="s">
        <v>108</v>
      </c>
      <c r="AQ82" s="34"/>
      <c r="AR82" s="34">
        <v>0.05</v>
      </c>
      <c r="AS82" s="34">
        <v>0.05</v>
      </c>
      <c r="AT82" s="34">
        <v>0.06</v>
      </c>
      <c r="AU82" s="34">
        <v>0.03</v>
      </c>
      <c r="AV82">
        <v>0.05</v>
      </c>
      <c r="AW82">
        <v>0.1</v>
      </c>
      <c r="BH82" s="23" t="s">
        <v>106</v>
      </c>
      <c r="BI82" s="34">
        <v>0.03</v>
      </c>
      <c r="BJ82" s="34">
        <v>0.08</v>
      </c>
      <c r="BK82" s="34">
        <v>7.0000000000000007E-2</v>
      </c>
      <c r="BL82">
        <v>0.05</v>
      </c>
      <c r="BM82">
        <v>0.1</v>
      </c>
      <c r="BX82" s="23" t="s">
        <v>108</v>
      </c>
      <c r="BY82" s="43">
        <f>AVERAGE(C83:J83)</f>
        <v>6.1666666666666668E-2</v>
      </c>
      <c r="BZ82" s="43">
        <f>AVERAGE(Y81:AC81)</f>
        <v>7.2000000000000008E-2</v>
      </c>
      <c r="CA82" s="43">
        <f>AVERAGE(AQ82:AU82)</f>
        <v>4.7500000000000001E-2</v>
      </c>
      <c r="CB82" s="43">
        <f>AVERAGE(BI84:BK84)</f>
        <v>4.6666666666666669E-2</v>
      </c>
      <c r="CC82">
        <v>0.05</v>
      </c>
      <c r="CD82">
        <v>0.1</v>
      </c>
    </row>
    <row r="83" spans="2:82" x14ac:dyDescent="0.15">
      <c r="B83" s="23" t="s">
        <v>108</v>
      </c>
      <c r="C83" s="34">
        <v>0.11</v>
      </c>
      <c r="D83" s="34">
        <v>7.0000000000000007E-2</v>
      </c>
      <c r="E83" s="110">
        <v>7.0000000000000007E-2</v>
      </c>
      <c r="F83" s="34"/>
      <c r="G83" s="34">
        <v>0.02</v>
      </c>
      <c r="H83" s="34">
        <v>0.06</v>
      </c>
      <c r="I83" s="34">
        <v>0.04</v>
      </c>
      <c r="J83" s="34"/>
      <c r="K83">
        <v>0.05</v>
      </c>
      <c r="L83">
        <v>0.1</v>
      </c>
      <c r="AP83" s="23" t="s">
        <v>130</v>
      </c>
      <c r="AQ83" s="34">
        <v>0.06</v>
      </c>
      <c r="AR83" s="34">
        <v>0.06</v>
      </c>
      <c r="AS83" s="34">
        <v>0.04</v>
      </c>
      <c r="AT83" s="34">
        <v>0.1</v>
      </c>
      <c r="AU83" s="34">
        <v>0.03</v>
      </c>
      <c r="AV83">
        <v>0.05</v>
      </c>
      <c r="AW83">
        <v>0.1</v>
      </c>
      <c r="BH83" s="23" t="s">
        <v>107</v>
      </c>
      <c r="BI83" s="34">
        <v>0.03</v>
      </c>
      <c r="BJ83" s="34">
        <v>0.08</v>
      </c>
      <c r="BK83" s="34">
        <v>0.06</v>
      </c>
      <c r="BL83">
        <v>0.05</v>
      </c>
      <c r="BM83">
        <v>0.1</v>
      </c>
      <c r="BX83" s="23" t="s">
        <v>130</v>
      </c>
      <c r="BY83" s="43">
        <f>AVERAGE(C84:J84)</f>
        <v>0.08</v>
      </c>
      <c r="BZ83" s="43">
        <f>AVERAGE(Y82:AC82)</f>
        <v>0.13</v>
      </c>
      <c r="CA83" s="43">
        <f>AVERAGE(AQ83:AU83)</f>
        <v>5.800000000000001E-2</v>
      </c>
      <c r="CB83" s="43">
        <f>AVERAGE(BI85:BK85)</f>
        <v>5.3333333333333337E-2</v>
      </c>
      <c r="CC83">
        <v>0.05</v>
      </c>
      <c r="CD83">
        <v>0.1</v>
      </c>
    </row>
    <row r="84" spans="2:82" ht="16" x14ac:dyDescent="0.2">
      <c r="B84" s="23" t="s">
        <v>130</v>
      </c>
      <c r="E84" s="110">
        <v>0.14000000000000001</v>
      </c>
      <c r="F84" s="34">
        <v>7.0000000000000007E-2</v>
      </c>
      <c r="G84">
        <v>7.0000000000000007E-2</v>
      </c>
      <c r="H84" s="34">
        <v>0.05</v>
      </c>
      <c r="I84" s="34">
        <v>7.0000000000000007E-2</v>
      </c>
      <c r="K84">
        <v>0.05</v>
      </c>
      <c r="L84">
        <v>0.1</v>
      </c>
      <c r="X84" s="97"/>
      <c r="Y84" s="1"/>
      <c r="BH84" s="23" t="s">
        <v>108</v>
      </c>
      <c r="BI84" s="34">
        <v>0.05</v>
      </c>
      <c r="BJ84" s="34">
        <v>0.04</v>
      </c>
      <c r="BK84" s="34">
        <v>0.05</v>
      </c>
      <c r="BL84">
        <v>0.05</v>
      </c>
      <c r="BM84">
        <v>0.1</v>
      </c>
    </row>
    <row r="85" spans="2:82" ht="16" x14ac:dyDescent="0.2">
      <c r="B85" s="23" t="s">
        <v>202</v>
      </c>
      <c r="C85" s="34">
        <f t="shared" ref="C85:J85" si="42">AVERAGE(C76:C84)</f>
        <v>0.17666958333333335</v>
      </c>
      <c r="D85" s="34">
        <f t="shared" si="42"/>
        <v>0.11888933571428573</v>
      </c>
      <c r="E85" s="34">
        <f t="shared" si="42"/>
        <v>7.0075474999999998E-2</v>
      </c>
      <c r="F85" s="34">
        <f t="shared" si="42"/>
        <v>5.8065833333333337E-2</v>
      </c>
      <c r="G85" s="34">
        <f t="shared" si="42"/>
        <v>4.7446433333333336E-2</v>
      </c>
      <c r="H85" s="34">
        <f t="shared" si="42"/>
        <v>5.1100394444444447E-2</v>
      </c>
      <c r="I85" s="34">
        <f t="shared" si="42"/>
        <v>4.8815597619047621E-2</v>
      </c>
      <c r="J85" s="34">
        <f t="shared" si="42"/>
        <v>5.6914033333333336E-2</v>
      </c>
      <c r="X85" s="97"/>
      <c r="Z85" s="97"/>
      <c r="AP85" s="97"/>
      <c r="AQ85" s="1"/>
      <c r="BH85" s="23" t="s">
        <v>130</v>
      </c>
      <c r="BI85" s="34">
        <v>0.05</v>
      </c>
      <c r="BJ85" s="34">
        <v>0.04</v>
      </c>
      <c r="BK85" s="34">
        <v>7.0000000000000007E-2</v>
      </c>
      <c r="BL85">
        <v>0.05</v>
      </c>
      <c r="BM85">
        <v>0.1</v>
      </c>
    </row>
    <row r="86" spans="2:82" ht="16" x14ac:dyDescent="0.2">
      <c r="Y86" s="34"/>
      <c r="AA86" s="43"/>
      <c r="AP86" s="97"/>
    </row>
    <row r="87" spans="2:82" ht="16" x14ac:dyDescent="0.2">
      <c r="B87" s="97"/>
      <c r="C87" s="1"/>
      <c r="F87" s="97"/>
      <c r="G87" s="1"/>
      <c r="J87" s="97"/>
      <c r="K87" s="1"/>
      <c r="Y87" s="34"/>
      <c r="AA87" s="43"/>
      <c r="AQ87" s="34"/>
      <c r="AR87" s="43"/>
      <c r="BH87" s="97"/>
      <c r="BI87" s="1"/>
    </row>
    <row r="88" spans="2:82" ht="16" x14ac:dyDescent="0.2">
      <c r="B88" s="97"/>
      <c r="F88" s="97"/>
      <c r="J88" s="97"/>
      <c r="K88" s="23"/>
      <c r="Y88" s="34"/>
      <c r="AA88" s="43"/>
      <c r="AQ88" s="34"/>
      <c r="AR88" s="43"/>
      <c r="BH88" s="97"/>
      <c r="BJ88" s="97"/>
    </row>
    <row r="89" spans="2:82" x14ac:dyDescent="0.15">
      <c r="C89" s="34"/>
      <c r="G89" s="34"/>
      <c r="K89" s="34"/>
      <c r="AQ89" s="34"/>
      <c r="AR89" s="43"/>
      <c r="BI89" s="34"/>
      <c r="BK89" s="43"/>
    </row>
    <row r="90" spans="2:82" x14ac:dyDescent="0.15">
      <c r="C90" s="34"/>
      <c r="G90" s="34"/>
      <c r="K90" s="34"/>
      <c r="BI90" s="34"/>
      <c r="BK90" s="43"/>
    </row>
    <row r="91" spans="2:82" ht="16" x14ac:dyDescent="0.2">
      <c r="B91" s="97"/>
      <c r="G91" s="34"/>
    </row>
    <row r="92" spans="2:82" ht="16" x14ac:dyDescent="0.2">
      <c r="C92" s="43"/>
      <c r="G92" s="34"/>
      <c r="J92" s="23"/>
      <c r="X92" s="97"/>
      <c r="Z92" s="1"/>
      <c r="AP92" s="97"/>
      <c r="BH92" s="97"/>
      <c r="BJ92" s="1"/>
    </row>
    <row r="93" spans="2:82" ht="16" x14ac:dyDescent="0.2">
      <c r="C93" s="43"/>
      <c r="G93" s="34"/>
      <c r="K93" s="43"/>
      <c r="X93" s="97"/>
      <c r="Z93" s="97"/>
      <c r="AP93" s="97"/>
      <c r="BH93" s="97"/>
      <c r="BJ93" s="97"/>
    </row>
    <row r="94" spans="2:82" x14ac:dyDescent="0.15">
      <c r="G94" s="34"/>
      <c r="K94" s="43"/>
      <c r="Y94" s="34"/>
      <c r="AA94" s="43"/>
      <c r="AQ94" s="34"/>
      <c r="AR94" s="43"/>
      <c r="BI94" s="34"/>
      <c r="BK94" s="43"/>
    </row>
    <row r="95" spans="2:82" ht="16" x14ac:dyDescent="0.2">
      <c r="B95" s="97"/>
      <c r="C95" s="1"/>
      <c r="F95" s="97"/>
      <c r="Y95" s="34"/>
      <c r="AA95" s="43"/>
      <c r="AQ95" s="34"/>
      <c r="AR95" s="43"/>
    </row>
    <row r="96" spans="2:82" ht="16" x14ac:dyDescent="0.2">
      <c r="B96" s="97"/>
      <c r="G96" s="34"/>
      <c r="Y96" s="34"/>
      <c r="AA96" s="43"/>
      <c r="AQ96" s="34"/>
      <c r="AR96" s="43"/>
      <c r="BH96" s="97"/>
      <c r="BJ96" s="1"/>
    </row>
    <row r="97" spans="2:63" ht="16" x14ac:dyDescent="0.2">
      <c r="C97" s="34"/>
      <c r="G97" s="34"/>
      <c r="Y97" s="34"/>
      <c r="AA97" s="43"/>
      <c r="BH97" s="97"/>
      <c r="BJ97" s="97"/>
    </row>
    <row r="98" spans="2:63" x14ac:dyDescent="0.15">
      <c r="C98" s="34"/>
      <c r="G98" s="34"/>
      <c r="BI98" s="34"/>
      <c r="BK98" s="43"/>
    </row>
    <row r="99" spans="2:63" ht="16" x14ac:dyDescent="0.2">
      <c r="B99" s="97"/>
      <c r="G99" s="34"/>
      <c r="X99" s="97"/>
      <c r="Z99" s="1"/>
      <c r="AP99" s="97"/>
      <c r="BI99" s="34"/>
      <c r="BK99" s="43"/>
    </row>
    <row r="100" spans="2:63" ht="16" x14ac:dyDescent="0.2">
      <c r="C100" s="43"/>
      <c r="G100" s="34"/>
      <c r="X100" s="97"/>
      <c r="Z100" s="97"/>
      <c r="AP100" s="97"/>
    </row>
    <row r="101" spans="2:63" x14ac:dyDescent="0.15">
      <c r="C101" s="43"/>
      <c r="G101" s="34"/>
      <c r="Y101" s="34"/>
      <c r="AA101" s="43"/>
      <c r="AQ101" s="34"/>
      <c r="AR101" s="43"/>
    </row>
    <row r="102" spans="2:63" ht="16" x14ac:dyDescent="0.2">
      <c r="Y102" s="34"/>
      <c r="AA102" s="43"/>
      <c r="AQ102" s="34"/>
      <c r="AR102" s="43"/>
      <c r="BH102" s="97"/>
      <c r="BJ102" s="1"/>
    </row>
    <row r="103" spans="2:63" ht="16" x14ac:dyDescent="0.2">
      <c r="B103" s="97"/>
      <c r="C103" s="1"/>
      <c r="F103" s="97"/>
      <c r="G103" s="1"/>
      <c r="Y103" s="34"/>
      <c r="AA103" s="43"/>
      <c r="AQ103" s="34"/>
      <c r="AR103" s="43"/>
      <c r="BH103" s="97"/>
      <c r="BJ103" s="97"/>
    </row>
    <row r="104" spans="2:63" ht="16" x14ac:dyDescent="0.2">
      <c r="B104" s="97"/>
      <c r="F104" s="97"/>
      <c r="Y104" s="34"/>
      <c r="AA104" s="43"/>
      <c r="AQ104" s="34"/>
      <c r="AR104" s="43"/>
      <c r="BI104" s="34"/>
      <c r="BK104" s="43"/>
    </row>
    <row r="105" spans="2:63" x14ac:dyDescent="0.15">
      <c r="C105" s="34"/>
      <c r="H105" s="34"/>
      <c r="Y105" s="34"/>
      <c r="AA105" s="43"/>
      <c r="BI105" s="34"/>
      <c r="BK105" s="43"/>
    </row>
    <row r="106" spans="2:63" x14ac:dyDescent="0.15">
      <c r="C106" s="34"/>
      <c r="H106" s="34"/>
    </row>
    <row r="107" spans="2:63" ht="16" x14ac:dyDescent="0.2">
      <c r="C107" s="34"/>
      <c r="BH107" s="97"/>
      <c r="BJ107" s="1"/>
    </row>
    <row r="108" spans="2:63" ht="16" x14ac:dyDescent="0.2">
      <c r="C108" s="34"/>
      <c r="H108" s="43"/>
      <c r="X108" s="97"/>
      <c r="Z108" s="1"/>
      <c r="AP108" s="97"/>
      <c r="BH108" s="97"/>
      <c r="BJ108" s="97"/>
    </row>
    <row r="109" spans="2:63" ht="16" x14ac:dyDescent="0.2">
      <c r="C109" s="34"/>
      <c r="H109" s="43"/>
      <c r="X109" s="97"/>
      <c r="Z109" s="97"/>
      <c r="AP109" s="97"/>
      <c r="BI109" s="34"/>
      <c r="BK109" s="43"/>
    </row>
    <row r="110" spans="2:63" ht="16" x14ac:dyDescent="0.2">
      <c r="B110" s="97"/>
      <c r="Y110" s="34"/>
      <c r="AA110" s="43"/>
      <c r="AQ110" s="34"/>
      <c r="AR110" s="43"/>
      <c r="BI110" s="34"/>
      <c r="BK110" s="43"/>
    </row>
    <row r="111" spans="2:63" ht="16" x14ac:dyDescent="0.2">
      <c r="C111" s="34"/>
      <c r="F111" s="97"/>
      <c r="G111" s="1"/>
      <c r="Y111" s="34"/>
      <c r="AA111" s="43"/>
      <c r="AQ111" s="34"/>
      <c r="AR111" s="43"/>
      <c r="BI111" s="34"/>
      <c r="BK111" s="43"/>
    </row>
    <row r="112" spans="2:63" ht="16" x14ac:dyDescent="0.2">
      <c r="C112" s="34"/>
      <c r="F112" s="97"/>
      <c r="H112" s="23"/>
      <c r="Y112" s="34"/>
      <c r="AA112" s="43"/>
      <c r="AQ112" s="34"/>
      <c r="AR112" s="43"/>
    </row>
    <row r="113" spans="3:63" ht="16" x14ac:dyDescent="0.2">
      <c r="C113" s="34"/>
      <c r="H113" s="34"/>
      <c r="Y113" s="34"/>
      <c r="AA113" s="43"/>
      <c r="AQ113" s="34"/>
      <c r="AR113" s="43"/>
      <c r="BH113" s="97"/>
      <c r="BJ113" s="1"/>
    </row>
    <row r="114" spans="3:63" ht="16" x14ac:dyDescent="0.2">
      <c r="C114" s="34"/>
      <c r="H114" s="34"/>
      <c r="BH114" s="97"/>
      <c r="BJ114" s="97"/>
    </row>
    <row r="115" spans="3:63" ht="16" x14ac:dyDescent="0.2">
      <c r="C115" s="34"/>
      <c r="H115" s="34"/>
      <c r="AP115" s="97"/>
      <c r="BI115" s="34"/>
      <c r="BK115" s="43"/>
    </row>
    <row r="116" spans="3:63" ht="16" x14ac:dyDescent="0.2">
      <c r="H116" s="34"/>
      <c r="X116" s="97"/>
      <c r="Z116" s="1"/>
      <c r="AP116" s="97"/>
      <c r="BI116" s="34"/>
      <c r="BK116" s="43"/>
    </row>
    <row r="117" spans="3:63" ht="16" x14ac:dyDescent="0.2">
      <c r="H117" s="34"/>
      <c r="X117" s="97"/>
      <c r="Z117" s="97"/>
      <c r="AQ117" s="34"/>
      <c r="AR117" s="43"/>
    </row>
    <row r="118" spans="3:63" ht="16" x14ac:dyDescent="0.2">
      <c r="Y118" s="34"/>
      <c r="AA118" s="43"/>
      <c r="AQ118" s="34"/>
      <c r="AR118" s="43"/>
      <c r="BH118" s="97"/>
      <c r="BJ118" s="1"/>
    </row>
    <row r="119" spans="3:63" ht="16" x14ac:dyDescent="0.2">
      <c r="Y119" s="34"/>
      <c r="AA119" s="43"/>
      <c r="AQ119" s="34"/>
      <c r="AR119" s="43"/>
      <c r="BH119" s="97"/>
      <c r="BJ119" s="97"/>
    </row>
    <row r="120" spans="3:63" x14ac:dyDescent="0.15">
      <c r="F120" s="99"/>
      <c r="H120" s="43"/>
      <c r="Y120" s="34"/>
      <c r="AA120" s="43"/>
      <c r="BI120" s="34"/>
      <c r="BK120" s="43"/>
    </row>
    <row r="121" spans="3:63" ht="16" x14ac:dyDescent="0.2">
      <c r="F121" s="99"/>
      <c r="H121" s="43"/>
      <c r="Y121" s="34"/>
      <c r="AA121" s="43"/>
      <c r="AP121" s="97"/>
      <c r="BI121" s="34"/>
      <c r="BK121" s="43"/>
    </row>
    <row r="122" spans="3:63" ht="16" x14ac:dyDescent="0.2">
      <c r="F122" s="99"/>
      <c r="H122" s="43"/>
      <c r="Y122" s="34"/>
      <c r="AA122" s="43"/>
      <c r="AP122" s="97"/>
    </row>
    <row r="123" spans="3:63" ht="16" x14ac:dyDescent="0.2">
      <c r="F123" s="99"/>
      <c r="H123" s="43"/>
      <c r="AQ123" s="34"/>
      <c r="AR123" s="43"/>
      <c r="BH123" s="97"/>
      <c r="BJ123" s="1"/>
    </row>
    <row r="124" spans="3:63" ht="16" x14ac:dyDescent="0.2">
      <c r="F124" s="99"/>
      <c r="H124" s="43"/>
      <c r="X124" s="97"/>
      <c r="Z124" s="1"/>
      <c r="AQ124" s="34"/>
      <c r="AR124" s="43"/>
      <c r="BH124" s="97"/>
      <c r="BJ124" s="97"/>
    </row>
    <row r="125" spans="3:63" ht="16" x14ac:dyDescent="0.2">
      <c r="X125" s="97"/>
      <c r="Y125" s="23"/>
      <c r="Z125" s="97"/>
      <c r="AA125" s="23"/>
      <c r="BI125" s="34"/>
      <c r="BK125" s="43"/>
    </row>
    <row r="126" spans="3:63" ht="16" x14ac:dyDescent="0.2">
      <c r="Y126" s="34"/>
      <c r="AA126" s="43"/>
      <c r="AP126" s="97"/>
      <c r="BI126" s="34"/>
      <c r="BK126" s="43"/>
    </row>
    <row r="127" spans="3:63" ht="16" x14ac:dyDescent="0.2">
      <c r="Y127" s="34"/>
      <c r="AA127" s="43"/>
      <c r="AP127" s="97"/>
    </row>
    <row r="128" spans="3:63" x14ac:dyDescent="0.15">
      <c r="Y128" s="34"/>
      <c r="AA128" s="43"/>
      <c r="AQ128" s="34"/>
      <c r="AR128" s="43"/>
    </row>
    <row r="129" spans="24:44" x14ac:dyDescent="0.15">
      <c r="Y129" s="34"/>
      <c r="AA129" s="43"/>
      <c r="AQ129" s="34"/>
      <c r="AR129" s="43"/>
    </row>
    <row r="130" spans="24:44" x14ac:dyDescent="0.15">
      <c r="AQ130" s="34"/>
      <c r="AR130" s="43"/>
    </row>
    <row r="131" spans="24:44" ht="16" x14ac:dyDescent="0.2">
      <c r="X131" s="97"/>
      <c r="Z131" s="1"/>
    </row>
    <row r="132" spans="24:44" ht="16" x14ac:dyDescent="0.2">
      <c r="X132" s="97"/>
      <c r="Y132" s="23"/>
      <c r="Z132" s="97"/>
      <c r="AA132" s="23"/>
      <c r="AP132" s="97"/>
    </row>
    <row r="133" spans="24:44" ht="16" x14ac:dyDescent="0.2">
      <c r="Y133" s="34"/>
      <c r="AA133" s="43"/>
      <c r="AP133" s="97"/>
    </row>
    <row r="134" spans="24:44" x14ac:dyDescent="0.15">
      <c r="Y134" s="34"/>
      <c r="AA134" s="43"/>
      <c r="AQ134" s="34"/>
      <c r="AR134" s="43"/>
    </row>
    <row r="135" spans="24:44" x14ac:dyDescent="0.15">
      <c r="Y135" s="34"/>
      <c r="AA135" s="43"/>
      <c r="AQ135" s="34"/>
      <c r="AR135" s="43"/>
    </row>
    <row r="136" spans="24:44" x14ac:dyDescent="0.15">
      <c r="Y136" s="34"/>
      <c r="AA136" s="43"/>
      <c r="AQ136" s="34"/>
      <c r="AR136" s="43"/>
    </row>
    <row r="137" spans="24:44" x14ac:dyDescent="0.15">
      <c r="AQ137" s="34"/>
      <c r="AR137" s="43"/>
    </row>
    <row r="138" spans="24:44" ht="16" x14ac:dyDescent="0.2">
      <c r="X138" s="97"/>
      <c r="Z138" s="1"/>
      <c r="AQ138" s="34"/>
      <c r="AR138" s="43"/>
    </row>
    <row r="139" spans="24:44" ht="16" x14ac:dyDescent="0.2">
      <c r="X139" s="97"/>
      <c r="Y139" s="23"/>
      <c r="Z139" s="97"/>
      <c r="AA139" s="23"/>
    </row>
    <row r="140" spans="24:44" x14ac:dyDescent="0.15">
      <c r="Y140" s="34"/>
      <c r="AA140" s="43"/>
    </row>
    <row r="141" spans="24:44" x14ac:dyDescent="0.15">
      <c r="Y141" s="34"/>
      <c r="AA141" s="43"/>
    </row>
    <row r="142" spans="24:44" x14ac:dyDescent="0.15">
      <c r="Y142" s="34"/>
      <c r="AA142" s="43"/>
    </row>
    <row r="143" spans="24:44" x14ac:dyDescent="0.15">
      <c r="Y143" s="34"/>
      <c r="AA143" s="43"/>
    </row>
    <row r="144" spans="24:44" x14ac:dyDescent="0.15">
      <c r="Y144" s="34"/>
      <c r="AA144" s="43"/>
    </row>
  </sheetData>
  <phoneticPr fontId="2" type="noConversion"/>
  <pageMargins left="0.7" right="0.7" top="0.75" bottom="0.75" header="0.3" footer="0.3"/>
  <pageSetup orientation="portrait"/>
  <ignoredErrors>
    <ignoredError sqref="BY75" formulaRange="1"/>
  </ignoredError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9"/>
  <sheetViews>
    <sheetView zoomScaleNormal="100" workbookViewId="0">
      <selection activeCell="C20" sqref="C20"/>
    </sheetView>
  </sheetViews>
  <sheetFormatPr baseColWidth="10" defaultRowHeight="13" x14ac:dyDescent="0.15"/>
  <cols>
    <col min="1" max="1" width="8.83203125" customWidth="1"/>
    <col min="2" max="2" width="13.83203125" customWidth="1"/>
    <col min="3" max="256" width="8.83203125" customWidth="1"/>
  </cols>
  <sheetData>
    <row r="1" spans="1:4" x14ac:dyDescent="0.15">
      <c r="B1" t="s">
        <v>194</v>
      </c>
      <c r="C1" t="s">
        <v>193</v>
      </c>
    </row>
    <row r="2" spans="1:4" x14ac:dyDescent="0.15">
      <c r="A2" t="s">
        <v>109</v>
      </c>
      <c r="B2" t="s">
        <v>192</v>
      </c>
      <c r="C2">
        <v>0.25</v>
      </c>
    </row>
    <row r="3" spans="1:4" x14ac:dyDescent="0.15">
      <c r="B3" t="s">
        <v>191</v>
      </c>
      <c r="C3">
        <v>1.84</v>
      </c>
    </row>
    <row r="4" spans="1:4" x14ac:dyDescent="0.15">
      <c r="A4" t="s">
        <v>102</v>
      </c>
      <c r="B4" t="s">
        <v>190</v>
      </c>
      <c r="C4">
        <v>2.76</v>
      </c>
    </row>
    <row r="5" spans="1:4" x14ac:dyDescent="0.15">
      <c r="B5" t="s">
        <v>189</v>
      </c>
      <c r="C5">
        <v>1.69</v>
      </c>
    </row>
    <row r="6" spans="1:4" x14ac:dyDescent="0.15">
      <c r="A6" t="s">
        <v>103</v>
      </c>
      <c r="B6" t="s">
        <v>188</v>
      </c>
      <c r="C6">
        <v>0.98</v>
      </c>
    </row>
    <row r="7" spans="1:4" x14ac:dyDescent="0.15">
      <c r="B7" t="s">
        <v>187</v>
      </c>
      <c r="C7">
        <v>2.94</v>
      </c>
    </row>
    <row r="8" spans="1:4" x14ac:dyDescent="0.15">
      <c r="A8" t="s">
        <v>104</v>
      </c>
      <c r="B8" t="s">
        <v>186</v>
      </c>
      <c r="C8">
        <v>5.38</v>
      </c>
    </row>
    <row r="9" spans="1:4" x14ac:dyDescent="0.15">
      <c r="B9" t="s">
        <v>185</v>
      </c>
      <c r="C9">
        <v>1.18</v>
      </c>
    </row>
    <row r="10" spans="1:4" x14ac:dyDescent="0.15">
      <c r="A10" t="s">
        <v>105</v>
      </c>
      <c r="B10" t="s">
        <v>184</v>
      </c>
      <c r="C10">
        <v>0.17</v>
      </c>
    </row>
    <row r="11" spans="1:4" x14ac:dyDescent="0.15">
      <c r="B11" t="s">
        <v>183</v>
      </c>
      <c r="C11">
        <v>0.81</v>
      </c>
    </row>
    <row r="12" spans="1:4" x14ac:dyDescent="0.15">
      <c r="B12" t="s">
        <v>182</v>
      </c>
      <c r="C12" s="34">
        <v>3.4</v>
      </c>
    </row>
    <row r="13" spans="1:4" x14ac:dyDescent="0.15">
      <c r="A13" t="s">
        <v>110</v>
      </c>
      <c r="B13" t="s">
        <v>181</v>
      </c>
      <c r="C13">
        <v>2.57</v>
      </c>
    </row>
    <row r="14" spans="1:4" x14ac:dyDescent="0.15">
      <c r="B14" t="s">
        <v>180</v>
      </c>
      <c r="C14">
        <v>1.1100000000000001</v>
      </c>
    </row>
    <row r="15" spans="1:4" x14ac:dyDescent="0.15">
      <c r="A15" t="s">
        <v>111</v>
      </c>
      <c r="B15" t="s">
        <v>179</v>
      </c>
      <c r="C15">
        <v>2.4500000000000002</v>
      </c>
    </row>
    <row r="16" spans="1:4" x14ac:dyDescent="0.15">
      <c r="B16" t="s">
        <v>178</v>
      </c>
      <c r="C16">
        <v>1.49</v>
      </c>
      <c r="D16" s="23"/>
    </row>
    <row r="17" spans="1:3" x14ac:dyDescent="0.15">
      <c r="A17" t="s">
        <v>112</v>
      </c>
      <c r="B17" t="s">
        <v>177</v>
      </c>
      <c r="C17">
        <v>1.86</v>
      </c>
    </row>
    <row r="18" spans="1:3" x14ac:dyDescent="0.15">
      <c r="B18" t="s">
        <v>176</v>
      </c>
      <c r="C18">
        <v>2.0299999999999998</v>
      </c>
    </row>
    <row r="19" spans="1:3" x14ac:dyDescent="0.15">
      <c r="A19" t="s">
        <v>113</v>
      </c>
      <c r="B19" t="s">
        <v>175</v>
      </c>
      <c r="C19">
        <v>3.99</v>
      </c>
    </row>
  </sheetData>
  <phoneticPr fontId="2" type="noConversion"/>
  <pageMargins left="0.7" right="0.7" top="0.75" bottom="0.75" header="0.3" footer="0.3"/>
  <pageSetup orientation="portrait" horizontalDpi="200" verticalDpi="2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</vt:lpstr>
      <vt:lpstr>Monthly Averages</vt:lpstr>
      <vt:lpstr>Upper</vt:lpstr>
      <vt:lpstr>Lower</vt:lpstr>
      <vt:lpstr>Ponds</vt:lpstr>
      <vt:lpstr>Wic Crk</vt:lpstr>
      <vt:lpstr>TNTP</vt:lpstr>
      <vt:lpstr>Graphs</vt:lpstr>
      <vt:lpstr>Rainfall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Wicomico Creekwatchers</dc:title>
  <dc:subject>Water Quality Sampling Data Sheet</dc:subject>
  <dc:creator>_</dc:creator>
  <cp:lastModifiedBy>Christina Jane Bradley</cp:lastModifiedBy>
  <cp:lastPrinted>2004-05-12T18:20:20Z</cp:lastPrinted>
  <dcterms:created xsi:type="dcterms:W3CDTF">2004-05-12T15:29:15Z</dcterms:created>
  <dcterms:modified xsi:type="dcterms:W3CDTF">2020-05-21T16:23:32Z</dcterms:modified>
</cp:coreProperties>
</file>