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A3FFAB9F-7093-A448-B416-A9FF53FEA11B}" xr6:coauthVersionLast="36" xr6:coauthVersionMax="36" xr10:uidLastSave="{00000000-0000-0000-0000-000000000000}"/>
  <bookViews>
    <workbookView xWindow="11360" yWindow="460" windowWidth="16080" windowHeight="16020" tabRatio="807" xr2:uid="{00000000-000D-0000-FFFF-FFFF00000000}"/>
  </bookViews>
  <sheets>
    <sheet name="Raw Data" sheetId="1" r:id="rId1"/>
    <sheet name="Data Linked" sheetId="7" r:id="rId2"/>
    <sheet name="TNTP" sheetId="2" r:id="rId3"/>
    <sheet name="Yearly Averages By Site" sheetId="8" r:id="rId4"/>
    <sheet name="Graphs" sheetId="3" r:id="rId5"/>
    <sheet name="Water Clarity Revised" sheetId="11" r:id="rId6"/>
    <sheet name="Bacteria" sheetId="12" r:id="rId7"/>
    <sheet name="Bacteria (F.e.) Graphs" sheetId="10" r:id="rId8"/>
    <sheet name="Rainfall" sheetId="4" r:id="rId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5" i="1" l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K476" i="1" l="1"/>
  <c r="K478" i="1"/>
  <c r="K479" i="1"/>
  <c r="K480" i="1"/>
  <c r="K481" i="1"/>
  <c r="K482" i="1"/>
  <c r="K483" i="1"/>
  <c r="K484" i="1"/>
  <c r="K486" i="1"/>
  <c r="K487" i="1"/>
  <c r="K488" i="1"/>
  <c r="K489" i="1"/>
  <c r="K490" i="1"/>
  <c r="K491" i="1"/>
  <c r="K492" i="1"/>
  <c r="K493" i="1"/>
  <c r="I493" i="1"/>
  <c r="I492" i="1"/>
  <c r="I491" i="1"/>
  <c r="I490" i="1"/>
  <c r="I489" i="1"/>
  <c r="I488" i="1"/>
  <c r="I487" i="1"/>
  <c r="I486" i="1"/>
  <c r="I484" i="1"/>
  <c r="I483" i="1"/>
  <c r="I482" i="1"/>
  <c r="I481" i="1"/>
  <c r="I480" i="1"/>
  <c r="I479" i="1"/>
  <c r="I478" i="1"/>
  <c r="I476" i="1"/>
  <c r="K339" i="1"/>
  <c r="I339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I334" i="1"/>
  <c r="I333" i="1"/>
  <c r="I332" i="1"/>
  <c r="I331" i="1"/>
  <c r="I330" i="1"/>
  <c r="I329" i="1"/>
  <c r="I328" i="1"/>
  <c r="I326" i="1"/>
  <c r="I327" i="1"/>
  <c r="I325" i="1"/>
  <c r="I324" i="1"/>
  <c r="I323" i="1"/>
  <c r="I322" i="1"/>
  <c r="J234" i="1"/>
  <c r="L234" i="1"/>
  <c r="J235" i="1"/>
  <c r="L235" i="1"/>
  <c r="J236" i="1"/>
  <c r="L236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3" i="1"/>
  <c r="I194" i="1"/>
  <c r="I192" i="1"/>
  <c r="I191" i="1"/>
  <c r="I19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I148" i="1"/>
  <c r="I147" i="1"/>
  <c r="I146" i="1"/>
  <c r="I145" i="1"/>
  <c r="I144" i="1"/>
  <c r="I143" i="1"/>
  <c r="I142" i="1"/>
  <c r="I141" i="1"/>
  <c r="I140" i="1"/>
  <c r="I139" i="1"/>
  <c r="I137" i="1"/>
  <c r="I136" i="1"/>
  <c r="I135" i="1"/>
  <c r="I134" i="1"/>
  <c r="I133" i="1"/>
  <c r="I132" i="1"/>
  <c r="I131" i="1"/>
  <c r="L515" i="1"/>
  <c r="J515" i="1"/>
  <c r="L514" i="1"/>
  <c r="J514" i="1"/>
  <c r="L513" i="1"/>
  <c r="J513" i="1"/>
  <c r="L512" i="1"/>
  <c r="J512" i="1"/>
  <c r="L511" i="1"/>
  <c r="J511" i="1"/>
  <c r="L510" i="1"/>
  <c r="J510" i="1"/>
  <c r="L509" i="1"/>
  <c r="J509" i="1"/>
  <c r="L508" i="1"/>
  <c r="J508" i="1"/>
  <c r="L507" i="1"/>
  <c r="J507" i="1"/>
  <c r="L506" i="1"/>
  <c r="J506" i="1"/>
  <c r="L505" i="1"/>
  <c r="J505" i="1"/>
  <c r="L504" i="1"/>
  <c r="J504" i="1"/>
  <c r="L503" i="1"/>
  <c r="J503" i="1"/>
  <c r="L502" i="1"/>
  <c r="J502" i="1"/>
  <c r="L501" i="1"/>
  <c r="J501" i="1"/>
  <c r="L500" i="1"/>
  <c r="J500" i="1"/>
  <c r="L499" i="1"/>
  <c r="J499" i="1"/>
  <c r="L498" i="1"/>
  <c r="J498" i="1"/>
  <c r="L470" i="1"/>
  <c r="J470" i="1"/>
  <c r="L469" i="1"/>
  <c r="J469" i="1"/>
  <c r="L467" i="1"/>
  <c r="J467" i="1"/>
  <c r="L466" i="1"/>
  <c r="J466" i="1"/>
  <c r="L465" i="1"/>
  <c r="J465" i="1"/>
  <c r="L464" i="1"/>
  <c r="J464" i="1"/>
  <c r="L463" i="1"/>
  <c r="J463" i="1"/>
  <c r="L462" i="1"/>
  <c r="J462" i="1"/>
  <c r="L461" i="1"/>
  <c r="J461" i="1"/>
  <c r="L460" i="1"/>
  <c r="J460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442" i="1"/>
  <c r="J442" i="1"/>
  <c r="L441" i="1"/>
  <c r="J441" i="1"/>
  <c r="L440" i="1"/>
  <c r="J440" i="1"/>
  <c r="L439" i="1"/>
  <c r="J439" i="1"/>
  <c r="L438" i="1"/>
  <c r="J438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27" i="1"/>
  <c r="J427" i="1"/>
  <c r="L426" i="1"/>
  <c r="J426" i="1"/>
  <c r="L425" i="1"/>
  <c r="J425" i="1"/>
  <c r="L424" i="1"/>
  <c r="J424" i="1"/>
  <c r="L423" i="1"/>
  <c r="J423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2" i="1"/>
  <c r="J352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16" i="1"/>
  <c r="J316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5" i="1"/>
  <c r="J295" i="1"/>
  <c r="L294" i="1"/>
  <c r="J294" i="1"/>
  <c r="L292" i="1"/>
  <c r="J292" i="1"/>
  <c r="L290" i="1"/>
  <c r="J290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0" i="1"/>
  <c r="J280" i="1"/>
  <c r="L279" i="1"/>
  <c r="J279" i="1"/>
  <c r="L278" i="1"/>
  <c r="J278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J238" i="1"/>
  <c r="L237" i="1"/>
  <c r="J237" i="1"/>
  <c r="L229" i="1"/>
  <c r="J229" i="1"/>
  <c r="L228" i="1"/>
  <c r="J228" i="1"/>
  <c r="L226" i="1"/>
  <c r="J226" i="1"/>
  <c r="L225" i="1"/>
  <c r="J225" i="1"/>
  <c r="L224" i="1"/>
  <c r="J224" i="1"/>
  <c r="L223" i="1"/>
  <c r="J223" i="1"/>
  <c r="L222" i="1"/>
  <c r="J222" i="1"/>
  <c r="L221" i="1"/>
  <c r="J221" i="1"/>
  <c r="L220" i="1"/>
  <c r="J220" i="1"/>
  <c r="L219" i="1"/>
  <c r="J219" i="1"/>
  <c r="L218" i="1"/>
  <c r="J218" i="1"/>
  <c r="L217" i="1"/>
  <c r="J217" i="1"/>
  <c r="L216" i="1"/>
  <c r="J216" i="1"/>
  <c r="L214" i="1"/>
  <c r="J214" i="1"/>
  <c r="L213" i="1"/>
  <c r="J213" i="1"/>
  <c r="L212" i="1"/>
  <c r="J212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7" i="1"/>
  <c r="J177" i="1"/>
  <c r="L176" i="1"/>
  <c r="J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7" i="1"/>
  <c r="J167" i="1"/>
  <c r="L163" i="1"/>
  <c r="J163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2" i="1"/>
  <c r="J82" i="1"/>
  <c r="L81" i="1"/>
  <c r="J81" i="1"/>
  <c r="L80" i="1"/>
  <c r="J80" i="1"/>
  <c r="L79" i="1"/>
  <c r="J79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0" i="1"/>
  <c r="J60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39" i="1"/>
  <c r="J39" i="1"/>
  <c r="L38" i="1"/>
  <c r="J38" i="1"/>
  <c r="L37" i="1"/>
  <c r="J37" i="1"/>
  <c r="L36" i="1"/>
  <c r="J36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23" i="1"/>
  <c r="H25" i="8"/>
  <c r="H19" i="8"/>
  <c r="I19" i="8" s="1"/>
  <c r="H11" i="8"/>
  <c r="I11" i="8" s="1"/>
  <c r="H7" i="8"/>
  <c r="H5" i="8"/>
  <c r="H4" i="8"/>
  <c r="I4" i="8" s="1"/>
  <c r="H26" i="8"/>
  <c r="H16" i="8"/>
  <c r="I5" i="8"/>
  <c r="P4" i="10"/>
  <c r="R4" i="10"/>
  <c r="P3" i="10"/>
  <c r="Y410" i="7"/>
  <c r="AB409" i="7"/>
  <c r="AB410" i="7"/>
  <c r="AB411" i="7"/>
  <c r="AB363" i="7"/>
  <c r="AB368" i="7"/>
  <c r="AT46" i="3" s="1"/>
  <c r="AB367" i="7"/>
  <c r="AT45" i="3" s="1"/>
  <c r="CA45" i="3" s="1"/>
  <c r="CA80" i="3" s="1"/>
  <c r="AB366" i="7"/>
  <c r="G235" i="2"/>
  <c r="G520" i="2"/>
  <c r="L490" i="1" s="1"/>
  <c r="G521" i="2"/>
  <c r="G522" i="2"/>
  <c r="G523" i="2"/>
  <c r="G524" i="2"/>
  <c r="G525" i="2"/>
  <c r="G526" i="2"/>
  <c r="G527" i="2"/>
  <c r="E520" i="2"/>
  <c r="J490" i="1" s="1"/>
  <c r="E521" i="2"/>
  <c r="E522" i="2"/>
  <c r="E523" i="2"/>
  <c r="E524" i="2"/>
  <c r="E525" i="2"/>
  <c r="E526" i="2"/>
  <c r="E527" i="2"/>
  <c r="G412" i="2"/>
  <c r="E412" i="2"/>
  <c r="G335" i="2"/>
  <c r="G336" i="2"/>
  <c r="G338" i="2"/>
  <c r="N329" i="2" s="1"/>
  <c r="AD290" i="7" s="1"/>
  <c r="BL71" i="3" s="1"/>
  <c r="E335" i="2"/>
  <c r="M328" i="2" s="1"/>
  <c r="AC289" i="7" s="1"/>
  <c r="BL58" i="3" s="1"/>
  <c r="CB58" i="3" s="1"/>
  <c r="E336" i="2"/>
  <c r="E338" i="2"/>
  <c r="G206" i="2"/>
  <c r="E206" i="2"/>
  <c r="G164" i="2"/>
  <c r="G165" i="2"/>
  <c r="E164" i="2"/>
  <c r="E165" i="2"/>
  <c r="G54" i="2"/>
  <c r="G55" i="2"/>
  <c r="G57" i="2"/>
  <c r="E54" i="2"/>
  <c r="E55" i="2"/>
  <c r="E57" i="2"/>
  <c r="E361" i="2"/>
  <c r="E362" i="2"/>
  <c r="E363" i="2"/>
  <c r="E364" i="2"/>
  <c r="E365" i="2"/>
  <c r="J334" i="1" s="1"/>
  <c r="E366" i="2"/>
  <c r="E67" i="2"/>
  <c r="E68" i="2"/>
  <c r="E69" i="2"/>
  <c r="E70" i="2"/>
  <c r="M64" i="2" s="1"/>
  <c r="AC68" i="7" s="1"/>
  <c r="F59" i="3" s="1"/>
  <c r="E71" i="2"/>
  <c r="E31" i="2"/>
  <c r="E30" i="2"/>
  <c r="E429" i="2"/>
  <c r="E430" i="2"/>
  <c r="E431" i="2"/>
  <c r="E432" i="2"/>
  <c r="M422" i="2" s="1"/>
  <c r="AC370" i="7" s="1"/>
  <c r="AT59" i="3" s="1"/>
  <c r="E433" i="2"/>
  <c r="M423" i="2" s="1"/>
  <c r="AC371" i="7" s="1"/>
  <c r="AT60" i="3" s="1"/>
  <c r="G429" i="2"/>
  <c r="G430" i="2"/>
  <c r="G431" i="2"/>
  <c r="G432" i="2"/>
  <c r="G433" i="2"/>
  <c r="G361" i="2"/>
  <c r="G362" i="2"/>
  <c r="G363" i="2"/>
  <c r="G364" i="2"/>
  <c r="G365" i="2"/>
  <c r="G366" i="2"/>
  <c r="E311" i="2"/>
  <c r="E312" i="2"/>
  <c r="E313" i="2"/>
  <c r="E314" i="2"/>
  <c r="E315" i="2"/>
  <c r="E317" i="2"/>
  <c r="E319" i="2"/>
  <c r="G311" i="2"/>
  <c r="G312" i="2"/>
  <c r="G313" i="2"/>
  <c r="G314" i="2"/>
  <c r="G315" i="2"/>
  <c r="N308" i="2" s="1"/>
  <c r="AD268" i="7" s="1"/>
  <c r="BK69" i="3" s="1"/>
  <c r="G317" i="2"/>
  <c r="N309" i="2" s="1"/>
  <c r="AD269" i="7" s="1"/>
  <c r="BK70" i="3" s="1"/>
  <c r="CB70" i="3" s="1"/>
  <c r="G319" i="2"/>
  <c r="G69" i="2"/>
  <c r="G70" i="2"/>
  <c r="G71" i="2"/>
  <c r="E48" i="2"/>
  <c r="G48" i="2"/>
  <c r="G31" i="2"/>
  <c r="G30" i="2"/>
  <c r="G21" i="2"/>
  <c r="E26" i="2"/>
  <c r="G26" i="2"/>
  <c r="H3" i="12"/>
  <c r="H4" i="12"/>
  <c r="H5" i="12"/>
  <c r="G4" i="8" s="1"/>
  <c r="G503" i="2"/>
  <c r="G504" i="2"/>
  <c r="L482" i="1" s="1"/>
  <c r="G505" i="2"/>
  <c r="G476" i="2"/>
  <c r="E476" i="2"/>
  <c r="G438" i="2"/>
  <c r="E438" i="2"/>
  <c r="G345" i="2"/>
  <c r="L324" i="1" s="1"/>
  <c r="E345" i="2"/>
  <c r="J324" i="1" s="1"/>
  <c r="G267" i="2"/>
  <c r="N266" i="2" s="1"/>
  <c r="AD224" i="7" s="1"/>
  <c r="L67" i="3" s="1"/>
  <c r="E267" i="2"/>
  <c r="E217" i="2"/>
  <c r="E218" i="2"/>
  <c r="E84" i="2"/>
  <c r="E79" i="2"/>
  <c r="E80" i="2"/>
  <c r="E81" i="2"/>
  <c r="E82" i="2"/>
  <c r="M80" i="2" s="1"/>
  <c r="AC85" i="7" s="1"/>
  <c r="G56" i="3" s="1"/>
  <c r="E83" i="2"/>
  <c r="E78" i="2"/>
  <c r="G65" i="2"/>
  <c r="E65" i="2"/>
  <c r="H117" i="12"/>
  <c r="H116" i="12"/>
  <c r="H115" i="12"/>
  <c r="G26" i="8" s="1"/>
  <c r="H100" i="12"/>
  <c r="G25" i="8" s="1"/>
  <c r="H99" i="12"/>
  <c r="H85" i="12"/>
  <c r="H84" i="12"/>
  <c r="H83" i="12"/>
  <c r="H69" i="12"/>
  <c r="H68" i="12"/>
  <c r="H67" i="12"/>
  <c r="H53" i="12"/>
  <c r="H52" i="12"/>
  <c r="H51" i="12"/>
  <c r="G11" i="8" s="1"/>
  <c r="H37" i="12"/>
  <c r="H36" i="12"/>
  <c r="H35" i="12"/>
  <c r="G7" i="8"/>
  <c r="H20" i="12"/>
  <c r="G5" i="8" s="1"/>
  <c r="H19" i="12"/>
  <c r="AB28" i="7"/>
  <c r="AB30" i="7"/>
  <c r="AB31" i="7"/>
  <c r="E188" i="2"/>
  <c r="M179" i="2"/>
  <c r="AC151" i="7" s="1"/>
  <c r="I62" i="3" s="1"/>
  <c r="I7" i="8"/>
  <c r="I16" i="8"/>
  <c r="I25" i="8"/>
  <c r="I26" i="8"/>
  <c r="G413" i="2"/>
  <c r="G414" i="2"/>
  <c r="E413" i="2"/>
  <c r="M404" i="2" s="1"/>
  <c r="AC350" i="7" s="1"/>
  <c r="AS59" i="3" s="1"/>
  <c r="E414" i="2"/>
  <c r="M405" i="2" s="1"/>
  <c r="AC351" i="7" s="1"/>
  <c r="AS60" i="3" s="1"/>
  <c r="G375" i="2"/>
  <c r="G376" i="2"/>
  <c r="E375" i="2"/>
  <c r="J339" i="1" s="1"/>
  <c r="E376" i="2"/>
  <c r="M329" i="2"/>
  <c r="AC290" i="7"/>
  <c r="BL59" i="3"/>
  <c r="G188" i="2"/>
  <c r="N179" i="2" s="1"/>
  <c r="AD151" i="7" s="1"/>
  <c r="I74" i="3" s="1"/>
  <c r="G166" i="2"/>
  <c r="G167" i="2"/>
  <c r="G168" i="2"/>
  <c r="L148" i="1" s="1"/>
  <c r="G169" i="2"/>
  <c r="E166" i="2"/>
  <c r="E167" i="2"/>
  <c r="E168" i="2"/>
  <c r="E169" i="2"/>
  <c r="G73" i="2"/>
  <c r="G74" i="2"/>
  <c r="G75" i="2"/>
  <c r="G76" i="2"/>
  <c r="E73" i="2"/>
  <c r="E74" i="2"/>
  <c r="E75" i="2"/>
  <c r="M66" i="2" s="1"/>
  <c r="AC70" i="7" s="1"/>
  <c r="F61" i="3" s="1"/>
  <c r="E76" i="2"/>
  <c r="M67" i="2" s="1"/>
  <c r="AC71" i="7" s="1"/>
  <c r="F62" i="3" s="1"/>
  <c r="G35" i="2"/>
  <c r="G36" i="2"/>
  <c r="G37" i="2"/>
  <c r="E35" i="2"/>
  <c r="E36" i="2"/>
  <c r="E37" i="2"/>
  <c r="G543" i="2"/>
  <c r="N535" i="2" s="1"/>
  <c r="AD469" i="7" s="1"/>
  <c r="AX70" i="3" s="1"/>
  <c r="G544" i="2"/>
  <c r="N536" i="2" s="1"/>
  <c r="AD470" i="7" s="1"/>
  <c r="AX71" i="3" s="1"/>
  <c r="G545" i="2"/>
  <c r="G546" i="2"/>
  <c r="E543" i="2"/>
  <c r="E544" i="2"/>
  <c r="E545" i="2"/>
  <c r="E546" i="2"/>
  <c r="G471" i="2"/>
  <c r="N462" i="2" s="1"/>
  <c r="AD411" i="7" s="1"/>
  <c r="AV72" i="3" s="1"/>
  <c r="E471" i="2"/>
  <c r="M462" i="2" s="1"/>
  <c r="AC411" i="7" s="1"/>
  <c r="AV60" i="3" s="1"/>
  <c r="G452" i="2"/>
  <c r="E452" i="2"/>
  <c r="G395" i="2"/>
  <c r="E395" i="2"/>
  <c r="G320" i="2"/>
  <c r="E320" i="2"/>
  <c r="G282" i="2"/>
  <c r="E282" i="2"/>
  <c r="M273" i="2" s="1"/>
  <c r="AC231" i="7" s="1"/>
  <c r="L62" i="3" s="1"/>
  <c r="G263" i="2"/>
  <c r="E263" i="2"/>
  <c r="G244" i="2"/>
  <c r="E244" i="2"/>
  <c r="G243" i="2"/>
  <c r="E243" i="2"/>
  <c r="J207" i="1" s="1"/>
  <c r="G95" i="2"/>
  <c r="N86" i="2" s="1"/>
  <c r="AD91" i="7"/>
  <c r="G74" i="3" s="1"/>
  <c r="E95" i="2"/>
  <c r="G489" i="2"/>
  <c r="E489" i="2"/>
  <c r="G470" i="2"/>
  <c r="E470" i="2"/>
  <c r="G451" i="2"/>
  <c r="E451" i="2"/>
  <c r="M442" i="2" s="1"/>
  <c r="AC390" i="7" s="1"/>
  <c r="AU59" i="3" s="1"/>
  <c r="G394" i="2"/>
  <c r="E394" i="2"/>
  <c r="G281" i="2"/>
  <c r="E281" i="2"/>
  <c r="G262" i="2"/>
  <c r="E262" i="2"/>
  <c r="G242" i="2"/>
  <c r="E242" i="2"/>
  <c r="G241" i="2"/>
  <c r="L206" i="1" s="1"/>
  <c r="E241" i="2"/>
  <c r="G94" i="2"/>
  <c r="E94" i="2"/>
  <c r="G488" i="2"/>
  <c r="E488" i="2"/>
  <c r="G469" i="2"/>
  <c r="N461" i="2"/>
  <c r="AD410" i="7" s="1"/>
  <c r="AV71" i="3" s="1"/>
  <c r="E469" i="2"/>
  <c r="M461" i="2" s="1"/>
  <c r="AC410" i="7" s="1"/>
  <c r="AV59" i="3" s="1"/>
  <c r="G450" i="2"/>
  <c r="E450" i="2"/>
  <c r="G393" i="2"/>
  <c r="E393" i="2"/>
  <c r="G280" i="2"/>
  <c r="N272" i="2" s="1"/>
  <c r="AD230" i="7" s="1"/>
  <c r="L73" i="3" s="1"/>
  <c r="E280" i="2"/>
  <c r="G240" i="2"/>
  <c r="E240" i="2"/>
  <c r="G239" i="2"/>
  <c r="E239" i="2"/>
  <c r="G205" i="2"/>
  <c r="E205" i="2"/>
  <c r="G93" i="2"/>
  <c r="E93" i="2"/>
  <c r="G468" i="2"/>
  <c r="E468" i="2"/>
  <c r="G449" i="2"/>
  <c r="E449" i="2"/>
  <c r="E411" i="2"/>
  <c r="G411" i="2"/>
  <c r="G392" i="2"/>
  <c r="E392" i="2"/>
  <c r="G279" i="2"/>
  <c r="E279" i="2"/>
  <c r="M271" i="2" s="1"/>
  <c r="G260" i="2"/>
  <c r="E260" i="2"/>
  <c r="G238" i="2"/>
  <c r="E238" i="2"/>
  <c r="G237" i="2"/>
  <c r="E237" i="2"/>
  <c r="J204" i="1" s="1"/>
  <c r="G204" i="2"/>
  <c r="E204" i="2"/>
  <c r="G163" i="2"/>
  <c r="E163" i="2"/>
  <c r="G162" i="2"/>
  <c r="L145" i="1" s="1"/>
  <c r="E162" i="2"/>
  <c r="J145" i="1" s="1"/>
  <c r="G92" i="2"/>
  <c r="E92" i="2"/>
  <c r="G19" i="11"/>
  <c r="G20" i="11"/>
  <c r="G21" i="11"/>
  <c r="G22" i="11"/>
  <c r="G23" i="11"/>
  <c r="G24" i="11"/>
  <c r="G25" i="11"/>
  <c r="G26" i="11"/>
  <c r="G18" i="11"/>
  <c r="E13" i="8"/>
  <c r="E14" i="8"/>
  <c r="E4" i="8"/>
  <c r="S5" i="10"/>
  <c r="R5" i="10"/>
  <c r="Q5" i="10"/>
  <c r="P5" i="10"/>
  <c r="F26" i="8"/>
  <c r="F25" i="8"/>
  <c r="F24" i="8"/>
  <c r="F23" i="8"/>
  <c r="F22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E26" i="8"/>
  <c r="E25" i="8"/>
  <c r="E24" i="8"/>
  <c r="E23" i="8"/>
  <c r="E22" i="8"/>
  <c r="E21" i="8"/>
  <c r="E20" i="8"/>
  <c r="E19" i="8"/>
  <c r="E18" i="8"/>
  <c r="E17" i="8"/>
  <c r="E16" i="8"/>
  <c r="E12" i="8"/>
  <c r="E11" i="8"/>
  <c r="E10" i="8"/>
  <c r="E9" i="8"/>
  <c r="E7" i="8"/>
  <c r="E6" i="8"/>
  <c r="E5" i="8"/>
  <c r="AB471" i="7"/>
  <c r="AX49" i="3" s="1"/>
  <c r="AB470" i="7"/>
  <c r="AX48" i="3" s="1"/>
  <c r="AB469" i="7"/>
  <c r="AX47" i="3" s="1"/>
  <c r="AB468" i="7"/>
  <c r="AX46" i="3" s="1"/>
  <c r="AB467" i="7"/>
  <c r="AX45" i="3" s="1"/>
  <c r="AB466" i="7"/>
  <c r="AX44" i="3" s="1"/>
  <c r="AB465" i="7"/>
  <c r="AX43" i="3" s="1"/>
  <c r="AB464" i="7"/>
  <c r="AX42" i="3" s="1"/>
  <c r="AB463" i="7"/>
  <c r="AX41" i="3" s="1"/>
  <c r="Y471" i="7"/>
  <c r="AX11" i="3" s="1"/>
  <c r="Z471" i="7"/>
  <c r="AX23" i="3" s="1"/>
  <c r="CA23" i="3" s="1"/>
  <c r="AA471" i="7"/>
  <c r="AX35" i="3" s="1"/>
  <c r="Y470" i="7"/>
  <c r="AX10" i="3" s="1"/>
  <c r="Z470" i="7"/>
  <c r="AX22" i="3" s="1"/>
  <c r="AA470" i="7"/>
  <c r="AX34" i="3" s="1"/>
  <c r="Y469" i="7"/>
  <c r="AX9" i="3" s="1"/>
  <c r="Z469" i="7"/>
  <c r="AX21" i="3"/>
  <c r="AA469" i="7"/>
  <c r="AX33" i="3" s="1"/>
  <c r="Y468" i="7"/>
  <c r="AX8" i="3" s="1"/>
  <c r="Z468" i="7"/>
  <c r="AX20" i="3" s="1"/>
  <c r="AA468" i="7"/>
  <c r="AX32" i="3" s="1"/>
  <c r="Y467" i="7"/>
  <c r="AX7" i="3" s="1"/>
  <c r="Z467" i="7"/>
  <c r="AX19" i="3" s="1"/>
  <c r="CA19" i="3" s="1"/>
  <c r="AA467" i="7"/>
  <c r="AX31" i="3" s="1"/>
  <c r="Y466" i="7"/>
  <c r="AX6" i="3" s="1"/>
  <c r="Z466" i="7"/>
  <c r="AX18" i="3"/>
  <c r="AA466" i="7"/>
  <c r="AX30" i="3" s="1"/>
  <c r="Y465" i="7"/>
  <c r="AX5" i="3" s="1"/>
  <c r="Z465" i="7"/>
  <c r="AX17" i="3" s="1"/>
  <c r="AA465" i="7"/>
  <c r="AX29" i="3" s="1"/>
  <c r="Y464" i="7"/>
  <c r="AX4" i="3" s="1"/>
  <c r="Z464" i="7"/>
  <c r="AA464" i="7"/>
  <c r="AX28" i="3" s="1"/>
  <c r="Y463" i="7"/>
  <c r="AX3" i="3" s="1"/>
  <c r="Z463" i="7"/>
  <c r="AX15" i="3" s="1"/>
  <c r="AA463" i="7"/>
  <c r="AX27" i="3" s="1"/>
  <c r="X471" i="7"/>
  <c r="X470" i="7"/>
  <c r="X469" i="7"/>
  <c r="X468" i="7"/>
  <c r="X467" i="7"/>
  <c r="X466" i="7"/>
  <c r="X465" i="7"/>
  <c r="X464" i="7"/>
  <c r="X463" i="7"/>
  <c r="AB450" i="7"/>
  <c r="AC48" i="3" s="1"/>
  <c r="D13" i="11" s="1"/>
  <c r="D25" i="11" s="1"/>
  <c r="AB449" i="7"/>
  <c r="AC47" i="3" s="1"/>
  <c r="AB448" i="7"/>
  <c r="AC46" i="3" s="1"/>
  <c r="AB447" i="7"/>
  <c r="AC45" i="3" s="1"/>
  <c r="AB446" i="7"/>
  <c r="AC44" i="3" s="1"/>
  <c r="AB445" i="7"/>
  <c r="AC43" i="3" s="1"/>
  <c r="AB444" i="7"/>
  <c r="AC42" i="3" s="1"/>
  <c r="AB443" i="7"/>
  <c r="AC41" i="3" s="1"/>
  <c r="Y450" i="7"/>
  <c r="AC10" i="3" s="1"/>
  <c r="Z450" i="7"/>
  <c r="AC22" i="3" s="1"/>
  <c r="AA450" i="7"/>
  <c r="AC34" i="3" s="1"/>
  <c r="Y449" i="7"/>
  <c r="AC9" i="3" s="1"/>
  <c r="Z449" i="7"/>
  <c r="AC21" i="3" s="1"/>
  <c r="AA449" i="7"/>
  <c r="AC33" i="3" s="1"/>
  <c r="Y448" i="7"/>
  <c r="AC8" i="3" s="1"/>
  <c r="Z448" i="7"/>
  <c r="AC20" i="3" s="1"/>
  <c r="AA448" i="7"/>
  <c r="AC32" i="3" s="1"/>
  <c r="Y447" i="7"/>
  <c r="AC7" i="3" s="1"/>
  <c r="Z447" i="7"/>
  <c r="AC19" i="3" s="1"/>
  <c r="AA447" i="7"/>
  <c r="AC31" i="3" s="1"/>
  <c r="Y446" i="7"/>
  <c r="AC6" i="3" s="1"/>
  <c r="Z446" i="7"/>
  <c r="AC18" i="3" s="1"/>
  <c r="AA446" i="7"/>
  <c r="AC30" i="3" s="1"/>
  <c r="Y445" i="7"/>
  <c r="AC5" i="3" s="1"/>
  <c r="Z445" i="7"/>
  <c r="AC17" i="3" s="1"/>
  <c r="AA445" i="7"/>
  <c r="AC29" i="3" s="1"/>
  <c r="Y444" i="7"/>
  <c r="AC4" i="3" s="1"/>
  <c r="Z444" i="7"/>
  <c r="AC16" i="3" s="1"/>
  <c r="AA444" i="7"/>
  <c r="AC28" i="3" s="1"/>
  <c r="Y443" i="7"/>
  <c r="AC3" i="3" s="1"/>
  <c r="Z443" i="7"/>
  <c r="AC15" i="3" s="1"/>
  <c r="AA443" i="7"/>
  <c r="AC27" i="3" s="1"/>
  <c r="X450" i="7"/>
  <c r="X449" i="7"/>
  <c r="X448" i="7"/>
  <c r="X447" i="7"/>
  <c r="X446" i="7"/>
  <c r="X445" i="7"/>
  <c r="X444" i="7"/>
  <c r="X443" i="7"/>
  <c r="AB431" i="7"/>
  <c r="AB430" i="7"/>
  <c r="AW48" i="3" s="1"/>
  <c r="AB429" i="7"/>
  <c r="AW47" i="3"/>
  <c r="AB428" i="7"/>
  <c r="AW46" i="3" s="1"/>
  <c r="AB427" i="7"/>
  <c r="AW45" i="3" s="1"/>
  <c r="AB426" i="7"/>
  <c r="AW44" i="3" s="1"/>
  <c r="AB425" i="7"/>
  <c r="AW43" i="3" s="1"/>
  <c r="AB424" i="7"/>
  <c r="AW42" i="3" s="1"/>
  <c r="AB423" i="7"/>
  <c r="AW41" i="3" s="1"/>
  <c r="Z431" i="7"/>
  <c r="AA431" i="7"/>
  <c r="Y430" i="7"/>
  <c r="AW10" i="3" s="1"/>
  <c r="Z430" i="7"/>
  <c r="AW22" i="3" s="1"/>
  <c r="AA430" i="7"/>
  <c r="AW34" i="3" s="1"/>
  <c r="Y429" i="7"/>
  <c r="AW9" i="3" s="1"/>
  <c r="Z429" i="7"/>
  <c r="AW21" i="3"/>
  <c r="AA429" i="7"/>
  <c r="AW33" i="3" s="1"/>
  <c r="Y428" i="7"/>
  <c r="AW8" i="3" s="1"/>
  <c r="Z428" i="7"/>
  <c r="AW20" i="3"/>
  <c r="AA428" i="7"/>
  <c r="AW32" i="3" s="1"/>
  <c r="Y427" i="7"/>
  <c r="AW7" i="3" s="1"/>
  <c r="Z427" i="7"/>
  <c r="AW19" i="3" s="1"/>
  <c r="AA427" i="7"/>
  <c r="AW31" i="3" s="1"/>
  <c r="Y426" i="7"/>
  <c r="AW6" i="3"/>
  <c r="Z426" i="7"/>
  <c r="AW18" i="3" s="1"/>
  <c r="AA426" i="7"/>
  <c r="AW30" i="3" s="1"/>
  <c r="AA425" i="7"/>
  <c r="AW29" i="3"/>
  <c r="Y425" i="7"/>
  <c r="AW5" i="3" s="1"/>
  <c r="Z425" i="7"/>
  <c r="AW17" i="3" s="1"/>
  <c r="Z424" i="7"/>
  <c r="AW16" i="3" s="1"/>
  <c r="AA424" i="7"/>
  <c r="AW28" i="3" s="1"/>
  <c r="Y423" i="7"/>
  <c r="AW3" i="3"/>
  <c r="Z423" i="7"/>
  <c r="AW15" i="3" s="1"/>
  <c r="AA423" i="7"/>
  <c r="AW27" i="3" s="1"/>
  <c r="X431" i="7"/>
  <c r="X430" i="7"/>
  <c r="X429" i="7"/>
  <c r="X428" i="7"/>
  <c r="X427" i="7"/>
  <c r="X426" i="7"/>
  <c r="X425" i="7"/>
  <c r="X424" i="7"/>
  <c r="X423" i="7"/>
  <c r="AV49" i="3"/>
  <c r="AV48" i="3"/>
  <c r="AV47" i="3"/>
  <c r="AB408" i="7"/>
  <c r="AV46" i="3" s="1"/>
  <c r="AB407" i="7"/>
  <c r="AV45" i="3" s="1"/>
  <c r="AB406" i="7"/>
  <c r="AV44" i="3" s="1"/>
  <c r="CA44" i="3" s="1"/>
  <c r="CA79" i="3" s="1"/>
  <c r="AB405" i="7"/>
  <c r="AV43" i="3"/>
  <c r="CA43" i="3" s="1"/>
  <c r="CA78" i="3" s="1"/>
  <c r="AB404" i="7"/>
  <c r="AV42" i="3" s="1"/>
  <c r="AB403" i="7"/>
  <c r="AV41" i="3" s="1"/>
  <c r="Y411" i="7"/>
  <c r="AV11" i="3" s="1"/>
  <c r="Z411" i="7"/>
  <c r="AV23" i="3" s="1"/>
  <c r="AA411" i="7"/>
  <c r="AV35" i="3" s="1"/>
  <c r="Z410" i="7"/>
  <c r="AV22" i="3"/>
  <c r="AA410" i="7"/>
  <c r="AV34" i="3" s="1"/>
  <c r="Y409" i="7"/>
  <c r="AV9" i="3"/>
  <c r="Z409" i="7"/>
  <c r="AV21" i="3" s="1"/>
  <c r="AA409" i="7"/>
  <c r="AV33" i="3" s="1"/>
  <c r="Y408" i="7"/>
  <c r="AV8" i="3" s="1"/>
  <c r="Z408" i="7"/>
  <c r="AV20" i="3"/>
  <c r="AA408" i="7"/>
  <c r="AV32" i="3" s="1"/>
  <c r="Y407" i="7"/>
  <c r="AV7" i="3" s="1"/>
  <c r="Z407" i="7"/>
  <c r="AV19" i="3" s="1"/>
  <c r="AA407" i="7"/>
  <c r="AV31" i="3" s="1"/>
  <c r="Y406" i="7"/>
  <c r="AV6" i="3" s="1"/>
  <c r="Z406" i="7"/>
  <c r="AV18" i="3" s="1"/>
  <c r="AA406" i="7"/>
  <c r="AV30" i="3" s="1"/>
  <c r="Y405" i="7"/>
  <c r="AV5" i="3" s="1"/>
  <c r="Z405" i="7"/>
  <c r="AV17" i="3" s="1"/>
  <c r="AA405" i="7"/>
  <c r="AV29" i="3" s="1"/>
  <c r="Y404" i="7"/>
  <c r="AV4" i="3" s="1"/>
  <c r="Z404" i="7"/>
  <c r="AV16" i="3"/>
  <c r="AA404" i="7"/>
  <c r="AV28" i="3" s="1"/>
  <c r="Y403" i="7"/>
  <c r="AV3" i="3" s="1"/>
  <c r="Z403" i="7"/>
  <c r="AV15" i="3" s="1"/>
  <c r="AA403" i="7"/>
  <c r="AV27" i="3" s="1"/>
  <c r="X411" i="7"/>
  <c r="X410" i="7"/>
  <c r="X409" i="7"/>
  <c r="X408" i="7"/>
  <c r="X407" i="7"/>
  <c r="X406" i="7"/>
  <c r="X405" i="7"/>
  <c r="X404" i="7"/>
  <c r="X403" i="7"/>
  <c r="AB391" i="7"/>
  <c r="AU49" i="3" s="1"/>
  <c r="AB390" i="7"/>
  <c r="AU48" i="3" s="1"/>
  <c r="AB389" i="7"/>
  <c r="AU47" i="3" s="1"/>
  <c r="AB388" i="7"/>
  <c r="AU46" i="3"/>
  <c r="AB387" i="7"/>
  <c r="AU45" i="3" s="1"/>
  <c r="AB386" i="7"/>
  <c r="AU44" i="3" s="1"/>
  <c r="AB385" i="7"/>
  <c r="AU43" i="3" s="1"/>
  <c r="AB384" i="7"/>
  <c r="AU42" i="3" s="1"/>
  <c r="Y391" i="7"/>
  <c r="AU11" i="3" s="1"/>
  <c r="Z391" i="7"/>
  <c r="AU23" i="3" s="1"/>
  <c r="AA391" i="7"/>
  <c r="AU35" i="3" s="1"/>
  <c r="Y390" i="7"/>
  <c r="AU10" i="3" s="1"/>
  <c r="Z390" i="7"/>
  <c r="AU22" i="3" s="1"/>
  <c r="AA390" i="7"/>
  <c r="AU34" i="3" s="1"/>
  <c r="Y389" i="7"/>
  <c r="AU9" i="3" s="1"/>
  <c r="Z389" i="7"/>
  <c r="AU21" i="3" s="1"/>
  <c r="AA389" i="7"/>
  <c r="AU33" i="3" s="1"/>
  <c r="Y388" i="7"/>
  <c r="AU8" i="3" s="1"/>
  <c r="Z388" i="7"/>
  <c r="AU20" i="3" s="1"/>
  <c r="AA388" i="7"/>
  <c r="AU32" i="3" s="1"/>
  <c r="Y387" i="7"/>
  <c r="AU7" i="3" s="1"/>
  <c r="Z387" i="7"/>
  <c r="AU19" i="3" s="1"/>
  <c r="AA387" i="7"/>
  <c r="AU31" i="3" s="1"/>
  <c r="Y386" i="7"/>
  <c r="AU6" i="3"/>
  <c r="Z386" i="7"/>
  <c r="AU18" i="3" s="1"/>
  <c r="AA386" i="7"/>
  <c r="AU30" i="3" s="1"/>
  <c r="Y385" i="7"/>
  <c r="AU5" i="3" s="1"/>
  <c r="Z385" i="7"/>
  <c r="AU17" i="3" s="1"/>
  <c r="AA385" i="7"/>
  <c r="AU29" i="3" s="1"/>
  <c r="Y384" i="7"/>
  <c r="AU4" i="3" s="1"/>
  <c r="Z384" i="7"/>
  <c r="AU16" i="3" s="1"/>
  <c r="AA384" i="7"/>
  <c r="AU28" i="3" s="1"/>
  <c r="X391" i="7"/>
  <c r="X390" i="7"/>
  <c r="X389" i="7"/>
  <c r="X388" i="7"/>
  <c r="X387" i="7"/>
  <c r="X386" i="7"/>
  <c r="X385" i="7"/>
  <c r="X384" i="7"/>
  <c r="AB371" i="7"/>
  <c r="AT49" i="3" s="1"/>
  <c r="AB370" i="7"/>
  <c r="AT48" i="3" s="1"/>
  <c r="AB369" i="7"/>
  <c r="AT47" i="3" s="1"/>
  <c r="AT44" i="3"/>
  <c r="AB365" i="7"/>
  <c r="AT43" i="3" s="1"/>
  <c r="AB364" i="7"/>
  <c r="AT42" i="3" s="1"/>
  <c r="AT41" i="3"/>
  <c r="Y371" i="7"/>
  <c r="AT11" i="3"/>
  <c r="Z371" i="7"/>
  <c r="AT23" i="3" s="1"/>
  <c r="AA371" i="7"/>
  <c r="AT35" i="3" s="1"/>
  <c r="Y370" i="7"/>
  <c r="AT10" i="3" s="1"/>
  <c r="Z370" i="7"/>
  <c r="AT22" i="3" s="1"/>
  <c r="AA370" i="7"/>
  <c r="AT34" i="3" s="1"/>
  <c r="Y369" i="7"/>
  <c r="AT9" i="3" s="1"/>
  <c r="Z369" i="7"/>
  <c r="AT21" i="3" s="1"/>
  <c r="AA369" i="7"/>
  <c r="AT33" i="3" s="1"/>
  <c r="Y368" i="7"/>
  <c r="AT8" i="3" s="1"/>
  <c r="Z368" i="7"/>
  <c r="AT20" i="3" s="1"/>
  <c r="AA368" i="7"/>
  <c r="AT32" i="3" s="1"/>
  <c r="Y367" i="7"/>
  <c r="AT7" i="3" s="1"/>
  <c r="Z367" i="7"/>
  <c r="AT19" i="3" s="1"/>
  <c r="AA367" i="7"/>
  <c r="AT31" i="3" s="1"/>
  <c r="Y366" i="7"/>
  <c r="AT6" i="3" s="1"/>
  <c r="Z366" i="7"/>
  <c r="AT18" i="3"/>
  <c r="AA366" i="7"/>
  <c r="AT30" i="3" s="1"/>
  <c r="Y365" i="7"/>
  <c r="AT5" i="3" s="1"/>
  <c r="Z365" i="7"/>
  <c r="AT17" i="3" s="1"/>
  <c r="AA365" i="7"/>
  <c r="AT29" i="3"/>
  <c r="Y364" i="7"/>
  <c r="AT4" i="3" s="1"/>
  <c r="Z364" i="7"/>
  <c r="AT16" i="3" s="1"/>
  <c r="AA364" i="7"/>
  <c r="AT28" i="3" s="1"/>
  <c r="Y363" i="7"/>
  <c r="AT3" i="3"/>
  <c r="Z363" i="7"/>
  <c r="AT15" i="3" s="1"/>
  <c r="AA363" i="7"/>
  <c r="AT27" i="3" s="1"/>
  <c r="X371" i="7"/>
  <c r="X370" i="7"/>
  <c r="X369" i="7"/>
  <c r="X368" i="7"/>
  <c r="X367" i="7"/>
  <c r="X366" i="7"/>
  <c r="X365" i="7"/>
  <c r="X364" i="7"/>
  <c r="X363" i="7"/>
  <c r="AB351" i="7"/>
  <c r="AS49" i="3" s="1"/>
  <c r="AB350" i="7"/>
  <c r="AS48" i="3" s="1"/>
  <c r="AB349" i="7"/>
  <c r="AS47" i="3" s="1"/>
  <c r="AB348" i="7"/>
  <c r="AS46" i="3" s="1"/>
  <c r="AB347" i="7"/>
  <c r="AS45" i="3"/>
  <c r="AB346" i="7"/>
  <c r="AS44" i="3" s="1"/>
  <c r="AB345" i="7"/>
  <c r="AS43" i="3" s="1"/>
  <c r="AB344" i="7"/>
  <c r="AS42" i="3" s="1"/>
  <c r="AB343" i="7"/>
  <c r="AS41" i="3"/>
  <c r="E6" i="11" s="1"/>
  <c r="E18" i="11" s="1"/>
  <c r="Y351" i="7"/>
  <c r="AS11" i="3" s="1"/>
  <c r="Z351" i="7"/>
  <c r="AS23" i="3" s="1"/>
  <c r="AA351" i="7"/>
  <c r="AS35" i="3" s="1"/>
  <c r="Y350" i="7"/>
  <c r="AS10" i="3" s="1"/>
  <c r="Z350" i="7"/>
  <c r="AS22" i="3" s="1"/>
  <c r="AA350" i="7"/>
  <c r="AS34" i="3" s="1"/>
  <c r="Y349" i="7"/>
  <c r="AS9" i="3" s="1"/>
  <c r="Z349" i="7"/>
  <c r="AS21" i="3" s="1"/>
  <c r="AA349" i="7"/>
  <c r="AS33" i="3" s="1"/>
  <c r="Y348" i="7"/>
  <c r="AS8" i="3" s="1"/>
  <c r="Z348" i="7"/>
  <c r="AS20" i="3" s="1"/>
  <c r="AA348" i="7"/>
  <c r="AS32" i="3"/>
  <c r="Y347" i="7"/>
  <c r="AS7" i="3" s="1"/>
  <c r="Z347" i="7"/>
  <c r="AS19" i="3" s="1"/>
  <c r="AA347" i="7"/>
  <c r="AS31" i="3" s="1"/>
  <c r="Y346" i="7"/>
  <c r="AS6" i="3" s="1"/>
  <c r="Z346" i="7"/>
  <c r="AS18" i="3" s="1"/>
  <c r="AA346" i="7"/>
  <c r="AS30" i="3" s="1"/>
  <c r="Y345" i="7"/>
  <c r="AS5" i="3" s="1"/>
  <c r="Z345" i="7"/>
  <c r="AS17" i="3" s="1"/>
  <c r="AA345" i="7"/>
  <c r="AS29" i="3" s="1"/>
  <c r="Y344" i="7"/>
  <c r="AS4" i="3" s="1"/>
  <c r="Z344" i="7"/>
  <c r="AS16" i="3" s="1"/>
  <c r="AA344" i="7"/>
  <c r="AS28" i="3"/>
  <c r="Y343" i="7"/>
  <c r="AS3" i="3" s="1"/>
  <c r="Z343" i="7"/>
  <c r="AS15" i="3" s="1"/>
  <c r="AA343" i="7"/>
  <c r="AS27" i="3" s="1"/>
  <c r="X351" i="7"/>
  <c r="X350" i="7"/>
  <c r="X349" i="7"/>
  <c r="X348" i="7"/>
  <c r="X347" i="7"/>
  <c r="X346" i="7"/>
  <c r="X345" i="7"/>
  <c r="X344" i="7"/>
  <c r="X343" i="7"/>
  <c r="AB331" i="7"/>
  <c r="AR49" i="3" s="1"/>
  <c r="CA49" i="3" s="1"/>
  <c r="CA84" i="3" s="1"/>
  <c r="AB330" i="7"/>
  <c r="AR48" i="3" s="1"/>
  <c r="CA48" i="3" s="1"/>
  <c r="CA83" i="3" s="1"/>
  <c r="AB329" i="7"/>
  <c r="AR47" i="3" s="1"/>
  <c r="AB328" i="7"/>
  <c r="AR46" i="3" s="1"/>
  <c r="AB327" i="7"/>
  <c r="AR45" i="3"/>
  <c r="AB326" i="7"/>
  <c r="AR44" i="3" s="1"/>
  <c r="AB325" i="7"/>
  <c r="AR43" i="3" s="1"/>
  <c r="AB324" i="7"/>
  <c r="AR42" i="3"/>
  <c r="AB323" i="7"/>
  <c r="AR41" i="3" s="1"/>
  <c r="Y331" i="7"/>
  <c r="AR11" i="3"/>
  <c r="Z331" i="7"/>
  <c r="AR23" i="3" s="1"/>
  <c r="AA331" i="7"/>
  <c r="AR35" i="3" s="1"/>
  <c r="Y330" i="7"/>
  <c r="AR10" i="3" s="1"/>
  <c r="Z330" i="7"/>
  <c r="AR22" i="3" s="1"/>
  <c r="CA22" i="3" s="1"/>
  <c r="AA330" i="7"/>
  <c r="AR34" i="3" s="1"/>
  <c r="CA34" i="3" s="1"/>
  <c r="Y329" i="7"/>
  <c r="AR9" i="3" s="1"/>
  <c r="Z329" i="7"/>
  <c r="AR21" i="3" s="1"/>
  <c r="AA329" i="7"/>
  <c r="AR33" i="3" s="1"/>
  <c r="Y328" i="7"/>
  <c r="AR8" i="3" s="1"/>
  <c r="Z328" i="7"/>
  <c r="AR20" i="3" s="1"/>
  <c r="AA328" i="7"/>
  <c r="AR32" i="3" s="1"/>
  <c r="AA327" i="7"/>
  <c r="AR31" i="3" s="1"/>
  <c r="Y327" i="7"/>
  <c r="AR7" i="3" s="1"/>
  <c r="Z327" i="7"/>
  <c r="AR19" i="3" s="1"/>
  <c r="Y326" i="7"/>
  <c r="AR6" i="3" s="1"/>
  <c r="Z326" i="7"/>
  <c r="AR18" i="3"/>
  <c r="AA326" i="7"/>
  <c r="AR30" i="3" s="1"/>
  <c r="AA325" i="7"/>
  <c r="AR29" i="3" s="1"/>
  <c r="Y325" i="7"/>
  <c r="AR5" i="3"/>
  <c r="CA5" i="3" s="1"/>
  <c r="Z325" i="7"/>
  <c r="AR17" i="3" s="1"/>
  <c r="Y324" i="7"/>
  <c r="AR4" i="3" s="1"/>
  <c r="Z324" i="7"/>
  <c r="AR16" i="3" s="1"/>
  <c r="AA324" i="7"/>
  <c r="AR28" i="3" s="1"/>
  <c r="Y323" i="7"/>
  <c r="AR3" i="3" s="1"/>
  <c r="Z323" i="7"/>
  <c r="AR15" i="3" s="1"/>
  <c r="CA15" i="3"/>
  <c r="AA323" i="7"/>
  <c r="AR27" i="3" s="1"/>
  <c r="CA27" i="3" s="1"/>
  <c r="X331" i="7"/>
  <c r="X330" i="7"/>
  <c r="X329" i="7"/>
  <c r="X328" i="7"/>
  <c r="X327" i="7"/>
  <c r="X326" i="7"/>
  <c r="X325" i="7"/>
  <c r="X324" i="7"/>
  <c r="X323" i="7"/>
  <c r="AB311" i="7"/>
  <c r="AB49" i="3"/>
  <c r="AB310" i="7"/>
  <c r="AB309" i="7"/>
  <c r="AB308" i="7"/>
  <c r="AB46" i="3" s="1"/>
  <c r="AB307" i="7"/>
  <c r="AB45" i="3" s="1"/>
  <c r="D10" i="11" s="1"/>
  <c r="D22" i="11" s="1"/>
  <c r="AB306" i="7"/>
  <c r="AB44" i="3" s="1"/>
  <c r="AB305" i="7"/>
  <c r="AB43" i="3"/>
  <c r="AB304" i="7"/>
  <c r="AB42" i="3" s="1"/>
  <c r="AB303" i="7"/>
  <c r="AB41" i="3" s="1"/>
  <c r="Y311" i="7"/>
  <c r="AB11" i="3"/>
  <c r="Z311" i="7"/>
  <c r="AB23" i="3" s="1"/>
  <c r="AA311" i="7"/>
  <c r="AB35" i="3" s="1"/>
  <c r="AA310" i="7"/>
  <c r="Y310" i="7"/>
  <c r="Z310" i="7"/>
  <c r="Y309" i="7"/>
  <c r="Z309" i="7"/>
  <c r="AA309" i="7"/>
  <c r="Y308" i="7"/>
  <c r="AB8" i="3" s="1"/>
  <c r="Z308" i="7"/>
  <c r="AB20" i="3" s="1"/>
  <c r="AA308" i="7"/>
  <c r="AB32" i="3" s="1"/>
  <c r="Y307" i="7"/>
  <c r="AB7" i="3" s="1"/>
  <c r="Z307" i="7"/>
  <c r="AB19" i="3" s="1"/>
  <c r="AA307" i="7"/>
  <c r="AB31" i="3" s="1"/>
  <c r="Y306" i="7"/>
  <c r="AB6" i="3" s="1"/>
  <c r="Z306" i="7"/>
  <c r="AB18" i="3" s="1"/>
  <c r="AA306" i="7"/>
  <c r="AB30" i="3" s="1"/>
  <c r="Y305" i="7"/>
  <c r="AB5" i="3" s="1"/>
  <c r="Z305" i="7"/>
  <c r="AB17" i="3"/>
  <c r="AA305" i="7"/>
  <c r="AB29" i="3" s="1"/>
  <c r="Y304" i="7"/>
  <c r="AB4" i="3" s="1"/>
  <c r="Z304" i="7"/>
  <c r="AB16" i="3" s="1"/>
  <c r="AA304" i="7"/>
  <c r="AB28" i="3" s="1"/>
  <c r="Y303" i="7"/>
  <c r="AB3" i="3"/>
  <c r="Z303" i="7"/>
  <c r="AB15" i="3" s="1"/>
  <c r="AA303" i="7"/>
  <c r="AB27" i="3" s="1"/>
  <c r="X311" i="7"/>
  <c r="X310" i="7"/>
  <c r="X309" i="7"/>
  <c r="X308" i="7"/>
  <c r="X307" i="7"/>
  <c r="X306" i="7"/>
  <c r="X305" i="7"/>
  <c r="X304" i="7"/>
  <c r="X303" i="7"/>
  <c r="AB291" i="7"/>
  <c r="BL49" i="3"/>
  <c r="AB290" i="7"/>
  <c r="BL48" i="3"/>
  <c r="CB48" i="3" s="1"/>
  <c r="CB83" i="3" s="1"/>
  <c r="AB289" i="7"/>
  <c r="BL47" i="3" s="1"/>
  <c r="AB288" i="7"/>
  <c r="BL46" i="3" s="1"/>
  <c r="AB287" i="7"/>
  <c r="BL45" i="3" s="1"/>
  <c r="AB286" i="7"/>
  <c r="BL44" i="3" s="1"/>
  <c r="AB285" i="7"/>
  <c r="BL43" i="3" s="1"/>
  <c r="AB284" i="7"/>
  <c r="BL42" i="3" s="1"/>
  <c r="AB283" i="7"/>
  <c r="BL41" i="3" s="1"/>
  <c r="F6" i="11" s="1"/>
  <c r="F18" i="11" s="1"/>
  <c r="Y291" i="7"/>
  <c r="BL11" i="3" s="1"/>
  <c r="CB11" i="3" s="1"/>
  <c r="Z291" i="7"/>
  <c r="BL23" i="3" s="1"/>
  <c r="AA291" i="7"/>
  <c r="BL35" i="3" s="1"/>
  <c r="Y290" i="7"/>
  <c r="BL10" i="3" s="1"/>
  <c r="Z290" i="7"/>
  <c r="BL22" i="3"/>
  <c r="AA290" i="7"/>
  <c r="BL34" i="3" s="1"/>
  <c r="Y289" i="7"/>
  <c r="BL9" i="3" s="1"/>
  <c r="Z289" i="7"/>
  <c r="BL21" i="3" s="1"/>
  <c r="AA289" i="7"/>
  <c r="BL33" i="3" s="1"/>
  <c r="Y288" i="7"/>
  <c r="BL8" i="3" s="1"/>
  <c r="Z288" i="7"/>
  <c r="BL20" i="3" s="1"/>
  <c r="AA288" i="7"/>
  <c r="BL32" i="3" s="1"/>
  <c r="Y287" i="7"/>
  <c r="BL7" i="3"/>
  <c r="Z287" i="7"/>
  <c r="BL19" i="3" s="1"/>
  <c r="AA287" i="7"/>
  <c r="BL31" i="3" s="1"/>
  <c r="Y286" i="7"/>
  <c r="BL6" i="3" s="1"/>
  <c r="Z286" i="7"/>
  <c r="BL18" i="3" s="1"/>
  <c r="AA286" i="7"/>
  <c r="BL30" i="3" s="1"/>
  <c r="Y285" i="7"/>
  <c r="BL5" i="3" s="1"/>
  <c r="Z285" i="7"/>
  <c r="BL17" i="3" s="1"/>
  <c r="AA285" i="7"/>
  <c r="BL29" i="3" s="1"/>
  <c r="Y284" i="7"/>
  <c r="BL4" i="3" s="1"/>
  <c r="Z284" i="7"/>
  <c r="BL16" i="3" s="1"/>
  <c r="AA284" i="7"/>
  <c r="BL28" i="3" s="1"/>
  <c r="AA283" i="7"/>
  <c r="BL27" i="3" s="1"/>
  <c r="Y283" i="7"/>
  <c r="BL3" i="3" s="1"/>
  <c r="Z283" i="7"/>
  <c r="BL15" i="3" s="1"/>
  <c r="X291" i="7"/>
  <c r="X290" i="7"/>
  <c r="X289" i="7"/>
  <c r="X288" i="7"/>
  <c r="X287" i="7"/>
  <c r="X286" i="7"/>
  <c r="X285" i="7"/>
  <c r="X284" i="7"/>
  <c r="X283" i="7"/>
  <c r="AB271" i="7"/>
  <c r="BK49" i="3"/>
  <c r="AB270" i="7"/>
  <c r="BK48" i="3" s="1"/>
  <c r="AB269" i="7"/>
  <c r="BK47" i="3"/>
  <c r="AB268" i="7"/>
  <c r="BK46" i="3"/>
  <c r="CB46" i="3" s="1"/>
  <c r="AB267" i="7"/>
  <c r="BK45" i="3" s="1"/>
  <c r="F10" i="11" s="1"/>
  <c r="F22" i="11" s="1"/>
  <c r="AB266" i="7"/>
  <c r="BK44" i="3" s="1"/>
  <c r="AB265" i="7"/>
  <c r="BK43" i="3" s="1"/>
  <c r="AB264" i="7"/>
  <c r="BK42" i="3"/>
  <c r="AB263" i="7"/>
  <c r="BK41" i="3"/>
  <c r="Y271" i="7"/>
  <c r="BK11" i="3" s="1"/>
  <c r="Z271" i="7"/>
  <c r="BK23" i="3" s="1"/>
  <c r="AA271" i="7"/>
  <c r="BK35" i="3" s="1"/>
  <c r="Y270" i="7"/>
  <c r="BK10" i="3"/>
  <c r="CB10" i="3"/>
  <c r="Z270" i="7"/>
  <c r="BK22" i="3" s="1"/>
  <c r="AA270" i="7"/>
  <c r="BK34" i="3" s="1"/>
  <c r="Y269" i="7"/>
  <c r="BK9" i="3" s="1"/>
  <c r="Z269" i="7"/>
  <c r="BK21" i="3" s="1"/>
  <c r="AA269" i="7"/>
  <c r="BK33" i="3" s="1"/>
  <c r="Y268" i="7"/>
  <c r="BK8" i="3" s="1"/>
  <c r="Z268" i="7"/>
  <c r="BK20" i="3" s="1"/>
  <c r="CB20" i="3" s="1"/>
  <c r="AA268" i="7"/>
  <c r="BK32" i="3" s="1"/>
  <c r="Y267" i="7"/>
  <c r="BK7" i="3" s="1"/>
  <c r="Z267" i="7"/>
  <c r="BK19" i="3" s="1"/>
  <c r="AA267" i="7"/>
  <c r="BK31" i="3" s="1"/>
  <c r="Y266" i="7"/>
  <c r="BK6" i="3" s="1"/>
  <c r="CB6" i="3"/>
  <c r="Z266" i="7"/>
  <c r="BK18" i="3" s="1"/>
  <c r="AA266" i="7"/>
  <c r="BK30" i="3"/>
  <c r="Y265" i="7"/>
  <c r="BK5" i="3" s="1"/>
  <c r="Z265" i="7"/>
  <c r="BK17" i="3" s="1"/>
  <c r="AA265" i="7"/>
  <c r="BK29" i="3" s="1"/>
  <c r="CB29" i="3" s="1"/>
  <c r="Y264" i="7"/>
  <c r="BK4" i="3" s="1"/>
  <c r="Z264" i="7"/>
  <c r="BK16" i="3" s="1"/>
  <c r="CB16" i="3" s="1"/>
  <c r="AA264" i="7"/>
  <c r="BK28" i="3" s="1"/>
  <c r="CB28" i="3" s="1"/>
  <c r="Y263" i="7"/>
  <c r="BK3" i="3"/>
  <c r="Z263" i="7"/>
  <c r="BK15" i="3" s="1"/>
  <c r="AA263" i="7"/>
  <c r="BK27" i="3"/>
  <c r="X271" i="7"/>
  <c r="X270" i="7"/>
  <c r="X269" i="7"/>
  <c r="X268" i="7"/>
  <c r="X267" i="7"/>
  <c r="X266" i="7"/>
  <c r="X265" i="7"/>
  <c r="X264" i="7"/>
  <c r="X263" i="7"/>
  <c r="AB231" i="7"/>
  <c r="L50" i="3" s="1"/>
  <c r="AB230" i="7"/>
  <c r="L49" i="3"/>
  <c r="AB229" i="7"/>
  <c r="AB228" i="7"/>
  <c r="L47" i="3" s="1"/>
  <c r="AB227" i="7"/>
  <c r="L46" i="3"/>
  <c r="AB226" i="7"/>
  <c r="L45" i="3" s="1"/>
  <c r="AB225" i="7"/>
  <c r="L44" i="3" s="1"/>
  <c r="AB224" i="7"/>
  <c r="L43" i="3" s="1"/>
  <c r="AB223" i="7"/>
  <c r="L42" i="3" s="1"/>
  <c r="Y231" i="7"/>
  <c r="L12" i="3" s="1"/>
  <c r="Z231" i="7"/>
  <c r="L24" i="3" s="1"/>
  <c r="AA231" i="7"/>
  <c r="L36" i="3" s="1"/>
  <c r="Y230" i="7"/>
  <c r="L11" i="3" s="1"/>
  <c r="Z230" i="7"/>
  <c r="L23" i="3" s="1"/>
  <c r="AA230" i="7"/>
  <c r="L35" i="3" s="1"/>
  <c r="Y229" i="7"/>
  <c r="L10" i="3" s="1"/>
  <c r="Z229" i="7"/>
  <c r="L22" i="3" s="1"/>
  <c r="AA229" i="7"/>
  <c r="L34" i="3" s="1"/>
  <c r="Y228" i="7"/>
  <c r="L9" i="3" s="1"/>
  <c r="Z228" i="7"/>
  <c r="L21" i="3" s="1"/>
  <c r="AA228" i="7"/>
  <c r="L33" i="3"/>
  <c r="Y227" i="7"/>
  <c r="L8" i="3" s="1"/>
  <c r="Z227" i="7"/>
  <c r="L20" i="3" s="1"/>
  <c r="AA227" i="7"/>
  <c r="L32" i="3" s="1"/>
  <c r="Y226" i="7"/>
  <c r="L7" i="3"/>
  <c r="Z226" i="7"/>
  <c r="L19" i="3" s="1"/>
  <c r="AA226" i="7"/>
  <c r="L31" i="3" s="1"/>
  <c r="Y225" i="7"/>
  <c r="L6" i="3" s="1"/>
  <c r="Z225" i="7"/>
  <c r="L18" i="3" s="1"/>
  <c r="AA225" i="7"/>
  <c r="L30" i="3" s="1"/>
  <c r="Y224" i="7"/>
  <c r="L5" i="3" s="1"/>
  <c r="Z224" i="7"/>
  <c r="L17" i="3" s="1"/>
  <c r="AA224" i="7"/>
  <c r="L29" i="3" s="1"/>
  <c r="Y223" i="7"/>
  <c r="L4" i="3" s="1"/>
  <c r="Z223" i="7"/>
  <c r="L16" i="3" s="1"/>
  <c r="AA223" i="7"/>
  <c r="L28" i="3" s="1"/>
  <c r="X231" i="7"/>
  <c r="X230" i="7"/>
  <c r="X229" i="7"/>
  <c r="X228" i="7"/>
  <c r="X227" i="7"/>
  <c r="X226" i="7"/>
  <c r="X225" i="7"/>
  <c r="X224" i="7"/>
  <c r="X223" i="7"/>
  <c r="AB211" i="7"/>
  <c r="AB210" i="7"/>
  <c r="K49" i="3" s="1"/>
  <c r="AB209" i="7"/>
  <c r="K48" i="3" s="1"/>
  <c r="AB208" i="7"/>
  <c r="AB207" i="7"/>
  <c r="K46" i="3"/>
  <c r="AB206" i="7"/>
  <c r="K45" i="3" s="1"/>
  <c r="AB205" i="7"/>
  <c r="AB204" i="7"/>
  <c r="K43" i="3" s="1"/>
  <c r="AB203" i="7"/>
  <c r="K42" i="3" s="1"/>
  <c r="Y211" i="7"/>
  <c r="K12" i="3" s="1"/>
  <c r="Z211" i="7"/>
  <c r="K24" i="3" s="1"/>
  <c r="AA211" i="7"/>
  <c r="K36" i="3" s="1"/>
  <c r="Y210" i="7"/>
  <c r="K11" i="3" s="1"/>
  <c r="Z210" i="7"/>
  <c r="K23" i="3" s="1"/>
  <c r="AA210" i="7"/>
  <c r="K35" i="3" s="1"/>
  <c r="Y209" i="7"/>
  <c r="K10" i="3" s="1"/>
  <c r="Z209" i="7"/>
  <c r="K22" i="3" s="1"/>
  <c r="AA209" i="7"/>
  <c r="K34" i="3" s="1"/>
  <c r="Y208" i="7"/>
  <c r="K9" i="3" s="1"/>
  <c r="Z208" i="7"/>
  <c r="K21" i="3" s="1"/>
  <c r="AA208" i="7"/>
  <c r="K33" i="3" s="1"/>
  <c r="Y207" i="7"/>
  <c r="K8" i="3" s="1"/>
  <c r="Z207" i="7"/>
  <c r="K20" i="3" s="1"/>
  <c r="AA207" i="7"/>
  <c r="K32" i="3" s="1"/>
  <c r="Y206" i="7"/>
  <c r="K7" i="3" s="1"/>
  <c r="Z206" i="7"/>
  <c r="K19" i="3"/>
  <c r="AA206" i="7"/>
  <c r="K31" i="3" s="1"/>
  <c r="Y205" i="7"/>
  <c r="K6" i="3" s="1"/>
  <c r="Z205" i="7"/>
  <c r="K18" i="3" s="1"/>
  <c r="AA205" i="7"/>
  <c r="K30" i="3" s="1"/>
  <c r="Y204" i="7"/>
  <c r="K5" i="3" s="1"/>
  <c r="Z204" i="7"/>
  <c r="K17" i="3" s="1"/>
  <c r="AA204" i="7"/>
  <c r="K29" i="3" s="1"/>
  <c r="Y203" i="7"/>
  <c r="K4" i="3" s="1"/>
  <c r="Z203" i="7"/>
  <c r="K16" i="3" s="1"/>
  <c r="AA203" i="7"/>
  <c r="K28" i="3" s="1"/>
  <c r="X211" i="7"/>
  <c r="X210" i="7"/>
  <c r="X209" i="7"/>
  <c r="X208" i="7"/>
  <c r="X207" i="7"/>
  <c r="X206" i="7"/>
  <c r="X205" i="7"/>
  <c r="X204" i="7"/>
  <c r="X203" i="7"/>
  <c r="AB191" i="7"/>
  <c r="J50" i="3" s="1"/>
  <c r="BY49" i="3" s="1"/>
  <c r="BY84" i="3" s="1"/>
  <c r="AB190" i="7"/>
  <c r="J49" i="3" s="1"/>
  <c r="AB189" i="7"/>
  <c r="J48" i="3" s="1"/>
  <c r="AB188" i="7"/>
  <c r="J47" i="3"/>
  <c r="AB187" i="7"/>
  <c r="J46" i="3" s="1"/>
  <c r="AB186" i="7"/>
  <c r="J45" i="3" s="1"/>
  <c r="AB185" i="7"/>
  <c r="J44" i="3" s="1"/>
  <c r="AB184" i="7"/>
  <c r="J43" i="3" s="1"/>
  <c r="AB183" i="7"/>
  <c r="J42" i="3"/>
  <c r="Y191" i="7"/>
  <c r="J12" i="3" s="1"/>
  <c r="Z191" i="7"/>
  <c r="J24" i="3" s="1"/>
  <c r="AA191" i="7"/>
  <c r="J36" i="3"/>
  <c r="Y190" i="7"/>
  <c r="J11" i="3" s="1"/>
  <c r="Z190" i="7"/>
  <c r="J23" i="3" s="1"/>
  <c r="AA190" i="7"/>
  <c r="J35" i="3" s="1"/>
  <c r="Y189" i="7"/>
  <c r="J10" i="3" s="1"/>
  <c r="Z189" i="7"/>
  <c r="J22" i="3"/>
  <c r="AA189" i="7"/>
  <c r="J34" i="3" s="1"/>
  <c r="Y188" i="7"/>
  <c r="J9" i="3" s="1"/>
  <c r="Z188" i="7"/>
  <c r="J21" i="3"/>
  <c r="AA188" i="7"/>
  <c r="J33" i="3" s="1"/>
  <c r="Y187" i="7"/>
  <c r="J8" i="3" s="1"/>
  <c r="Z187" i="7"/>
  <c r="J20" i="3" s="1"/>
  <c r="AA187" i="7"/>
  <c r="J32" i="3" s="1"/>
  <c r="Y186" i="7"/>
  <c r="J7" i="3"/>
  <c r="Z186" i="7"/>
  <c r="J19" i="3" s="1"/>
  <c r="AA186" i="7"/>
  <c r="J31" i="3" s="1"/>
  <c r="Y185" i="7"/>
  <c r="J6" i="3" s="1"/>
  <c r="Z185" i="7"/>
  <c r="J18" i="3"/>
  <c r="AA185" i="7"/>
  <c r="J30" i="3" s="1"/>
  <c r="Y184" i="7"/>
  <c r="J5" i="3" s="1"/>
  <c r="Z184" i="7"/>
  <c r="J17" i="3" s="1"/>
  <c r="AA184" i="7"/>
  <c r="J29" i="3" s="1"/>
  <c r="Y183" i="7"/>
  <c r="J4" i="3" s="1"/>
  <c r="Z183" i="7"/>
  <c r="J16" i="3" s="1"/>
  <c r="AA183" i="7"/>
  <c r="J28" i="3" s="1"/>
  <c r="X191" i="7"/>
  <c r="X190" i="7"/>
  <c r="X189" i="7"/>
  <c r="X188" i="7"/>
  <c r="X187" i="7"/>
  <c r="X186" i="7"/>
  <c r="X185" i="7"/>
  <c r="X184" i="7"/>
  <c r="X183" i="7"/>
  <c r="AB171" i="7"/>
  <c r="AB170" i="7"/>
  <c r="AA48" i="3" s="1"/>
  <c r="AB169" i="7"/>
  <c r="AA47" i="3" s="1"/>
  <c r="D12" i="11" s="1"/>
  <c r="D24" i="11" s="1"/>
  <c r="AB168" i="7"/>
  <c r="AA46" i="3"/>
  <c r="D11" i="11"/>
  <c r="D23" i="11" s="1"/>
  <c r="AB167" i="7"/>
  <c r="AA45" i="3" s="1"/>
  <c r="AB166" i="7"/>
  <c r="AA44" i="3" s="1"/>
  <c r="AB165" i="7"/>
  <c r="AA43" i="3" s="1"/>
  <c r="AB163" i="7"/>
  <c r="AA41" i="3" s="1"/>
  <c r="D6" i="11" s="1"/>
  <c r="D18" i="11" s="1"/>
  <c r="AB164" i="7"/>
  <c r="AA42" i="3" s="1"/>
  <c r="Y171" i="7"/>
  <c r="Z171" i="7"/>
  <c r="AA171" i="7"/>
  <c r="Y170" i="7"/>
  <c r="AA10" i="3" s="1"/>
  <c r="Z170" i="7"/>
  <c r="AA22" i="3"/>
  <c r="AA170" i="7"/>
  <c r="AA34" i="3" s="1"/>
  <c r="Y169" i="7"/>
  <c r="AA9" i="3"/>
  <c r="Z169" i="7"/>
  <c r="AA21" i="3"/>
  <c r="AA169" i="7"/>
  <c r="AA33" i="3" s="1"/>
  <c r="Y168" i="7"/>
  <c r="AA8" i="3" s="1"/>
  <c r="Z168" i="7"/>
  <c r="AA20" i="3" s="1"/>
  <c r="AA168" i="7"/>
  <c r="AA32" i="3"/>
  <c r="Y167" i="7"/>
  <c r="AA7" i="3" s="1"/>
  <c r="Z167" i="7"/>
  <c r="AA19" i="3" s="1"/>
  <c r="AA167" i="7"/>
  <c r="AA31" i="3" s="1"/>
  <c r="Y166" i="7"/>
  <c r="AA6" i="3" s="1"/>
  <c r="Z166" i="7"/>
  <c r="AA18" i="3" s="1"/>
  <c r="AA166" i="7"/>
  <c r="AA30" i="3" s="1"/>
  <c r="Y165" i="7"/>
  <c r="AA5" i="3" s="1"/>
  <c r="Z165" i="7"/>
  <c r="AA17" i="3" s="1"/>
  <c r="AA165" i="7"/>
  <c r="AA29" i="3" s="1"/>
  <c r="Y164" i="7"/>
  <c r="AA4" i="3" s="1"/>
  <c r="Z164" i="7"/>
  <c r="AA16" i="3" s="1"/>
  <c r="AA164" i="7"/>
  <c r="AA28" i="3" s="1"/>
  <c r="Y163" i="7"/>
  <c r="AA3" i="3" s="1"/>
  <c r="Z163" i="7"/>
  <c r="AA15" i="3" s="1"/>
  <c r="AA163" i="7"/>
  <c r="AA27" i="3" s="1"/>
  <c r="X171" i="7"/>
  <c r="X170" i="7"/>
  <c r="X169" i="7"/>
  <c r="X168" i="7"/>
  <c r="X167" i="7"/>
  <c r="X166" i="7"/>
  <c r="X165" i="7"/>
  <c r="X164" i="7"/>
  <c r="X163" i="7"/>
  <c r="AB151" i="7"/>
  <c r="AB150" i="7"/>
  <c r="AB149" i="7"/>
  <c r="AB148" i="7"/>
  <c r="AB147" i="7"/>
  <c r="I46" i="3"/>
  <c r="AB146" i="7"/>
  <c r="AB145" i="7"/>
  <c r="I44" i="3"/>
  <c r="AB144" i="7"/>
  <c r="I43" i="3" s="1"/>
  <c r="AB143" i="7"/>
  <c r="I42" i="3" s="1"/>
  <c r="Y151" i="7"/>
  <c r="I12" i="3" s="1"/>
  <c r="Z151" i="7"/>
  <c r="I24" i="3" s="1"/>
  <c r="AA151" i="7"/>
  <c r="I36" i="3" s="1"/>
  <c r="Y150" i="7"/>
  <c r="Z150" i="7"/>
  <c r="AA150" i="7"/>
  <c r="Y149" i="7"/>
  <c r="I10" i="3"/>
  <c r="Z149" i="7"/>
  <c r="I22" i="3" s="1"/>
  <c r="AA149" i="7"/>
  <c r="I34" i="3"/>
  <c r="Y148" i="7"/>
  <c r="I9" i="3"/>
  <c r="Z148" i="7"/>
  <c r="I21" i="3"/>
  <c r="AA148" i="7"/>
  <c r="I33" i="3" s="1"/>
  <c r="Y147" i="7"/>
  <c r="I8" i="3"/>
  <c r="Z147" i="7"/>
  <c r="I20" i="3" s="1"/>
  <c r="AA147" i="7"/>
  <c r="I32" i="3" s="1"/>
  <c r="Y146" i="7"/>
  <c r="I7" i="3" s="1"/>
  <c r="Z146" i="7"/>
  <c r="I19" i="3" s="1"/>
  <c r="AA146" i="7"/>
  <c r="I31" i="3" s="1"/>
  <c r="Y145" i="7"/>
  <c r="I6" i="3"/>
  <c r="Z145" i="7"/>
  <c r="I18" i="3" s="1"/>
  <c r="AA145" i="7"/>
  <c r="I30" i="3" s="1"/>
  <c r="Y144" i="7"/>
  <c r="I5" i="3" s="1"/>
  <c r="Z144" i="7"/>
  <c r="I17" i="3"/>
  <c r="AA144" i="7"/>
  <c r="I29" i="3" s="1"/>
  <c r="Y143" i="7"/>
  <c r="I4" i="3" s="1"/>
  <c r="Z143" i="7"/>
  <c r="I16" i="3" s="1"/>
  <c r="AA143" i="7"/>
  <c r="I28" i="3" s="1"/>
  <c r="X151" i="7"/>
  <c r="X150" i="7"/>
  <c r="X149" i="7"/>
  <c r="X148" i="7"/>
  <c r="X147" i="7"/>
  <c r="X146" i="7"/>
  <c r="X145" i="7"/>
  <c r="X144" i="7"/>
  <c r="X143" i="7"/>
  <c r="AB131" i="7"/>
  <c r="Z49" i="3" s="1"/>
  <c r="AB130" i="7"/>
  <c r="AB129" i="7"/>
  <c r="Z47" i="3" s="1"/>
  <c r="AB128" i="7"/>
  <c r="Z46" i="3" s="1"/>
  <c r="AB127" i="7"/>
  <c r="Z45" i="3" s="1"/>
  <c r="BZ45" i="3" s="1"/>
  <c r="AB126" i="7"/>
  <c r="Z44" i="3" s="1"/>
  <c r="AB125" i="7"/>
  <c r="Z43" i="3" s="1"/>
  <c r="AB124" i="7"/>
  <c r="Z42" i="3"/>
  <c r="AB123" i="7"/>
  <c r="Z41" i="3" s="1"/>
  <c r="Y131" i="7"/>
  <c r="Z11" i="3"/>
  <c r="BZ11" i="3" s="1"/>
  <c r="Z131" i="7"/>
  <c r="Z23" i="3" s="1"/>
  <c r="BZ23" i="3" s="1"/>
  <c r="AA131" i="7"/>
  <c r="Z35" i="3" s="1"/>
  <c r="BZ35" i="3" s="1"/>
  <c r="Y130" i="7"/>
  <c r="Z10" i="3" s="1"/>
  <c r="Z130" i="7"/>
  <c r="Z22" i="3" s="1"/>
  <c r="BZ22" i="3" s="1"/>
  <c r="AA130" i="7"/>
  <c r="Z34" i="3" s="1"/>
  <c r="BZ34" i="3" s="1"/>
  <c r="Y129" i="7"/>
  <c r="Z9" i="3" s="1"/>
  <c r="Z129" i="7"/>
  <c r="Z21" i="3" s="1"/>
  <c r="AA129" i="7"/>
  <c r="Z33" i="3" s="1"/>
  <c r="AA128" i="7"/>
  <c r="Z32" i="3" s="1"/>
  <c r="Y128" i="7"/>
  <c r="Z8" i="3"/>
  <c r="Z128" i="7"/>
  <c r="Z20" i="3" s="1"/>
  <c r="Y127" i="7"/>
  <c r="Z7" i="3" s="1"/>
  <c r="Z127" i="7"/>
  <c r="Z19" i="3" s="1"/>
  <c r="BZ19" i="3" s="1"/>
  <c r="AA127" i="7"/>
  <c r="Z31" i="3" s="1"/>
  <c r="Y126" i="7"/>
  <c r="Z6" i="3" s="1"/>
  <c r="Z126" i="7"/>
  <c r="Z18" i="3"/>
  <c r="AA126" i="7"/>
  <c r="Z30" i="3" s="1"/>
  <c r="BZ30" i="3" s="1"/>
  <c r="Y125" i="7"/>
  <c r="Z5" i="3" s="1"/>
  <c r="BZ5" i="3" s="1"/>
  <c r="Z125" i="7"/>
  <c r="Z17" i="3" s="1"/>
  <c r="AA125" i="7"/>
  <c r="Z29" i="3" s="1"/>
  <c r="AA124" i="7"/>
  <c r="Z28" i="3" s="1"/>
  <c r="Y124" i="7"/>
  <c r="Z4" i="3" s="1"/>
  <c r="BZ4" i="3" s="1"/>
  <c r="Z124" i="7"/>
  <c r="Z16" i="3" s="1"/>
  <c r="Y123" i="7"/>
  <c r="Z3" i="3" s="1"/>
  <c r="Z123" i="7"/>
  <c r="Z15" i="3"/>
  <c r="AA123" i="7"/>
  <c r="Z27" i="3" s="1"/>
  <c r="BZ27" i="3" s="1"/>
  <c r="X131" i="7"/>
  <c r="X130" i="7"/>
  <c r="X129" i="7"/>
  <c r="X128" i="7"/>
  <c r="X127" i="7"/>
  <c r="X126" i="7"/>
  <c r="X125" i="7"/>
  <c r="X124" i="7"/>
  <c r="X123" i="7"/>
  <c r="AB91" i="7"/>
  <c r="G50" i="3" s="1"/>
  <c r="AB90" i="7"/>
  <c r="G49" i="3" s="1"/>
  <c r="AB89" i="7"/>
  <c r="G48" i="3" s="1"/>
  <c r="AB88" i="7"/>
  <c r="G47" i="3" s="1"/>
  <c r="AB87" i="7"/>
  <c r="G46" i="3" s="1"/>
  <c r="AB86" i="7"/>
  <c r="G45" i="3" s="1"/>
  <c r="AB85" i="7"/>
  <c r="G44" i="3" s="1"/>
  <c r="AB84" i="7"/>
  <c r="G43" i="3" s="1"/>
  <c r="AB83" i="7"/>
  <c r="G42" i="3" s="1"/>
  <c r="Z91" i="7"/>
  <c r="G24" i="3" s="1"/>
  <c r="AA91" i="7"/>
  <c r="G36" i="3" s="1"/>
  <c r="Z90" i="7"/>
  <c r="G23" i="3" s="1"/>
  <c r="AA90" i="7"/>
  <c r="G35" i="3" s="1"/>
  <c r="AA89" i="7"/>
  <c r="G34" i="3" s="1"/>
  <c r="Z89" i="7"/>
  <c r="G22" i="3" s="1"/>
  <c r="Z88" i="7"/>
  <c r="G21" i="3" s="1"/>
  <c r="AA88" i="7"/>
  <c r="G33" i="3" s="1"/>
  <c r="Z87" i="7"/>
  <c r="G20" i="3" s="1"/>
  <c r="AA87" i="7"/>
  <c r="G32" i="3" s="1"/>
  <c r="Z86" i="7"/>
  <c r="G19" i="3" s="1"/>
  <c r="AA86" i="7"/>
  <c r="G31" i="3" s="1"/>
  <c r="Z85" i="7"/>
  <c r="G18" i="3" s="1"/>
  <c r="AA85" i="7"/>
  <c r="G30" i="3" s="1"/>
  <c r="Z84" i="7"/>
  <c r="G17" i="3" s="1"/>
  <c r="AA84" i="7"/>
  <c r="G29" i="3" s="1"/>
  <c r="Z83" i="7"/>
  <c r="G16" i="3" s="1"/>
  <c r="AA83" i="7"/>
  <c r="G28" i="3" s="1"/>
  <c r="Y91" i="7"/>
  <c r="G12" i="3" s="1"/>
  <c r="Y90" i="7"/>
  <c r="G11" i="3" s="1"/>
  <c r="Y89" i="7"/>
  <c r="G10" i="3"/>
  <c r="Y88" i="7"/>
  <c r="G9" i="3" s="1"/>
  <c r="Y87" i="7"/>
  <c r="G8" i="3" s="1"/>
  <c r="Y86" i="7"/>
  <c r="G7" i="3" s="1"/>
  <c r="Y85" i="7"/>
  <c r="G6" i="3" s="1"/>
  <c r="Y84" i="7"/>
  <c r="G5" i="3" s="1"/>
  <c r="Y83" i="7"/>
  <c r="G4" i="3" s="1"/>
  <c r="X91" i="7"/>
  <c r="X90" i="7"/>
  <c r="X89" i="7"/>
  <c r="X88" i="7"/>
  <c r="X87" i="7"/>
  <c r="X86" i="7"/>
  <c r="X85" i="7"/>
  <c r="X84" i="7"/>
  <c r="X83" i="7"/>
  <c r="AB71" i="7"/>
  <c r="F50" i="3"/>
  <c r="AB70" i="7"/>
  <c r="F49" i="3" s="1"/>
  <c r="AB69" i="7"/>
  <c r="F48" i="3" s="1"/>
  <c r="AB68" i="7"/>
  <c r="F47" i="3"/>
  <c r="AB67" i="7"/>
  <c r="F46" i="3" s="1"/>
  <c r="AB66" i="7"/>
  <c r="F45" i="3" s="1"/>
  <c r="AB65" i="7"/>
  <c r="F44" i="3"/>
  <c r="AB64" i="7"/>
  <c r="F43" i="3" s="1"/>
  <c r="AB63" i="7"/>
  <c r="F42" i="3"/>
  <c r="AA71" i="7"/>
  <c r="F36" i="3" s="1"/>
  <c r="AA70" i="7"/>
  <c r="F35" i="3" s="1"/>
  <c r="AA69" i="7"/>
  <c r="F34" i="3" s="1"/>
  <c r="AA68" i="7"/>
  <c r="F33" i="3"/>
  <c r="AA67" i="7"/>
  <c r="F32" i="3" s="1"/>
  <c r="AA66" i="7"/>
  <c r="F31" i="3" s="1"/>
  <c r="AA65" i="7"/>
  <c r="F30" i="3"/>
  <c r="AA64" i="7"/>
  <c r="F29" i="3" s="1"/>
  <c r="AA63" i="7"/>
  <c r="F28" i="3" s="1"/>
  <c r="Z71" i="7"/>
  <c r="F24" i="3" s="1"/>
  <c r="Z70" i="7"/>
  <c r="F23" i="3" s="1"/>
  <c r="Z69" i="7"/>
  <c r="F22" i="3" s="1"/>
  <c r="BY21" i="3" s="1"/>
  <c r="Z68" i="7"/>
  <c r="F21" i="3" s="1"/>
  <c r="Z67" i="7"/>
  <c r="F20" i="3"/>
  <c r="Z66" i="7"/>
  <c r="F19" i="3" s="1"/>
  <c r="Z65" i="7"/>
  <c r="F18" i="3"/>
  <c r="Z64" i="7"/>
  <c r="F17" i="3" s="1"/>
  <c r="Z63" i="7"/>
  <c r="F16" i="3"/>
  <c r="Y71" i="7"/>
  <c r="F12" i="3" s="1"/>
  <c r="Y70" i="7"/>
  <c r="F11" i="3" s="1"/>
  <c r="Y69" i="7"/>
  <c r="F10" i="3" s="1"/>
  <c r="Y68" i="7"/>
  <c r="F9" i="3" s="1"/>
  <c r="Y67" i="7"/>
  <c r="F8" i="3"/>
  <c r="Y66" i="7"/>
  <c r="F7" i="3" s="1"/>
  <c r="BY6" i="3" s="1"/>
  <c r="Y65" i="7"/>
  <c r="F6" i="3" s="1"/>
  <c r="Y64" i="7"/>
  <c r="F5" i="3" s="1"/>
  <c r="Y63" i="7"/>
  <c r="F4" i="3"/>
  <c r="X71" i="7"/>
  <c r="X70" i="7"/>
  <c r="X69" i="7"/>
  <c r="X68" i="7"/>
  <c r="X67" i="7"/>
  <c r="X66" i="7"/>
  <c r="X65" i="7"/>
  <c r="X64" i="7"/>
  <c r="X63" i="7"/>
  <c r="AB51" i="7"/>
  <c r="E50" i="3" s="1"/>
  <c r="C14" i="11" s="1"/>
  <c r="C26" i="11" s="1"/>
  <c r="AB50" i="7"/>
  <c r="E49" i="3"/>
  <c r="AB49" i="7"/>
  <c r="E48" i="3" s="1"/>
  <c r="AB48" i="7"/>
  <c r="E47" i="3"/>
  <c r="BY46" i="3" s="1"/>
  <c r="BY81" i="3" s="1"/>
  <c r="AB47" i="7"/>
  <c r="E46" i="3" s="1"/>
  <c r="AB46" i="7"/>
  <c r="E45" i="3" s="1"/>
  <c r="AB45" i="7"/>
  <c r="E44" i="3" s="1"/>
  <c r="BY43" i="3" s="1"/>
  <c r="BY78" i="3" s="1"/>
  <c r="AB44" i="7"/>
  <c r="E43" i="3" s="1"/>
  <c r="AB43" i="7"/>
  <c r="E42" i="3" s="1"/>
  <c r="AA51" i="7"/>
  <c r="E36" i="3" s="1"/>
  <c r="AA50" i="7"/>
  <c r="E35" i="3" s="1"/>
  <c r="AA49" i="7"/>
  <c r="E34" i="3"/>
  <c r="AA48" i="7"/>
  <c r="E33" i="3" s="1"/>
  <c r="AA47" i="7"/>
  <c r="E32" i="3"/>
  <c r="AA46" i="7"/>
  <c r="E31" i="3" s="1"/>
  <c r="AA45" i="7"/>
  <c r="E30" i="3" s="1"/>
  <c r="AA44" i="7"/>
  <c r="E29" i="3" s="1"/>
  <c r="AA43" i="7"/>
  <c r="E28" i="3" s="1"/>
  <c r="Z51" i="7"/>
  <c r="E24" i="3" s="1"/>
  <c r="Z50" i="7"/>
  <c r="E23" i="3" s="1"/>
  <c r="Z49" i="7"/>
  <c r="E22" i="3" s="1"/>
  <c r="Z48" i="7"/>
  <c r="E21" i="3"/>
  <c r="Z47" i="7"/>
  <c r="E20" i="3" s="1"/>
  <c r="Z46" i="7"/>
  <c r="E19" i="3" s="1"/>
  <c r="Z45" i="7"/>
  <c r="E18" i="3" s="1"/>
  <c r="Z44" i="7"/>
  <c r="E17" i="3" s="1"/>
  <c r="Z43" i="7"/>
  <c r="E16" i="3" s="1"/>
  <c r="Y51" i="7"/>
  <c r="E12" i="3" s="1"/>
  <c r="Y50" i="7"/>
  <c r="E11" i="3" s="1"/>
  <c r="Y49" i="7"/>
  <c r="E10" i="3" s="1"/>
  <c r="Y48" i="7"/>
  <c r="E9" i="3"/>
  <c r="Y47" i="7"/>
  <c r="E8" i="3" s="1"/>
  <c r="Y46" i="7"/>
  <c r="E7" i="3" s="1"/>
  <c r="Y45" i="7"/>
  <c r="E6" i="3" s="1"/>
  <c r="Y44" i="7"/>
  <c r="E5" i="3"/>
  <c r="Y43" i="7"/>
  <c r="E4" i="3" s="1"/>
  <c r="X51" i="7"/>
  <c r="X50" i="7"/>
  <c r="X49" i="7"/>
  <c r="X48" i="7"/>
  <c r="X47" i="7"/>
  <c r="X46" i="7"/>
  <c r="X45" i="7"/>
  <c r="X44" i="7"/>
  <c r="X43" i="7"/>
  <c r="AD431" i="7"/>
  <c r="AB29" i="7"/>
  <c r="D48" i="3" s="1"/>
  <c r="AB27" i="7"/>
  <c r="AB26" i="7"/>
  <c r="AB25" i="7"/>
  <c r="AB24" i="7"/>
  <c r="D43" i="3" s="1"/>
  <c r="C7" i="11" s="1"/>
  <c r="C19" i="11" s="1"/>
  <c r="AB23" i="7"/>
  <c r="D42" i="3" s="1"/>
  <c r="AA31" i="7"/>
  <c r="AA30" i="7"/>
  <c r="D35" i="3" s="1"/>
  <c r="AA29" i="7"/>
  <c r="D34" i="3"/>
  <c r="BY33" i="3"/>
  <c r="AA28" i="7"/>
  <c r="D33" i="3" s="1"/>
  <c r="AA27" i="7"/>
  <c r="D32" i="3" s="1"/>
  <c r="AA26" i="7"/>
  <c r="D31" i="3"/>
  <c r="AA25" i="7"/>
  <c r="D30" i="3" s="1"/>
  <c r="AA24" i="7"/>
  <c r="D29" i="3"/>
  <c r="AA23" i="7"/>
  <c r="D28" i="3" s="1"/>
  <c r="BY27" i="3" s="1"/>
  <c r="Z31" i="7"/>
  <c r="Z30" i="7"/>
  <c r="D23" i="3" s="1"/>
  <c r="Z29" i="7"/>
  <c r="D22" i="3" s="1"/>
  <c r="Z28" i="7"/>
  <c r="D21" i="3" s="1"/>
  <c r="Z27" i="7"/>
  <c r="D20" i="3" s="1"/>
  <c r="Z26" i="7"/>
  <c r="D19" i="3"/>
  <c r="Z25" i="7"/>
  <c r="D18" i="3" s="1"/>
  <c r="Z24" i="7"/>
  <c r="D17" i="3" s="1"/>
  <c r="Z23" i="7"/>
  <c r="D16" i="3" s="1"/>
  <c r="BY15" i="3" s="1"/>
  <c r="Y31" i="7"/>
  <c r="Y30" i="7"/>
  <c r="D11" i="3"/>
  <c r="Y29" i="7"/>
  <c r="D10" i="3" s="1"/>
  <c r="Y28" i="7"/>
  <c r="D9" i="3" s="1"/>
  <c r="Y27" i="7"/>
  <c r="D8" i="3" s="1"/>
  <c r="Y26" i="7"/>
  <c r="D7" i="3"/>
  <c r="Y25" i="7"/>
  <c r="D6" i="3" s="1"/>
  <c r="Y24" i="7"/>
  <c r="D5" i="3" s="1"/>
  <c r="Y23" i="7"/>
  <c r="D4" i="3" s="1"/>
  <c r="X31" i="7"/>
  <c r="X30" i="7"/>
  <c r="X29" i="7"/>
  <c r="X28" i="7"/>
  <c r="X27" i="7"/>
  <c r="X26" i="7"/>
  <c r="X25" i="7"/>
  <c r="X24" i="7"/>
  <c r="X23" i="7"/>
  <c r="N537" i="2"/>
  <c r="AD471" i="7" s="1"/>
  <c r="AX72" i="3" s="1"/>
  <c r="M537" i="2"/>
  <c r="AC471" i="7" s="1"/>
  <c r="AX60" i="3" s="1"/>
  <c r="M536" i="2"/>
  <c r="AC470" i="7" s="1"/>
  <c r="AX59" i="3" s="1"/>
  <c r="N499" i="2"/>
  <c r="AD450" i="7" s="1"/>
  <c r="AC71" i="3" s="1"/>
  <c r="BZ71" i="3" s="1"/>
  <c r="N481" i="2"/>
  <c r="N480" i="2"/>
  <c r="M481" i="2"/>
  <c r="AC431" i="7"/>
  <c r="M480" i="2"/>
  <c r="AC430" i="7" s="1"/>
  <c r="AW59" i="3" s="1"/>
  <c r="N443" i="2"/>
  <c r="AD391" i="7"/>
  <c r="AU72" i="3" s="1"/>
  <c r="N442" i="2"/>
  <c r="AD390" i="7" s="1"/>
  <c r="AU71" i="3" s="1"/>
  <c r="M443" i="2"/>
  <c r="AC391" i="7" s="1"/>
  <c r="AU60" i="3" s="1"/>
  <c r="N423" i="2"/>
  <c r="AD371" i="7" s="1"/>
  <c r="AT72" i="3" s="1"/>
  <c r="N422" i="2"/>
  <c r="AD370" i="7" s="1"/>
  <c r="AT71" i="3" s="1"/>
  <c r="N421" i="2"/>
  <c r="AD369" i="7"/>
  <c r="AT70" i="3" s="1"/>
  <c r="M421" i="2"/>
  <c r="AC369" i="7"/>
  <c r="AT58" i="3" s="1"/>
  <c r="N405" i="2"/>
  <c r="AD351" i="7" s="1"/>
  <c r="AS72" i="3" s="1"/>
  <c r="N404" i="2"/>
  <c r="AD350" i="7" s="1"/>
  <c r="AS71" i="3" s="1"/>
  <c r="N386" i="2"/>
  <c r="AD331" i="7"/>
  <c r="AR72" i="3"/>
  <c r="N385" i="2"/>
  <c r="AD330" i="7" s="1"/>
  <c r="AR71" i="3" s="1"/>
  <c r="M386" i="2"/>
  <c r="AC331" i="7" s="1"/>
  <c r="AR60" i="3" s="1"/>
  <c r="CA60" i="3" s="1"/>
  <c r="M385" i="2"/>
  <c r="AC330" i="7" s="1"/>
  <c r="AR59" i="3" s="1"/>
  <c r="N349" i="2"/>
  <c r="AD311" i="7"/>
  <c r="AB72" i="3" s="1"/>
  <c r="N348" i="2"/>
  <c r="AD310" i="7" s="1"/>
  <c r="N347" i="2"/>
  <c r="AD309" i="7"/>
  <c r="M349" i="2"/>
  <c r="AC311" i="7" s="1"/>
  <c r="AB60" i="3" s="1"/>
  <c r="M348" i="2"/>
  <c r="AC310" i="7"/>
  <c r="M347" i="2"/>
  <c r="AC309" i="7" s="1"/>
  <c r="M346" i="2"/>
  <c r="AC308" i="7" s="1"/>
  <c r="AB57" i="3" s="1"/>
  <c r="N330" i="2"/>
  <c r="AD291" i="7" s="1"/>
  <c r="N328" i="2"/>
  <c r="AD289" i="7" s="1"/>
  <c r="BL70" i="3" s="1"/>
  <c r="M330" i="2"/>
  <c r="AC291" i="7"/>
  <c r="N311" i="2"/>
  <c r="AD271" i="7" s="1"/>
  <c r="BK72" i="3" s="1"/>
  <c r="CB72" i="3" s="1"/>
  <c r="N310" i="2"/>
  <c r="AD270" i="7" s="1"/>
  <c r="BK71" i="3" s="1"/>
  <c r="CB71" i="3" s="1"/>
  <c r="N307" i="2"/>
  <c r="AD267" i="7"/>
  <c r="BK68" i="3" s="1"/>
  <c r="M311" i="2"/>
  <c r="AC271" i="7" s="1"/>
  <c r="BK60" i="3" s="1"/>
  <c r="M310" i="2"/>
  <c r="AC270" i="7" s="1"/>
  <c r="BK59" i="3" s="1"/>
  <c r="M309" i="2"/>
  <c r="AC269" i="7" s="1"/>
  <c r="BK58" i="3" s="1"/>
  <c r="M307" i="2"/>
  <c r="AC267" i="7"/>
  <c r="BK56" i="3"/>
  <c r="CB56" i="3" s="1"/>
  <c r="N273" i="2"/>
  <c r="AD231" i="7" s="1"/>
  <c r="L74" i="3" s="1"/>
  <c r="M272" i="2"/>
  <c r="AC230" i="7" s="1"/>
  <c r="L61" i="3" s="1"/>
  <c r="N254" i="2"/>
  <c r="AD211" i="7"/>
  <c r="K74" i="3" s="1"/>
  <c r="N253" i="2"/>
  <c r="AD210" i="7" s="1"/>
  <c r="K73" i="3" s="1"/>
  <c r="M254" i="2"/>
  <c r="AC211" i="7" s="1"/>
  <c r="K62" i="3" s="1"/>
  <c r="M253" i="2"/>
  <c r="AC210" i="7" s="1"/>
  <c r="K61" i="3" s="1"/>
  <c r="N217" i="2"/>
  <c r="AD191" i="7" s="1"/>
  <c r="J74" i="3" s="1"/>
  <c r="M217" i="2"/>
  <c r="AC191" i="7"/>
  <c r="J62" i="3" s="1"/>
  <c r="M216" i="2"/>
  <c r="AC190" i="7" s="1"/>
  <c r="J61" i="3" s="1"/>
  <c r="N198" i="2"/>
  <c r="AD171" i="7" s="1"/>
  <c r="N197" i="2"/>
  <c r="AD170" i="7"/>
  <c r="AA71" i="3" s="1"/>
  <c r="M198" i="2"/>
  <c r="AC171" i="7"/>
  <c r="M197" i="2"/>
  <c r="AC170" i="7" s="1"/>
  <c r="AA59" i="3" s="1"/>
  <c r="N178" i="2"/>
  <c r="AD150" i="7" s="1"/>
  <c r="M178" i="2"/>
  <c r="AC150" i="7" s="1"/>
  <c r="N142" i="2"/>
  <c r="AD131" i="7" s="1"/>
  <c r="Z72" i="3" s="1"/>
  <c r="BZ72" i="3" s="1"/>
  <c r="N141" i="2"/>
  <c r="AD130" i="7" s="1"/>
  <c r="Z71" i="3" s="1"/>
  <c r="N85" i="2"/>
  <c r="AD90" i="7" s="1"/>
  <c r="G73" i="3" s="1"/>
  <c r="G91" i="2"/>
  <c r="N84" i="2" s="1"/>
  <c r="AD89" i="7" s="1"/>
  <c r="G72" i="3"/>
  <c r="M86" i="2"/>
  <c r="AC91" i="7" s="1"/>
  <c r="G62" i="3" s="1"/>
  <c r="M85" i="2"/>
  <c r="AC90" i="7" s="1"/>
  <c r="G61" i="3" s="1"/>
  <c r="N67" i="2"/>
  <c r="AD71" i="7" s="1"/>
  <c r="F74" i="3" s="1"/>
  <c r="N66" i="2"/>
  <c r="AD70" i="7"/>
  <c r="F73" i="3" s="1"/>
  <c r="N65" i="2"/>
  <c r="AD69" i="7" s="1"/>
  <c r="F72" i="3" s="1"/>
  <c r="N64" i="2"/>
  <c r="AD68" i="7" s="1"/>
  <c r="F71" i="3" s="1"/>
  <c r="M65" i="2"/>
  <c r="AC69" i="7" s="1"/>
  <c r="F60" i="3" s="1"/>
  <c r="M63" i="2"/>
  <c r="AC67" i="7"/>
  <c r="F58" i="3" s="1"/>
  <c r="N48" i="2"/>
  <c r="AD51" i="7" s="1"/>
  <c r="E74" i="3" s="1"/>
  <c r="N47" i="2"/>
  <c r="AD50" i="7" s="1"/>
  <c r="E73" i="3" s="1"/>
  <c r="M48" i="2"/>
  <c r="AC51" i="7" s="1"/>
  <c r="E62" i="3" s="1"/>
  <c r="M47" i="2"/>
  <c r="AC50" i="7" s="1"/>
  <c r="E61" i="3" s="1"/>
  <c r="N29" i="2"/>
  <c r="AD31" i="7" s="1"/>
  <c r="N28" i="2"/>
  <c r="AD30" i="7" s="1"/>
  <c r="D73" i="3" s="1"/>
  <c r="M29" i="2"/>
  <c r="AC31" i="7" s="1"/>
  <c r="M28" i="2"/>
  <c r="AC30" i="7" s="1"/>
  <c r="D61" i="3" s="1"/>
  <c r="G542" i="2"/>
  <c r="E542" i="2"/>
  <c r="M535" i="2" s="1"/>
  <c r="AC469" i="7" s="1"/>
  <c r="AX58" i="3" s="1"/>
  <c r="G519" i="2"/>
  <c r="E519" i="2"/>
  <c r="G518" i="2"/>
  <c r="N498" i="2" s="1"/>
  <c r="AD449" i="7" s="1"/>
  <c r="AC70" i="3" s="1"/>
  <c r="E518" i="2"/>
  <c r="J489" i="1" s="1"/>
  <c r="M498" i="2"/>
  <c r="AC449" i="7" s="1"/>
  <c r="AC58" i="3" s="1"/>
  <c r="G486" i="2"/>
  <c r="N479" i="2"/>
  <c r="E486" i="2"/>
  <c r="M479" i="2" s="1"/>
  <c r="AC429" i="7" s="1"/>
  <c r="AW58" i="3" s="1"/>
  <c r="G467" i="2"/>
  <c r="N460" i="2" s="1"/>
  <c r="AD409" i="7" s="1"/>
  <c r="AV70" i="3" s="1"/>
  <c r="E467" i="2"/>
  <c r="G448" i="2"/>
  <c r="N441" i="2"/>
  <c r="AD389" i="7" s="1"/>
  <c r="AU70" i="3" s="1"/>
  <c r="E448" i="2"/>
  <c r="M441" i="2" s="1"/>
  <c r="AC389" i="7" s="1"/>
  <c r="AU58" i="3" s="1"/>
  <c r="G410" i="2"/>
  <c r="N403" i="2" s="1"/>
  <c r="AD349" i="7" s="1"/>
  <c r="AS70" i="3" s="1"/>
  <c r="E410" i="2"/>
  <c r="M403" i="2" s="1"/>
  <c r="AC349" i="7" s="1"/>
  <c r="AS58" i="3" s="1"/>
  <c r="G236" i="2"/>
  <c r="E236" i="2"/>
  <c r="E278" i="2"/>
  <c r="AC229" i="7"/>
  <c r="L60" i="3" s="1"/>
  <c r="G278" i="2"/>
  <c r="N271" i="2" s="1"/>
  <c r="AD229" i="7" s="1"/>
  <c r="L72" i="3" s="1"/>
  <c r="G259" i="2"/>
  <c r="N252" i="2" s="1"/>
  <c r="AD209" i="7" s="1"/>
  <c r="K72" i="3" s="1"/>
  <c r="E259" i="2"/>
  <c r="M252" i="2"/>
  <c r="AC209" i="7"/>
  <c r="K60" i="3" s="1"/>
  <c r="N215" i="2"/>
  <c r="AD189" i="7" s="1"/>
  <c r="J72" i="3" s="1"/>
  <c r="E235" i="2"/>
  <c r="J203" i="1" s="1"/>
  <c r="M215" i="2"/>
  <c r="AC189" i="7" s="1"/>
  <c r="J60" i="3" s="1"/>
  <c r="G203" i="2"/>
  <c r="E203" i="2"/>
  <c r="M196" i="2"/>
  <c r="AC169" i="7" s="1"/>
  <c r="AA58" i="3" s="1"/>
  <c r="G184" i="2"/>
  <c r="N177" i="2"/>
  <c r="AD149" i="7" s="1"/>
  <c r="I72" i="3" s="1"/>
  <c r="E184" i="2"/>
  <c r="M177" i="2"/>
  <c r="AC149" i="7" s="1"/>
  <c r="I60" i="3" s="1"/>
  <c r="G161" i="2"/>
  <c r="N140" i="2" s="1"/>
  <c r="AD129" i="7" s="1"/>
  <c r="Z70" i="3" s="1"/>
  <c r="E161" i="2"/>
  <c r="G160" i="2"/>
  <c r="E160" i="2"/>
  <c r="E91" i="2"/>
  <c r="M84" i="2" s="1"/>
  <c r="AC89" i="7" s="1"/>
  <c r="G60" i="3" s="1"/>
  <c r="G53" i="2"/>
  <c r="N46" i="2"/>
  <c r="AD49" i="7" s="1"/>
  <c r="E72" i="3" s="1"/>
  <c r="E53" i="2"/>
  <c r="M46" i="2" s="1"/>
  <c r="AC49" i="7" s="1"/>
  <c r="E60" i="3" s="1"/>
  <c r="G541" i="2"/>
  <c r="E541" i="2"/>
  <c r="G517" i="2"/>
  <c r="E517" i="2"/>
  <c r="G516" i="2"/>
  <c r="L488" i="1" s="1"/>
  <c r="E516" i="2"/>
  <c r="J488" i="1" s="1"/>
  <c r="G485" i="2"/>
  <c r="N478" i="2" s="1"/>
  <c r="E485" i="2"/>
  <c r="G466" i="2"/>
  <c r="E466" i="2"/>
  <c r="G428" i="2"/>
  <c r="E428" i="2"/>
  <c r="G409" i="2"/>
  <c r="E409" i="2"/>
  <c r="M402" i="2" s="1"/>
  <c r="AC348" i="7" s="1"/>
  <c r="AS57" i="3" s="1"/>
  <c r="G391" i="2"/>
  <c r="N384" i="2" s="1"/>
  <c r="AD329" i="7" s="1"/>
  <c r="AR70" i="3" s="1"/>
  <c r="E391" i="2"/>
  <c r="M384" i="2"/>
  <c r="AC329" i="7" s="1"/>
  <c r="AR58" i="3" s="1"/>
  <c r="G390" i="2"/>
  <c r="E390" i="2"/>
  <c r="G334" i="2"/>
  <c r="E334" i="2"/>
  <c r="E277" i="2"/>
  <c r="G277" i="2"/>
  <c r="G258" i="2"/>
  <c r="E258" i="2"/>
  <c r="G234" i="2"/>
  <c r="E234" i="2"/>
  <c r="G233" i="2"/>
  <c r="L202" i="1" s="1"/>
  <c r="E233" i="2"/>
  <c r="J202" i="1" s="1"/>
  <c r="G202" i="2"/>
  <c r="E202" i="2"/>
  <c r="G159" i="2"/>
  <c r="E159" i="2"/>
  <c r="G158" i="2"/>
  <c r="L143" i="1" s="1"/>
  <c r="E158" i="2"/>
  <c r="J143" i="1" s="1"/>
  <c r="G90" i="2"/>
  <c r="E90" i="2"/>
  <c r="M83" i="2" s="1"/>
  <c r="AC88" i="7" s="1"/>
  <c r="G59" i="3" s="1"/>
  <c r="G52" i="2"/>
  <c r="E52" i="2"/>
  <c r="G540" i="2"/>
  <c r="N534" i="2"/>
  <c r="AD468" i="7" s="1"/>
  <c r="AX69" i="3" s="1"/>
  <c r="E540" i="2"/>
  <c r="M534" i="2"/>
  <c r="AC468" i="7" s="1"/>
  <c r="AX57" i="3" s="1"/>
  <c r="G515" i="2"/>
  <c r="N497" i="2" s="1"/>
  <c r="E515" i="2"/>
  <c r="G514" i="2"/>
  <c r="E514" i="2"/>
  <c r="G484" i="2"/>
  <c r="E484" i="2"/>
  <c r="M478" i="2"/>
  <c r="AC428" i="7" s="1"/>
  <c r="AW57" i="3" s="1"/>
  <c r="G465" i="2"/>
  <c r="N459" i="2"/>
  <c r="AD408" i="7" s="1"/>
  <c r="AV69" i="3" s="1"/>
  <c r="E465" i="2"/>
  <c r="M459" i="2"/>
  <c r="AC408" i="7" s="1"/>
  <c r="AV57" i="3" s="1"/>
  <c r="G446" i="2"/>
  <c r="N440" i="2"/>
  <c r="AD388" i="7" s="1"/>
  <c r="AU69" i="3" s="1"/>
  <c r="E446" i="2"/>
  <c r="M440" i="2"/>
  <c r="AC388" i="7" s="1"/>
  <c r="AU57" i="3" s="1"/>
  <c r="G427" i="2"/>
  <c r="N420" i="2"/>
  <c r="AD368" i="7" s="1"/>
  <c r="AT69" i="3" s="1"/>
  <c r="E427" i="2"/>
  <c r="M420" i="2"/>
  <c r="AC368" i="7" s="1"/>
  <c r="AT57" i="3" s="1"/>
  <c r="G408" i="2"/>
  <c r="E408" i="2"/>
  <c r="G389" i="2"/>
  <c r="N383" i="2" s="1"/>
  <c r="AD328" i="7" s="1"/>
  <c r="AR69" i="3" s="1"/>
  <c r="E389" i="2"/>
  <c r="M383" i="2"/>
  <c r="AC328" i="7" s="1"/>
  <c r="AR57" i="3" s="1"/>
  <c r="G333" i="2"/>
  <c r="N327" i="2" s="1"/>
  <c r="AD288" i="7" s="1"/>
  <c r="BL69" i="3" s="1"/>
  <c r="E333" i="2"/>
  <c r="M327" i="2" s="1"/>
  <c r="AC288" i="7" s="1"/>
  <c r="BL57" i="3" s="1"/>
  <c r="G276" i="2"/>
  <c r="N270" i="2" s="1"/>
  <c r="AD228" i="7" s="1"/>
  <c r="L71" i="3" s="1"/>
  <c r="E276" i="2"/>
  <c r="M270" i="2"/>
  <c r="AC228" i="7" s="1"/>
  <c r="L59" i="3" s="1"/>
  <c r="G257" i="2"/>
  <c r="N251" i="2"/>
  <c r="AD208" i="7" s="1"/>
  <c r="K71" i="3" s="1"/>
  <c r="E257" i="2"/>
  <c r="G232" i="2"/>
  <c r="E232" i="2"/>
  <c r="G231" i="2"/>
  <c r="L201" i="1" s="1"/>
  <c r="E231" i="2"/>
  <c r="J201" i="1" s="1"/>
  <c r="G201" i="2"/>
  <c r="N195" i="2"/>
  <c r="AD168" i="7"/>
  <c r="AA69" i="3" s="1"/>
  <c r="E201" i="2"/>
  <c r="M195" i="2"/>
  <c r="AC168" i="7" s="1"/>
  <c r="AA57" i="3" s="1"/>
  <c r="G182" i="2"/>
  <c r="N176" i="2" s="1"/>
  <c r="AD148" i="7" s="1"/>
  <c r="I71" i="3" s="1"/>
  <c r="E182" i="2"/>
  <c r="M176" i="2"/>
  <c r="AC148" i="7" s="1"/>
  <c r="I59" i="3" s="1"/>
  <c r="G157" i="2"/>
  <c r="E157" i="2"/>
  <c r="G156" i="2"/>
  <c r="E156" i="2"/>
  <c r="J142" i="1" s="1"/>
  <c r="M139" i="2"/>
  <c r="AC128" i="7" s="1"/>
  <c r="Z57" i="3" s="1"/>
  <c r="G89" i="2"/>
  <c r="N83" i="2" s="1"/>
  <c r="AD88" i="7" s="1"/>
  <c r="G71" i="3" s="1"/>
  <c r="E89" i="2"/>
  <c r="G51" i="2"/>
  <c r="N45" i="2" s="1"/>
  <c r="AD48" i="7" s="1"/>
  <c r="E71" i="3" s="1"/>
  <c r="E51" i="2"/>
  <c r="M45" i="2" s="1"/>
  <c r="AC48" i="7" s="1"/>
  <c r="E59" i="3" s="1"/>
  <c r="G539" i="2"/>
  <c r="E539" i="2"/>
  <c r="G513" i="2"/>
  <c r="E513" i="2"/>
  <c r="G512" i="2"/>
  <c r="E512" i="2"/>
  <c r="E483" i="2"/>
  <c r="G483" i="2"/>
  <c r="G464" i="2"/>
  <c r="E464" i="2"/>
  <c r="M458" i="2" s="1"/>
  <c r="AC407" i="7" s="1"/>
  <c r="AV56" i="3" s="1"/>
  <c r="G445" i="2"/>
  <c r="E445" i="2"/>
  <c r="G426" i="2"/>
  <c r="E426" i="2"/>
  <c r="E407" i="2"/>
  <c r="G407" i="2"/>
  <c r="G388" i="2"/>
  <c r="E388" i="2"/>
  <c r="G332" i="2"/>
  <c r="E332" i="2"/>
  <c r="G275" i="2"/>
  <c r="E275" i="2"/>
  <c r="G256" i="2"/>
  <c r="E256" i="2"/>
  <c r="G230" i="2"/>
  <c r="E230" i="2"/>
  <c r="G229" i="2"/>
  <c r="L200" i="1" s="1"/>
  <c r="E229" i="2"/>
  <c r="G200" i="2"/>
  <c r="E200" i="2"/>
  <c r="G181" i="2"/>
  <c r="E181" i="2"/>
  <c r="E154" i="2"/>
  <c r="E155" i="2"/>
  <c r="G155" i="2"/>
  <c r="G154" i="2"/>
  <c r="G88" i="2"/>
  <c r="E88" i="2"/>
  <c r="G50" i="2"/>
  <c r="E50" i="2"/>
  <c r="G538" i="2"/>
  <c r="E538" i="2"/>
  <c r="G482" i="2"/>
  <c r="E482" i="2"/>
  <c r="G463" i="2"/>
  <c r="E463" i="2"/>
  <c r="G444" i="2"/>
  <c r="E444" i="2"/>
  <c r="G425" i="2"/>
  <c r="E425" i="2"/>
  <c r="M419" i="2" s="1"/>
  <c r="AC367" i="7" s="1"/>
  <c r="AT56" i="3" s="1"/>
  <c r="G406" i="2"/>
  <c r="N401" i="2" s="1"/>
  <c r="AD347" i="7" s="1"/>
  <c r="AS68" i="3" s="1"/>
  <c r="E406" i="2"/>
  <c r="G387" i="2"/>
  <c r="E387" i="2"/>
  <c r="E359" i="2"/>
  <c r="J331" i="1" s="1"/>
  <c r="E360" i="2"/>
  <c r="G360" i="2"/>
  <c r="G359" i="2"/>
  <c r="L331" i="1" s="1"/>
  <c r="G331" i="2"/>
  <c r="E331" i="2"/>
  <c r="G274" i="2"/>
  <c r="E274" i="2"/>
  <c r="G255" i="2"/>
  <c r="E255" i="2"/>
  <c r="G228" i="2"/>
  <c r="E228" i="2"/>
  <c r="G227" i="2"/>
  <c r="L199" i="1" s="1"/>
  <c r="E227" i="2"/>
  <c r="G180" i="2"/>
  <c r="E180" i="2"/>
  <c r="E153" i="2"/>
  <c r="G153" i="2"/>
  <c r="E152" i="2"/>
  <c r="J140" i="1" s="1"/>
  <c r="G152" i="2"/>
  <c r="L140" i="1" s="1"/>
  <c r="G87" i="2"/>
  <c r="E87" i="2"/>
  <c r="G68" i="2"/>
  <c r="G49" i="2"/>
  <c r="N44" i="2" s="1"/>
  <c r="AD47" i="7" s="1"/>
  <c r="E70" i="3" s="1"/>
  <c r="E49" i="2"/>
  <c r="M44" i="2" s="1"/>
  <c r="AC47" i="7" s="1"/>
  <c r="E58" i="3" s="1"/>
  <c r="E537" i="2"/>
  <c r="G537" i="2"/>
  <c r="G509" i="2"/>
  <c r="E509" i="2"/>
  <c r="G508" i="2"/>
  <c r="L484" i="1" s="1"/>
  <c r="E508" i="2"/>
  <c r="J484" i="1" s="1"/>
  <c r="G481" i="2"/>
  <c r="E481" i="2"/>
  <c r="M477" i="2" s="1"/>
  <c r="AC427" i="7" s="1"/>
  <c r="AW56" i="3" s="1"/>
  <c r="E462" i="2"/>
  <c r="G462" i="2"/>
  <c r="N458" i="2"/>
  <c r="AD407" i="7" s="1"/>
  <c r="AV68" i="3" s="1"/>
  <c r="G443" i="2"/>
  <c r="N439" i="2" s="1"/>
  <c r="AD387" i="7" s="1"/>
  <c r="AU68" i="3" s="1"/>
  <c r="E443" i="2"/>
  <c r="M439" i="2"/>
  <c r="AC387" i="7" s="1"/>
  <c r="AU56" i="3" s="1"/>
  <c r="G424" i="2"/>
  <c r="N419" i="2" s="1"/>
  <c r="AD367" i="7" s="1"/>
  <c r="AT68" i="3" s="1"/>
  <c r="E424" i="2"/>
  <c r="G405" i="2"/>
  <c r="E405" i="2"/>
  <c r="M401" i="2" s="1"/>
  <c r="AC347" i="7" s="1"/>
  <c r="AS56" i="3" s="1"/>
  <c r="G386" i="2"/>
  <c r="N382" i="2" s="1"/>
  <c r="AD327" i="7" s="1"/>
  <c r="AR68" i="3" s="1"/>
  <c r="E386" i="2"/>
  <c r="G358" i="2"/>
  <c r="E358" i="2"/>
  <c r="G357" i="2"/>
  <c r="E357" i="2"/>
  <c r="J330" i="1" s="1"/>
  <c r="G330" i="2"/>
  <c r="N326" i="2" s="1"/>
  <c r="AD287" i="7" s="1"/>
  <c r="BL68" i="3" s="1"/>
  <c r="E330" i="2"/>
  <c r="M326" i="2" s="1"/>
  <c r="AC287" i="7" s="1"/>
  <c r="BL56" i="3" s="1"/>
  <c r="G273" i="2"/>
  <c r="N269" i="2" s="1"/>
  <c r="AD227" i="7" s="1"/>
  <c r="L70" i="3" s="1"/>
  <c r="E273" i="2"/>
  <c r="M269" i="2" s="1"/>
  <c r="AC227" i="7" s="1"/>
  <c r="L58" i="3" s="1"/>
  <c r="G254" i="2"/>
  <c r="N250" i="2" s="1"/>
  <c r="AD207" i="7" s="1"/>
  <c r="K70" i="3" s="1"/>
  <c r="E254" i="2"/>
  <c r="M250" i="2" s="1"/>
  <c r="AC207" i="7" s="1"/>
  <c r="K58" i="3" s="1"/>
  <c r="G226" i="2"/>
  <c r="E226" i="2"/>
  <c r="G225" i="2"/>
  <c r="L198" i="1" s="1"/>
  <c r="E225" i="2"/>
  <c r="G198" i="2"/>
  <c r="N194" i="2"/>
  <c r="AD167" i="7" s="1"/>
  <c r="AA68" i="3" s="1"/>
  <c r="E198" i="2"/>
  <c r="M194" i="2" s="1"/>
  <c r="AC167" i="7" s="1"/>
  <c r="AA56" i="3" s="1"/>
  <c r="G179" i="2"/>
  <c r="N175" i="2" s="1"/>
  <c r="AD147" i="7" s="1"/>
  <c r="I70" i="3" s="1"/>
  <c r="E179" i="2"/>
  <c r="M175" i="2" s="1"/>
  <c r="AC147" i="7" s="1"/>
  <c r="I58" i="3" s="1"/>
  <c r="G151" i="2"/>
  <c r="E151" i="2"/>
  <c r="G150" i="2"/>
  <c r="L139" i="1" s="1"/>
  <c r="E150" i="2"/>
  <c r="G86" i="2"/>
  <c r="N82" i="2" s="1"/>
  <c r="AD87" i="7" s="1"/>
  <c r="G70" i="3" s="1"/>
  <c r="E86" i="2"/>
  <c r="M82" i="2" s="1"/>
  <c r="AC87" i="7"/>
  <c r="G58" i="3" s="1"/>
  <c r="G67" i="2"/>
  <c r="N63" i="2"/>
  <c r="AD67" i="7" s="1"/>
  <c r="F70" i="3" s="1"/>
  <c r="G32" i="2"/>
  <c r="G34" i="2"/>
  <c r="N27" i="2" s="1"/>
  <c r="AD29" i="7" s="1"/>
  <c r="D72" i="3" s="1"/>
  <c r="E32" i="2"/>
  <c r="E34" i="2"/>
  <c r="M27" i="2" s="1"/>
  <c r="AC29" i="7" s="1"/>
  <c r="D60" i="3" s="1"/>
  <c r="G29" i="2"/>
  <c r="E29" i="2"/>
  <c r="M25" i="2"/>
  <c r="AC27" i="7" s="1"/>
  <c r="D58" i="3" s="1"/>
  <c r="C12" i="11"/>
  <c r="C24" i="11" s="1"/>
  <c r="F11" i="11"/>
  <c r="F23" i="11" s="1"/>
  <c r="F9" i="11"/>
  <c r="F21" i="11" s="1"/>
  <c r="CB44" i="3"/>
  <c r="CB79" i="3" s="1"/>
  <c r="CB45" i="3"/>
  <c r="CB80" i="3" s="1"/>
  <c r="C9" i="11"/>
  <c r="C21" i="11" s="1"/>
  <c r="CB41" i="3"/>
  <c r="CB76" i="3" s="1"/>
  <c r="F8" i="11"/>
  <c r="F20" i="11" s="1"/>
  <c r="CB43" i="3"/>
  <c r="CB78" i="3" s="1"/>
  <c r="F7" i="11"/>
  <c r="F19" i="11" s="1"/>
  <c r="CB42" i="3"/>
  <c r="E171" i="2"/>
  <c r="M171" i="2" s="1"/>
  <c r="AC143" i="7" s="1"/>
  <c r="I54" i="3" s="1"/>
  <c r="G171" i="2"/>
  <c r="E172" i="2"/>
  <c r="G172" i="2"/>
  <c r="E173" i="2"/>
  <c r="G173" i="2"/>
  <c r="E174" i="2"/>
  <c r="G174" i="2"/>
  <c r="E175" i="2"/>
  <c r="G175" i="2"/>
  <c r="N173" i="2" s="1"/>
  <c r="AD145" i="7" s="1"/>
  <c r="I68" i="3" s="1"/>
  <c r="E176" i="2"/>
  <c r="G176" i="2"/>
  <c r="E177" i="2"/>
  <c r="G177" i="2"/>
  <c r="E178" i="2"/>
  <c r="M174" i="2"/>
  <c r="AC146" i="7" s="1"/>
  <c r="I57" i="3" s="1"/>
  <c r="G178" i="2"/>
  <c r="N174" i="2" s="1"/>
  <c r="AD146" i="7" s="1"/>
  <c r="I69" i="3" s="1"/>
  <c r="E190" i="2"/>
  <c r="M190" i="2" s="1"/>
  <c r="AC163" i="7" s="1"/>
  <c r="AA52" i="3" s="1"/>
  <c r="G190" i="2"/>
  <c r="E191" i="2"/>
  <c r="G191" i="2"/>
  <c r="N190" i="2"/>
  <c r="AD163" i="7" s="1"/>
  <c r="AA64" i="3" s="1"/>
  <c r="E192" i="2"/>
  <c r="M191" i="2" s="1"/>
  <c r="AC164" i="7" s="1"/>
  <c r="AA53" i="3" s="1"/>
  <c r="G192" i="2"/>
  <c r="N191" i="2" s="1"/>
  <c r="AD164" i="7" s="1"/>
  <c r="AA65" i="3" s="1"/>
  <c r="E193" i="2"/>
  <c r="G193" i="2"/>
  <c r="E194" i="2"/>
  <c r="M192" i="2" s="1"/>
  <c r="AC165" i="7" s="1"/>
  <c r="AA54" i="3" s="1"/>
  <c r="G194" i="2"/>
  <c r="E195" i="2"/>
  <c r="G195" i="2"/>
  <c r="E196" i="2"/>
  <c r="G196" i="2"/>
  <c r="N193" i="2" s="1"/>
  <c r="AD166" i="7" s="1"/>
  <c r="AA67" i="3" s="1"/>
  <c r="E197" i="2"/>
  <c r="G197" i="2"/>
  <c r="N172" i="2"/>
  <c r="AD144" i="7" s="1"/>
  <c r="I67" i="3" s="1"/>
  <c r="M173" i="2"/>
  <c r="AC145" i="7" s="1"/>
  <c r="I56" i="3" s="1"/>
  <c r="E342" i="2"/>
  <c r="E343" i="2"/>
  <c r="J323" i="1" s="1"/>
  <c r="E344" i="2"/>
  <c r="E347" i="2"/>
  <c r="E348" i="2"/>
  <c r="E349" i="2"/>
  <c r="E350" i="2"/>
  <c r="E351" i="2"/>
  <c r="J327" i="1" s="1"/>
  <c r="E353" i="2"/>
  <c r="E354" i="2"/>
  <c r="E355" i="2"/>
  <c r="J329" i="1" s="1"/>
  <c r="E356" i="2"/>
  <c r="G342" i="2"/>
  <c r="G343" i="2"/>
  <c r="G344" i="2"/>
  <c r="G347" i="2"/>
  <c r="L325" i="1" s="1"/>
  <c r="G348" i="2"/>
  <c r="G349" i="2"/>
  <c r="G350" i="2"/>
  <c r="G351" i="2"/>
  <c r="L327" i="1" s="1"/>
  <c r="G353" i="2"/>
  <c r="G354" i="2"/>
  <c r="N344" i="2" s="1"/>
  <c r="AD306" i="7" s="1"/>
  <c r="AB67" i="3" s="1"/>
  <c r="G355" i="2"/>
  <c r="G356" i="2"/>
  <c r="G210" i="2"/>
  <c r="G211" i="2"/>
  <c r="G212" i="2"/>
  <c r="G213" i="2"/>
  <c r="G214" i="2"/>
  <c r="G215" i="2"/>
  <c r="G216" i="2"/>
  <c r="G217" i="2"/>
  <c r="L194" i="1" s="1"/>
  <c r="G218" i="2"/>
  <c r="G219" i="2"/>
  <c r="L195" i="1" s="1"/>
  <c r="G220" i="2"/>
  <c r="G221" i="2"/>
  <c r="G222" i="2"/>
  <c r="G223" i="2"/>
  <c r="G224" i="2"/>
  <c r="E210" i="2"/>
  <c r="E211" i="2"/>
  <c r="E212" i="2"/>
  <c r="E213" i="2"/>
  <c r="E214" i="2"/>
  <c r="E215" i="2"/>
  <c r="E216" i="2"/>
  <c r="E219" i="2"/>
  <c r="E220" i="2"/>
  <c r="E221" i="2"/>
  <c r="E222" i="2"/>
  <c r="E223" i="2"/>
  <c r="J197" i="1" s="1"/>
  <c r="E224" i="2"/>
  <c r="G493" i="2"/>
  <c r="G496" i="2"/>
  <c r="G497" i="2"/>
  <c r="G498" i="2"/>
  <c r="G499" i="2"/>
  <c r="G500" i="2"/>
  <c r="G502" i="2"/>
  <c r="L481" i="1" s="1"/>
  <c r="G507" i="2"/>
  <c r="G501" i="2"/>
  <c r="E493" i="2"/>
  <c r="E496" i="2"/>
  <c r="M493" i="2" s="1"/>
  <c r="AC444" i="7" s="1"/>
  <c r="AC53" i="3" s="1"/>
  <c r="E497" i="2"/>
  <c r="E498" i="2"/>
  <c r="E499" i="2"/>
  <c r="E500" i="2"/>
  <c r="E501" i="2"/>
  <c r="E502" i="2"/>
  <c r="E503" i="2"/>
  <c r="E504" i="2"/>
  <c r="E505" i="2"/>
  <c r="E507" i="2"/>
  <c r="E506" i="2"/>
  <c r="G506" i="2"/>
  <c r="G474" i="2"/>
  <c r="G475" i="2"/>
  <c r="N474" i="2" s="1"/>
  <c r="G477" i="2"/>
  <c r="N475" i="2" s="1"/>
  <c r="G478" i="2"/>
  <c r="G479" i="2"/>
  <c r="G480" i="2"/>
  <c r="E474" i="2"/>
  <c r="E475" i="2"/>
  <c r="M474" i="2" s="1"/>
  <c r="AC424" i="7" s="1"/>
  <c r="AW53" i="3" s="1"/>
  <c r="E477" i="2"/>
  <c r="E478" i="2"/>
  <c r="M475" i="2" s="1"/>
  <c r="AC425" i="7" s="1"/>
  <c r="AW54" i="3" s="1"/>
  <c r="E479" i="2"/>
  <c r="M476" i="2" s="1"/>
  <c r="AC426" i="7" s="1"/>
  <c r="AW55" i="3" s="1"/>
  <c r="E480" i="2"/>
  <c r="G439" i="2"/>
  <c r="N437" i="2" s="1"/>
  <c r="AD385" i="7" s="1"/>
  <c r="AU66" i="3" s="1"/>
  <c r="G437" i="2"/>
  <c r="N436" i="2" s="1"/>
  <c r="AD384" i="7" s="1"/>
  <c r="AU65" i="3" s="1"/>
  <c r="G440" i="2"/>
  <c r="G441" i="2"/>
  <c r="N438" i="2" s="1"/>
  <c r="AD386" i="7" s="1"/>
  <c r="AU67" i="3" s="1"/>
  <c r="G442" i="2"/>
  <c r="E437" i="2"/>
  <c r="M436" i="2" s="1"/>
  <c r="AC384" i="7" s="1"/>
  <c r="AU53" i="3" s="1"/>
  <c r="E439" i="2"/>
  <c r="M437" i="2" s="1"/>
  <c r="AC385" i="7" s="1"/>
  <c r="AU54" i="3" s="1"/>
  <c r="E440" i="2"/>
  <c r="E441" i="2"/>
  <c r="E442" i="2"/>
  <c r="G417" i="2"/>
  <c r="G418" i="2"/>
  <c r="G419" i="2"/>
  <c r="G420" i="2"/>
  <c r="G421" i="2"/>
  <c r="G422" i="2"/>
  <c r="N418" i="2"/>
  <c r="AD366" i="7" s="1"/>
  <c r="AT67" i="3" s="1"/>
  <c r="E417" i="2"/>
  <c r="E418" i="2"/>
  <c r="E419" i="2"/>
  <c r="E420" i="2"/>
  <c r="M417" i="2" s="1"/>
  <c r="AC365" i="7" s="1"/>
  <c r="AT54" i="3" s="1"/>
  <c r="E421" i="2"/>
  <c r="E422" i="2"/>
  <c r="M418" i="2" s="1"/>
  <c r="AC366" i="7" s="1"/>
  <c r="AT55" i="3" s="1"/>
  <c r="G397" i="2"/>
  <c r="E397" i="2"/>
  <c r="G308" i="2"/>
  <c r="E310" i="2"/>
  <c r="M306" i="2" s="1"/>
  <c r="AC266" i="7" s="1"/>
  <c r="BK55" i="3" s="1"/>
  <c r="CB55" i="3" s="1"/>
  <c r="G307" i="2"/>
  <c r="N305" i="2"/>
  <c r="AD265" i="7" s="1"/>
  <c r="BK66" i="3" s="1"/>
  <c r="G309" i="2"/>
  <c r="G310" i="2"/>
  <c r="G303" i="2"/>
  <c r="N303" i="2" s="1"/>
  <c r="AD263" i="7" s="1"/>
  <c r="BK64" i="3" s="1"/>
  <c r="G304" i="2"/>
  <c r="E307" i="2"/>
  <c r="E308" i="2"/>
  <c r="E309" i="2"/>
  <c r="E303" i="2"/>
  <c r="E304" i="2"/>
  <c r="E269" i="2"/>
  <c r="M267" i="2" s="1"/>
  <c r="AC225" i="7" s="1"/>
  <c r="L56" i="3" s="1"/>
  <c r="G266" i="2"/>
  <c r="N265" i="2" s="1"/>
  <c r="AD223" i="7" s="1"/>
  <c r="L66" i="3" s="1"/>
  <c r="G268" i="2"/>
  <c r="G269" i="2"/>
  <c r="G270" i="2"/>
  <c r="G271" i="2"/>
  <c r="N268" i="2" s="1"/>
  <c r="AD226" i="7" s="1"/>
  <c r="L69" i="3" s="1"/>
  <c r="G272" i="2"/>
  <c r="E266" i="2"/>
  <c r="E268" i="2"/>
  <c r="C14" i="8" s="1"/>
  <c r="E270" i="2"/>
  <c r="E271" i="2"/>
  <c r="E272" i="2"/>
  <c r="G250" i="2"/>
  <c r="G247" i="2"/>
  <c r="N246" i="2" s="1"/>
  <c r="AD203" i="7" s="1"/>
  <c r="K66" i="3" s="1"/>
  <c r="G248" i="2"/>
  <c r="N247" i="2" s="1"/>
  <c r="AD204" i="7" s="1"/>
  <c r="K67" i="3" s="1"/>
  <c r="G251" i="2"/>
  <c r="N248" i="2" s="1"/>
  <c r="AD205" i="7" s="1"/>
  <c r="K68" i="3" s="1"/>
  <c r="G252" i="2"/>
  <c r="G253" i="2"/>
  <c r="N249" i="2" s="1"/>
  <c r="AD206" i="7" s="1"/>
  <c r="K69" i="3" s="1"/>
  <c r="E247" i="2"/>
  <c r="E248" i="2"/>
  <c r="M247" i="2" s="1"/>
  <c r="E250" i="2"/>
  <c r="E251" i="2"/>
  <c r="M248" i="2" s="1"/>
  <c r="AC205" i="7" s="1"/>
  <c r="K56" i="3" s="1"/>
  <c r="E252" i="2"/>
  <c r="E253" i="2"/>
  <c r="M249" i="2" s="1"/>
  <c r="AC206" i="7" s="1"/>
  <c r="K57" i="3" s="1"/>
  <c r="E209" i="2"/>
  <c r="G209" i="2"/>
  <c r="L190" i="1" s="1"/>
  <c r="M435" i="2"/>
  <c r="AC204" i="7"/>
  <c r="K55" i="3" s="1"/>
  <c r="M342" i="2"/>
  <c r="AC304" i="7"/>
  <c r="AB53" i="3"/>
  <c r="N267" i="2"/>
  <c r="AD225" i="7" s="1"/>
  <c r="L68" i="3" s="1"/>
  <c r="N435" i="2"/>
  <c r="N210" i="2"/>
  <c r="AD184" i="7" s="1"/>
  <c r="J67" i="3" s="1"/>
  <c r="M416" i="2"/>
  <c r="AC364" i="7" s="1"/>
  <c r="AT53" i="3" s="1"/>
  <c r="N417" i="2"/>
  <c r="AD365" i="7" s="1"/>
  <c r="AT66" i="3" s="1"/>
  <c r="N416" i="2"/>
  <c r="AD364" i="7"/>
  <c r="AT65" i="3" s="1"/>
  <c r="G144" i="2"/>
  <c r="L136" i="1" s="1"/>
  <c r="E135" i="2"/>
  <c r="E136" i="2"/>
  <c r="J132" i="1" s="1"/>
  <c r="E137" i="2"/>
  <c r="E138" i="2"/>
  <c r="J133" i="1" s="1"/>
  <c r="E139" i="2"/>
  <c r="E140" i="2"/>
  <c r="E141" i="2"/>
  <c r="E142" i="2"/>
  <c r="J135" i="1" s="1"/>
  <c r="E144" i="2"/>
  <c r="E145" i="2"/>
  <c r="E146" i="2"/>
  <c r="E147" i="2"/>
  <c r="E143" i="2"/>
  <c r="G83" i="2"/>
  <c r="G79" i="2"/>
  <c r="G80" i="2"/>
  <c r="G81" i="2"/>
  <c r="N79" i="2"/>
  <c r="AD84" i="7" s="1"/>
  <c r="G67" i="3" s="1"/>
  <c r="G82" i="2"/>
  <c r="N80" i="2" s="1"/>
  <c r="AD85" i="7" s="1"/>
  <c r="G68" i="3" s="1"/>
  <c r="G84" i="2"/>
  <c r="G85" i="2"/>
  <c r="E85" i="2"/>
  <c r="E66" i="2"/>
  <c r="M62" i="2" s="1"/>
  <c r="AC66" i="7" s="1"/>
  <c r="F57" i="3" s="1"/>
  <c r="E63" i="2"/>
  <c r="M61" i="2" s="1"/>
  <c r="AC65" i="7" s="1"/>
  <c r="F56" i="3" s="1"/>
  <c r="G64" i="2"/>
  <c r="G66" i="2"/>
  <c r="N62" i="2"/>
  <c r="AD66" i="7" s="1"/>
  <c r="F69" i="3" s="1"/>
  <c r="E64" i="2"/>
  <c r="E59" i="2"/>
  <c r="E60" i="2"/>
  <c r="C6" i="8" s="1"/>
  <c r="E61" i="2"/>
  <c r="E62" i="2"/>
  <c r="G44" i="2"/>
  <c r="N42" i="2" s="1"/>
  <c r="AD45" i="7" s="1"/>
  <c r="E68" i="3" s="1"/>
  <c r="G47" i="2"/>
  <c r="G41" i="2"/>
  <c r="G42" i="2"/>
  <c r="N41" i="2" s="1"/>
  <c r="AD44" i="7" s="1"/>
  <c r="E67" i="3" s="1"/>
  <c r="G43" i="2"/>
  <c r="G45" i="2"/>
  <c r="G46" i="2"/>
  <c r="E45" i="2"/>
  <c r="M42" i="2" s="1"/>
  <c r="AC45" i="7" s="1"/>
  <c r="E56" i="3" s="1"/>
  <c r="E46" i="2"/>
  <c r="E47" i="2"/>
  <c r="M43" i="2" s="1"/>
  <c r="AC46" i="7" s="1"/>
  <c r="E57" i="3" s="1"/>
  <c r="G28" i="2"/>
  <c r="E28" i="2"/>
  <c r="G140" i="2"/>
  <c r="L134" i="1" s="1"/>
  <c r="G62" i="2"/>
  <c r="E43" i="2"/>
  <c r="M41" i="2" s="1"/>
  <c r="AC44" i="7" s="1"/>
  <c r="E55" i="3" s="1"/>
  <c r="G24" i="2"/>
  <c r="E24" i="2"/>
  <c r="M79" i="2"/>
  <c r="AC84" i="7"/>
  <c r="G55" i="3" s="1"/>
  <c r="M135" i="2"/>
  <c r="AC124" i="7" s="1"/>
  <c r="Z53" i="3" s="1"/>
  <c r="N43" i="2"/>
  <c r="AD46" i="7" s="1"/>
  <c r="E69" i="3" s="1"/>
  <c r="N81" i="2"/>
  <c r="AD86" i="7" s="1"/>
  <c r="G69" i="3" s="1"/>
  <c r="S4" i="10"/>
  <c r="S3" i="10"/>
  <c r="S9" i="10" s="1"/>
  <c r="Q4" i="10"/>
  <c r="P9" i="10"/>
  <c r="Q3" i="10"/>
  <c r="R3" i="10"/>
  <c r="G139" i="2"/>
  <c r="N135" i="2" s="1"/>
  <c r="AD124" i="7" s="1"/>
  <c r="Z65" i="3" s="1"/>
  <c r="G137" i="2"/>
  <c r="G136" i="2"/>
  <c r="G135" i="2"/>
  <c r="G78" i="2"/>
  <c r="G61" i="2"/>
  <c r="G60" i="2"/>
  <c r="G40" i="2"/>
  <c r="E40" i="2"/>
  <c r="E41" i="2"/>
  <c r="M40" i="2" s="1"/>
  <c r="AC43" i="7" s="1"/>
  <c r="E54" i="3" s="1"/>
  <c r="G23" i="2"/>
  <c r="E23" i="2"/>
  <c r="G22" i="2"/>
  <c r="N21" i="2" s="1"/>
  <c r="AD23" i="7" s="1"/>
  <c r="E22" i="2"/>
  <c r="M78" i="2"/>
  <c r="AC83" i="7" s="1"/>
  <c r="G54" i="3" s="1"/>
  <c r="C4" i="4"/>
  <c r="C5" i="4"/>
  <c r="C6" i="4"/>
  <c r="C7" i="4"/>
  <c r="C8" i="4"/>
  <c r="C9" i="4"/>
  <c r="C10" i="4"/>
  <c r="C11" i="4"/>
  <c r="C3" i="4"/>
  <c r="CB77" i="3"/>
  <c r="CB81" i="3"/>
  <c r="BZ80" i="3"/>
  <c r="E21" i="2"/>
  <c r="E25" i="2"/>
  <c r="M23" i="2" s="1"/>
  <c r="AC25" i="7" s="1"/>
  <c r="D56" i="3" s="1"/>
  <c r="G25" i="2"/>
  <c r="N23" i="2" s="1"/>
  <c r="AD25" i="7" s="1"/>
  <c r="D68" i="3" s="1"/>
  <c r="E27" i="2"/>
  <c r="G27" i="2"/>
  <c r="N24" i="2" s="1"/>
  <c r="AD26" i="7" s="1"/>
  <c r="D69" i="3" s="1"/>
  <c r="E42" i="2"/>
  <c r="E44" i="2"/>
  <c r="G59" i="2"/>
  <c r="G63" i="2"/>
  <c r="E134" i="2"/>
  <c r="G134" i="2"/>
  <c r="L131" i="1" s="1"/>
  <c r="G138" i="2"/>
  <c r="G141" i="2"/>
  <c r="G142" i="2"/>
  <c r="L135" i="1" s="1"/>
  <c r="G143" i="2"/>
  <c r="G145" i="2"/>
  <c r="G146" i="2"/>
  <c r="G147" i="2"/>
  <c r="E246" i="2"/>
  <c r="G246" i="2"/>
  <c r="E265" i="2"/>
  <c r="M265" i="2" s="1"/>
  <c r="AC223" i="7" s="1"/>
  <c r="L54" i="3" s="1"/>
  <c r="G265" i="2"/>
  <c r="E305" i="2"/>
  <c r="G305" i="2"/>
  <c r="N304" i="2" s="1"/>
  <c r="AD264" i="7" s="1"/>
  <c r="BK65" i="3" s="1"/>
  <c r="CB65" i="3" s="1"/>
  <c r="E322" i="2"/>
  <c r="G322" i="2"/>
  <c r="D17" i="8" s="1"/>
  <c r="E323" i="2"/>
  <c r="G323" i="2"/>
  <c r="E324" i="2"/>
  <c r="G324" i="2"/>
  <c r="E325" i="2"/>
  <c r="G325" i="2"/>
  <c r="N323" i="2" s="1"/>
  <c r="AD284" i="7" s="1"/>
  <c r="BL65" i="3" s="1"/>
  <c r="E326" i="2"/>
  <c r="G326" i="2"/>
  <c r="N324" i="2" s="1"/>
  <c r="AD285" i="7" s="1"/>
  <c r="BL66" i="3" s="1"/>
  <c r="E327" i="2"/>
  <c r="G327" i="2"/>
  <c r="E328" i="2"/>
  <c r="G328" i="2"/>
  <c r="E341" i="2"/>
  <c r="J322" i="1" s="1"/>
  <c r="G341" i="2"/>
  <c r="E378" i="2"/>
  <c r="G378" i="2"/>
  <c r="N378" i="2" s="1"/>
  <c r="AD323" i="7" s="1"/>
  <c r="AR64" i="3" s="1"/>
  <c r="E379" i="2"/>
  <c r="G379" i="2"/>
  <c r="E380" i="2"/>
  <c r="G380" i="2"/>
  <c r="E381" i="2"/>
  <c r="G381" i="2"/>
  <c r="E382" i="2"/>
  <c r="G382" i="2"/>
  <c r="N380" i="2" s="1"/>
  <c r="AD325" i="7" s="1"/>
  <c r="E383" i="2"/>
  <c r="G383" i="2"/>
  <c r="E384" i="2"/>
  <c r="G384" i="2"/>
  <c r="E385" i="2"/>
  <c r="G385" i="2"/>
  <c r="N381" i="2" s="1"/>
  <c r="AD326" i="7" s="1"/>
  <c r="AR67" i="3" s="1"/>
  <c r="E398" i="2"/>
  <c r="M397" i="2" s="1"/>
  <c r="AC343" i="7" s="1"/>
  <c r="AS52" i="3" s="1"/>
  <c r="G398" i="2"/>
  <c r="E399" i="2"/>
  <c r="G399" i="2"/>
  <c r="E400" i="2"/>
  <c r="G400" i="2"/>
  <c r="E401" i="2"/>
  <c r="G401" i="2"/>
  <c r="N399" i="2" s="1"/>
  <c r="AD345" i="7" s="1"/>
  <c r="AS66" i="3" s="1"/>
  <c r="E402" i="2"/>
  <c r="G402" i="2"/>
  <c r="E403" i="2"/>
  <c r="M400" i="2" s="1"/>
  <c r="AC346" i="7" s="1"/>
  <c r="AS55" i="3" s="1"/>
  <c r="G403" i="2"/>
  <c r="E404" i="2"/>
  <c r="G404" i="2"/>
  <c r="E416" i="2"/>
  <c r="G416" i="2"/>
  <c r="N415" i="2"/>
  <c r="AD363" i="7" s="1"/>
  <c r="AT64" i="3" s="1"/>
  <c r="E454" i="2"/>
  <c r="M454" i="2" s="1"/>
  <c r="AC403" i="7" s="1"/>
  <c r="AV52" i="3" s="1"/>
  <c r="G454" i="2"/>
  <c r="E455" i="2"/>
  <c r="G455" i="2"/>
  <c r="E456" i="2"/>
  <c r="M455" i="2" s="1"/>
  <c r="AC404" i="7" s="1"/>
  <c r="AV53" i="3" s="1"/>
  <c r="G456" i="2"/>
  <c r="E457" i="2"/>
  <c r="G457" i="2"/>
  <c r="E458" i="2"/>
  <c r="G458" i="2"/>
  <c r="N456" i="2" s="1"/>
  <c r="AD405" i="7" s="1"/>
  <c r="AV66" i="3" s="1"/>
  <c r="E459" i="2"/>
  <c r="G459" i="2"/>
  <c r="E460" i="2"/>
  <c r="G460" i="2"/>
  <c r="E461" i="2"/>
  <c r="G461" i="2"/>
  <c r="E473" i="2"/>
  <c r="G473" i="2"/>
  <c r="N473" i="2" s="1"/>
  <c r="E492" i="2"/>
  <c r="G492" i="2"/>
  <c r="E529" i="2"/>
  <c r="G529" i="2"/>
  <c r="E530" i="2"/>
  <c r="G530" i="2"/>
  <c r="N529" i="2" s="1"/>
  <c r="AD463" i="7" s="1"/>
  <c r="AX64" i="3" s="1"/>
  <c r="E531" i="2"/>
  <c r="G531" i="2"/>
  <c r="N530" i="2" s="1"/>
  <c r="AD464" i="7" s="1"/>
  <c r="AX65" i="3" s="1"/>
  <c r="E532" i="2"/>
  <c r="G532" i="2"/>
  <c r="E533" i="2"/>
  <c r="M531" i="2" s="1"/>
  <c r="AC465" i="7" s="1"/>
  <c r="AX54" i="3" s="1"/>
  <c r="G533" i="2"/>
  <c r="E534" i="2"/>
  <c r="G534" i="2"/>
  <c r="E535" i="2"/>
  <c r="G535" i="2"/>
  <c r="N532" i="2" s="1"/>
  <c r="AD466" i="7" s="1"/>
  <c r="AX67" i="3" s="1"/>
  <c r="E536" i="2"/>
  <c r="G536" i="2"/>
  <c r="M304" i="2"/>
  <c r="AC264" i="7" s="1"/>
  <c r="BK53" i="3" s="1"/>
  <c r="D14" i="8"/>
  <c r="D66" i="3"/>
  <c r="M21" i="2"/>
  <c r="AC23" i="7" s="1"/>
  <c r="D54" i="3" s="1"/>
  <c r="M529" i="2"/>
  <c r="AC463" i="7" s="1"/>
  <c r="AX52" i="3" s="1"/>
  <c r="N531" i="2"/>
  <c r="AD465" i="7" s="1"/>
  <c r="AX66" i="3" s="1"/>
  <c r="M325" i="2"/>
  <c r="AC286" i="7" s="1"/>
  <c r="BL55" i="3" s="1"/>
  <c r="M323" i="2"/>
  <c r="AC284" i="7" s="1"/>
  <c r="BL53" i="3" s="1"/>
  <c r="N325" i="2"/>
  <c r="AD286" i="7"/>
  <c r="BL67" i="3" s="1"/>
  <c r="M456" i="2"/>
  <c r="AC405" i="7" s="1"/>
  <c r="AV54" i="3"/>
  <c r="M398" i="2"/>
  <c r="AC344" i="7" s="1"/>
  <c r="AS53" i="3" s="1"/>
  <c r="M381" i="2"/>
  <c r="AC326" i="7"/>
  <c r="AR55" i="3" s="1"/>
  <c r="N454" i="2"/>
  <c r="AD403" i="7" s="1"/>
  <c r="AV64" i="3" s="1"/>
  <c r="N400" i="2"/>
  <c r="AD346" i="7" s="1"/>
  <c r="AS67" i="3" s="1"/>
  <c r="N398" i="2"/>
  <c r="AD344" i="7" s="1"/>
  <c r="AS65" i="3" s="1"/>
  <c r="AR66" i="3"/>
  <c r="C10" i="11"/>
  <c r="C22" i="11"/>
  <c r="BY45" i="3"/>
  <c r="BY80" i="3" s="1"/>
  <c r="BY42" i="3"/>
  <c r="BY77" i="3" s="1"/>
  <c r="BY19" i="3"/>
  <c r="BZ29" i="3"/>
  <c r="BZ17" i="3"/>
  <c r="BY34" i="3"/>
  <c r="CB15" i="3"/>
  <c r="CB19" i="3"/>
  <c r="CB8" i="3"/>
  <c r="CA8" i="3"/>
  <c r="CB4" i="3"/>
  <c r="CB9" i="3"/>
  <c r="CA6" i="3"/>
  <c r="CB60" i="3"/>
  <c r="CB59" i="3"/>
  <c r="CA72" i="3"/>
  <c r="CB22" i="3"/>
  <c r="CB35" i="3"/>
  <c r="CB34" i="3"/>
  <c r="CB23" i="3"/>
  <c r="F14" i="11"/>
  <c r="F26" i="11" s="1"/>
  <c r="CB49" i="3"/>
  <c r="CB84" i="3" s="1"/>
  <c r="D14" i="11"/>
  <c r="D26" i="11" s="1"/>
  <c r="BZ49" i="3"/>
  <c r="BZ84" i="3"/>
  <c r="CA35" i="3"/>
  <c r="E14" i="11"/>
  <c r="E26" i="11" s="1"/>
  <c r="E13" i="11"/>
  <c r="E25" i="11" s="1"/>
  <c r="M26" i="2"/>
  <c r="AC28" i="7" s="1"/>
  <c r="D59" i="3" s="1"/>
  <c r="CB69" i="3"/>
  <c r="N26" i="2"/>
  <c r="AD28" i="7"/>
  <c r="D71" i="3" s="1"/>
  <c r="N78" i="2"/>
  <c r="AD83" i="7"/>
  <c r="G66" i="3"/>
  <c r="C11" i="8"/>
  <c r="N22" i="2" l="1"/>
  <c r="AD24" i="7" s="1"/>
  <c r="D67" i="3" s="1"/>
  <c r="D4" i="8"/>
  <c r="N134" i="2"/>
  <c r="AD123" i="7" s="1"/>
  <c r="Z64" i="3" s="1"/>
  <c r="L132" i="1"/>
  <c r="C13" i="11"/>
  <c r="C25" i="11" s="1"/>
  <c r="BY48" i="3"/>
  <c r="BY83" i="3" s="1"/>
  <c r="BY41" i="3"/>
  <c r="BY76" i="3" s="1"/>
  <c r="D23" i="8"/>
  <c r="M246" i="2"/>
  <c r="AC203" i="7" s="1"/>
  <c r="K54" i="3" s="1"/>
  <c r="C13" i="8"/>
  <c r="M324" i="2"/>
  <c r="AC285" i="7" s="1"/>
  <c r="BL54" i="3" s="1"/>
  <c r="L197" i="1"/>
  <c r="M193" i="2"/>
  <c r="AC166" i="7" s="1"/>
  <c r="AA55" i="3" s="1"/>
  <c r="L333" i="1"/>
  <c r="N346" i="2"/>
  <c r="AD308" i="7" s="1"/>
  <c r="AB69" i="3" s="1"/>
  <c r="F13" i="11"/>
  <c r="F25" i="11" s="1"/>
  <c r="N136" i="2"/>
  <c r="AD125" i="7" s="1"/>
  <c r="Z66" i="3" s="1"/>
  <c r="J481" i="1"/>
  <c r="J193" i="1"/>
  <c r="L328" i="1"/>
  <c r="N25" i="2"/>
  <c r="AD27" i="7" s="1"/>
  <c r="D70" i="3" s="1"/>
  <c r="BY68" i="3" s="1"/>
  <c r="BY70" i="3"/>
  <c r="BZ9" i="3"/>
  <c r="E9" i="11"/>
  <c r="E21" i="11" s="1"/>
  <c r="CA28" i="3"/>
  <c r="BZ3" i="3"/>
  <c r="M308" i="2"/>
  <c r="AC268" i="7" s="1"/>
  <c r="BK57" i="3" s="1"/>
  <c r="CB57" i="3" s="1"/>
  <c r="J332" i="1"/>
  <c r="J146" i="1"/>
  <c r="M141" i="2"/>
  <c r="AC130" i="7" s="1"/>
  <c r="Z59" i="3" s="1"/>
  <c r="J492" i="1"/>
  <c r="M499" i="2"/>
  <c r="AC450" i="7" s="1"/>
  <c r="AC59" i="3" s="1"/>
  <c r="L492" i="1"/>
  <c r="F12" i="11"/>
  <c r="F24" i="11" s="1"/>
  <c r="CB47" i="3"/>
  <c r="CB82" i="3" s="1"/>
  <c r="CB85" i="3" s="1"/>
  <c r="BZ53" i="3"/>
  <c r="J195" i="1"/>
  <c r="BY32" i="3"/>
  <c r="M322" i="2"/>
  <c r="AC283" i="7" s="1"/>
  <c r="BL52" i="3" s="1"/>
  <c r="M60" i="2"/>
  <c r="AC64" i="7" s="1"/>
  <c r="F55" i="3" s="1"/>
  <c r="M211" i="2"/>
  <c r="AC185" i="7" s="1"/>
  <c r="J56" i="3" s="1"/>
  <c r="N306" i="2"/>
  <c r="AD266" i="7" s="1"/>
  <c r="BK67" i="3" s="1"/>
  <c r="CB67" i="3" s="1"/>
  <c r="L478" i="1"/>
  <c r="L193" i="1"/>
  <c r="CB53" i="3"/>
  <c r="D21" i="8"/>
  <c r="N341" i="2"/>
  <c r="AD303" i="7" s="1"/>
  <c r="AB64" i="3" s="1"/>
  <c r="L322" i="1"/>
  <c r="D5" i="8"/>
  <c r="R9" i="10"/>
  <c r="D26" i="8"/>
  <c r="C8" i="11"/>
  <c r="C20" i="11" s="1"/>
  <c r="N457" i="2"/>
  <c r="AD406" i="7" s="1"/>
  <c r="AV67" i="3" s="1"/>
  <c r="N455" i="2"/>
  <c r="AD404" i="7" s="1"/>
  <c r="AV65" i="3" s="1"/>
  <c r="M415" i="2"/>
  <c r="AC363" i="7" s="1"/>
  <c r="AT52" i="3" s="1"/>
  <c r="M399" i="2"/>
  <c r="AC345" i="7" s="1"/>
  <c r="AS54" i="3" s="1"/>
  <c r="M379" i="2"/>
  <c r="AC324" i="7" s="1"/>
  <c r="AR53" i="3" s="1"/>
  <c r="N61" i="2"/>
  <c r="AD65" i="7" s="1"/>
  <c r="F68" i="3" s="1"/>
  <c r="M24" i="2"/>
  <c r="AC26" i="7" s="1"/>
  <c r="D57" i="3" s="1"/>
  <c r="C4" i="8"/>
  <c r="N59" i="2"/>
  <c r="AD63" i="7" s="1"/>
  <c r="F66" i="3" s="1"/>
  <c r="M59" i="2"/>
  <c r="AC63" i="7" s="1"/>
  <c r="F54" i="3" s="1"/>
  <c r="J134" i="1"/>
  <c r="J190" i="1"/>
  <c r="M268" i="2"/>
  <c r="AC226" i="7" s="1"/>
  <c r="L57" i="3" s="1"/>
  <c r="N212" i="2"/>
  <c r="AD186" i="7" s="1"/>
  <c r="J69" i="3" s="1"/>
  <c r="L196" i="1"/>
  <c r="L192" i="1"/>
  <c r="J325" i="1"/>
  <c r="E8" i="11"/>
  <c r="E20" i="11" s="1"/>
  <c r="BY58" i="3"/>
  <c r="N477" i="2"/>
  <c r="CA57" i="3"/>
  <c r="C11" i="11"/>
  <c r="C23" i="11" s="1"/>
  <c r="BY3" i="3"/>
  <c r="BZ7" i="3"/>
  <c r="CA16" i="3"/>
  <c r="CA18" i="3"/>
  <c r="J136" i="1"/>
  <c r="N342" i="2"/>
  <c r="AD304" i="7" s="1"/>
  <c r="AB65" i="3" s="1"/>
  <c r="L329" i="1"/>
  <c r="BZ48" i="3"/>
  <c r="BZ83" i="3" s="1"/>
  <c r="M380" i="2"/>
  <c r="AC325" i="7" s="1"/>
  <c r="AR54" i="3" s="1"/>
  <c r="M457" i="2"/>
  <c r="AC406" i="7" s="1"/>
  <c r="AV55" i="3" s="1"/>
  <c r="N60" i="2"/>
  <c r="AD64" i="7" s="1"/>
  <c r="F67" i="3" s="1"/>
  <c r="M305" i="2"/>
  <c r="AC265" i="7" s="1"/>
  <c r="BK54" i="3" s="1"/>
  <c r="N495" i="2"/>
  <c r="AD446" i="7" s="1"/>
  <c r="AC67" i="3" s="1"/>
  <c r="L483" i="1"/>
  <c r="M494" i="2"/>
  <c r="AC445" i="7" s="1"/>
  <c r="AC54" i="3" s="1"/>
  <c r="J480" i="1"/>
  <c r="M210" i="2"/>
  <c r="AC184" i="7" s="1"/>
  <c r="J55" i="3" s="1"/>
  <c r="J192" i="1"/>
  <c r="M341" i="2"/>
  <c r="AC303" i="7" s="1"/>
  <c r="AB52" i="3" s="1"/>
  <c r="N192" i="2"/>
  <c r="AD165" i="7" s="1"/>
  <c r="AA66" i="3" s="1"/>
  <c r="M172" i="2"/>
  <c r="AC144" i="7" s="1"/>
  <c r="I55" i="3" s="1"/>
  <c r="AD430" i="7"/>
  <c r="AW71" i="3" s="1"/>
  <c r="CA71" i="3" s="1"/>
  <c r="CA41" i="3"/>
  <c r="CA76" i="3" s="1"/>
  <c r="E10" i="11"/>
  <c r="E22" i="11" s="1"/>
  <c r="M138" i="2"/>
  <c r="AC127" i="7" s="1"/>
  <c r="Z56" i="3" s="1"/>
  <c r="J139" i="1"/>
  <c r="BY10" i="3"/>
  <c r="CA9" i="3"/>
  <c r="J478" i="1"/>
  <c r="J326" i="1"/>
  <c r="M343" i="2"/>
  <c r="AC305" i="7" s="1"/>
  <c r="AB54" i="3" s="1"/>
  <c r="C24" i="8"/>
  <c r="M495" i="2"/>
  <c r="AC446" i="7" s="1"/>
  <c r="AC55" i="3" s="1"/>
  <c r="J483" i="1"/>
  <c r="C25" i="8"/>
  <c r="L480" i="1"/>
  <c r="C12" i="8"/>
  <c r="N209" i="2"/>
  <c r="AD183" i="7" s="1"/>
  <c r="J66" i="3" s="1"/>
  <c r="L191" i="1"/>
  <c r="N343" i="2"/>
  <c r="AD305" i="7" s="1"/>
  <c r="AB66" i="3" s="1"/>
  <c r="L326" i="1"/>
  <c r="C10" i="8"/>
  <c r="CB68" i="3"/>
  <c r="BY4" i="3"/>
  <c r="BY35" i="3"/>
  <c r="CA21" i="3"/>
  <c r="N216" i="2"/>
  <c r="AD190" i="7" s="1"/>
  <c r="J73" i="3" s="1"/>
  <c r="BY71" i="3" s="1"/>
  <c r="J148" i="1"/>
  <c r="M142" i="2"/>
  <c r="AC131" i="7" s="1"/>
  <c r="Z60" i="3" s="1"/>
  <c r="BZ60" i="3" s="1"/>
  <c r="N493" i="2"/>
  <c r="AD444" i="7" s="1"/>
  <c r="AC65" i="3" s="1"/>
  <c r="L479" i="1"/>
  <c r="C9" i="8"/>
  <c r="J131" i="1"/>
  <c r="J482" i="1"/>
  <c r="CA59" i="3"/>
  <c r="AD429" i="7"/>
  <c r="AW70" i="3" s="1"/>
  <c r="C19" i="8"/>
  <c r="N137" i="2"/>
  <c r="AD126" i="7" s="1"/>
  <c r="Z67" i="3" s="1"/>
  <c r="BZ67" i="3" s="1"/>
  <c r="L137" i="1"/>
  <c r="L323" i="1"/>
  <c r="M533" i="2"/>
  <c r="AC467" i="7" s="1"/>
  <c r="AX56" i="3" s="1"/>
  <c r="BY22" i="3"/>
  <c r="N492" i="2"/>
  <c r="L476" i="1"/>
  <c r="BY54" i="3"/>
  <c r="M22" i="2"/>
  <c r="AC24" i="7" s="1"/>
  <c r="D55" i="3" s="1"/>
  <c r="M532" i="2"/>
  <c r="AC466" i="7" s="1"/>
  <c r="AX55" i="3" s="1"/>
  <c r="M492" i="2"/>
  <c r="AC443" i="7" s="1"/>
  <c r="AC52" i="3" s="1"/>
  <c r="J476" i="1"/>
  <c r="L133" i="1"/>
  <c r="D6" i="8"/>
  <c r="M137" i="2"/>
  <c r="AC126" i="7" s="1"/>
  <c r="Z55" i="3" s="1"/>
  <c r="J137" i="1"/>
  <c r="M266" i="2"/>
  <c r="AC224" i="7" s="1"/>
  <c r="L55" i="3" s="1"/>
  <c r="N476" i="2"/>
  <c r="J479" i="1"/>
  <c r="J196" i="1"/>
  <c r="J191" i="1"/>
  <c r="J328" i="1"/>
  <c r="C6" i="11"/>
  <c r="C18" i="11" s="1"/>
  <c r="BZ44" i="3"/>
  <c r="BZ79" i="3" s="1"/>
  <c r="CB3" i="3"/>
  <c r="CB5" i="3"/>
  <c r="CB7" i="3"/>
  <c r="CA7" i="3"/>
  <c r="CA4" i="3"/>
  <c r="CA31" i="3"/>
  <c r="N533" i="2"/>
  <c r="AD467" i="7" s="1"/>
  <c r="AX68" i="3" s="1"/>
  <c r="J141" i="1"/>
  <c r="CA70" i="3"/>
  <c r="BZ58" i="3"/>
  <c r="BY5" i="3"/>
  <c r="BY18" i="3"/>
  <c r="BZ20" i="3"/>
  <c r="BZ46" i="3"/>
  <c r="BZ81" i="3" s="1"/>
  <c r="CB17" i="3"/>
  <c r="CB30" i="3"/>
  <c r="G16" i="8"/>
  <c r="L332" i="1"/>
  <c r="M213" i="2"/>
  <c r="AC187" i="7" s="1"/>
  <c r="J58" i="3" s="1"/>
  <c r="BY56" i="3" s="1"/>
  <c r="J198" i="1"/>
  <c r="N496" i="2"/>
  <c r="N139" i="2"/>
  <c r="AD128" i="7" s="1"/>
  <c r="Z69" i="3" s="1"/>
  <c r="L142" i="1"/>
  <c r="N196" i="2"/>
  <c r="AD169" i="7" s="1"/>
  <c r="AA70" i="3" s="1"/>
  <c r="BZ70" i="3" s="1"/>
  <c r="BY20" i="3"/>
  <c r="CA3" i="3"/>
  <c r="L204" i="1"/>
  <c r="L207" i="1"/>
  <c r="J147" i="1"/>
  <c r="G19" i="8"/>
  <c r="L146" i="1"/>
  <c r="J491" i="1"/>
  <c r="L491" i="1"/>
  <c r="N138" i="2"/>
  <c r="AD127" i="7" s="1"/>
  <c r="Z68" i="3" s="1"/>
  <c r="N213" i="2"/>
  <c r="AD187" i="7" s="1"/>
  <c r="J70" i="3" s="1"/>
  <c r="N345" i="2"/>
  <c r="AD307" i="7" s="1"/>
  <c r="AB68" i="3" s="1"/>
  <c r="L330" i="1"/>
  <c r="M251" i="2"/>
  <c r="AC208" i="7" s="1"/>
  <c r="K59" i="3" s="1"/>
  <c r="M460" i="2"/>
  <c r="AC409" i="7" s="1"/>
  <c r="AV58" i="3" s="1"/>
  <c r="CA58" i="3" s="1"/>
  <c r="D8" i="11"/>
  <c r="D20" i="11" s="1"/>
  <c r="M345" i="2"/>
  <c r="AC307" i="7" s="1"/>
  <c r="AB56" i="3" s="1"/>
  <c r="M496" i="2"/>
  <c r="AC447" i="7" s="1"/>
  <c r="AC56" i="3" s="1"/>
  <c r="J486" i="1"/>
  <c r="M214" i="2"/>
  <c r="AC188" i="7" s="1"/>
  <c r="J59" i="3" s="1"/>
  <c r="BY57" i="3" s="1"/>
  <c r="N402" i="2"/>
  <c r="AD348" i="7" s="1"/>
  <c r="AS69" i="3" s="1"/>
  <c r="M140" i="2"/>
  <c r="AC129" i="7" s="1"/>
  <c r="Z58" i="3" s="1"/>
  <c r="J144" i="1"/>
  <c r="BY44" i="3"/>
  <c r="BY79" i="3" s="1"/>
  <c r="BZ15" i="3"/>
  <c r="BZ32" i="3"/>
  <c r="BZ33" i="3"/>
  <c r="CA32" i="3"/>
  <c r="L486" i="1"/>
  <c r="J487" i="1"/>
  <c r="L489" i="1"/>
  <c r="BY8" i="3"/>
  <c r="D9" i="11"/>
  <c r="D21" i="11" s="1"/>
  <c r="J205" i="1"/>
  <c r="J194" i="1"/>
  <c r="L334" i="1"/>
  <c r="L203" i="1"/>
  <c r="M382" i="2"/>
  <c r="AC327" i="7" s="1"/>
  <c r="AR56" i="3" s="1"/>
  <c r="CA56" i="3" s="1"/>
  <c r="J199" i="1"/>
  <c r="L141" i="1"/>
  <c r="J200" i="1"/>
  <c r="L487" i="1"/>
  <c r="L144" i="1"/>
  <c r="CB18" i="3"/>
  <c r="CA11" i="3"/>
  <c r="L205" i="1"/>
  <c r="J206" i="1"/>
  <c r="L147" i="1"/>
  <c r="L339" i="1"/>
  <c r="J333" i="1"/>
  <c r="J493" i="1"/>
  <c r="L493" i="1"/>
  <c r="BY65" i="3"/>
  <c r="CB64" i="3"/>
  <c r="CB66" i="3"/>
  <c r="BY53" i="3"/>
  <c r="BZ65" i="3"/>
  <c r="M134" i="2"/>
  <c r="AC123" i="7" s="1"/>
  <c r="Z52" i="3" s="1"/>
  <c r="AD428" i="7"/>
  <c r="AW69" i="3" s="1"/>
  <c r="CA69" i="3" s="1"/>
  <c r="AD448" i="7"/>
  <c r="AC69" i="3" s="1"/>
  <c r="BZ69" i="3" s="1"/>
  <c r="M378" i="2"/>
  <c r="AC323" i="7" s="1"/>
  <c r="AR52" i="3" s="1"/>
  <c r="C18" i="8"/>
  <c r="D12" i="8"/>
  <c r="N397" i="2"/>
  <c r="AD343" i="7" s="1"/>
  <c r="AS64" i="3" s="1"/>
  <c r="D20" i="8"/>
  <c r="M438" i="2"/>
  <c r="AC386" i="7" s="1"/>
  <c r="AU55" i="3" s="1"/>
  <c r="CA55" i="3" s="1"/>
  <c r="D11" i="8"/>
  <c r="BY67" i="3"/>
  <c r="E7" i="11"/>
  <c r="E19" i="11" s="1"/>
  <c r="CA42" i="3"/>
  <c r="CA77" i="3" s="1"/>
  <c r="N494" i="2"/>
  <c r="N211" i="2"/>
  <c r="AD185" i="7" s="1"/>
  <c r="J68" i="3" s="1"/>
  <c r="BY66" i="3" s="1"/>
  <c r="BY23" i="3"/>
  <c r="D18" i="8"/>
  <c r="BY60" i="3"/>
  <c r="C20" i="8"/>
  <c r="AD426" i="7"/>
  <c r="AW67" i="3" s="1"/>
  <c r="CA67" i="3" s="1"/>
  <c r="C17" i="8"/>
  <c r="D25" i="8"/>
  <c r="C23" i="8"/>
  <c r="AD424" i="7"/>
  <c r="AW65" i="3" s="1"/>
  <c r="M209" i="2"/>
  <c r="AC183" i="7" s="1"/>
  <c r="J54" i="3" s="1"/>
  <c r="BY52" i="3" s="1"/>
  <c r="E11" i="11"/>
  <c r="E23" i="11" s="1"/>
  <c r="CA46" i="3"/>
  <c r="CA81" i="3" s="1"/>
  <c r="E12" i="11"/>
  <c r="E24" i="11" s="1"/>
  <c r="CA47" i="3"/>
  <c r="CA82" i="3" s="1"/>
  <c r="M212" i="2"/>
  <c r="AC186" i="7" s="1"/>
  <c r="J57" i="3" s="1"/>
  <c r="D22" i="8"/>
  <c r="D9" i="8"/>
  <c r="M473" i="2"/>
  <c r="AC423" i="7" s="1"/>
  <c r="AW52" i="3" s="1"/>
  <c r="N322" i="2"/>
  <c r="AD283" i="7" s="1"/>
  <c r="BL64" i="3" s="1"/>
  <c r="C26" i="8"/>
  <c r="M530" i="2"/>
  <c r="AC464" i="7" s="1"/>
  <c r="AX53" i="3" s="1"/>
  <c r="CA53" i="3" s="1"/>
  <c r="D7" i="8"/>
  <c r="M136" i="2"/>
  <c r="AC125" i="7" s="1"/>
  <c r="Z54" i="3" s="1"/>
  <c r="C16" i="8"/>
  <c r="M303" i="2"/>
  <c r="AC263" i="7" s="1"/>
  <c r="BK52" i="3" s="1"/>
  <c r="CB52" i="3" s="1"/>
  <c r="M344" i="2"/>
  <c r="AC306" i="7" s="1"/>
  <c r="AB55" i="3" s="1"/>
  <c r="D19" i="8"/>
  <c r="N379" i="2"/>
  <c r="AD324" i="7" s="1"/>
  <c r="AR65" i="3" s="1"/>
  <c r="C21" i="8"/>
  <c r="M81" i="2"/>
  <c r="AC86" i="7" s="1"/>
  <c r="G57" i="3" s="1"/>
  <c r="C7" i="8"/>
  <c r="D10" i="8"/>
  <c r="N171" i="2"/>
  <c r="AD143" i="7" s="1"/>
  <c r="I66" i="3" s="1"/>
  <c r="D13" i="8"/>
  <c r="D16" i="8"/>
  <c r="D24" i="8"/>
  <c r="C5" i="8"/>
  <c r="Q9" i="10"/>
  <c r="N40" i="2"/>
  <c r="AD43" i="7" s="1"/>
  <c r="E66" i="3" s="1"/>
  <c r="BY59" i="3"/>
  <c r="BY29" i="3"/>
  <c r="BZ18" i="3"/>
  <c r="BZ8" i="3"/>
  <c r="C22" i="8"/>
  <c r="BY47" i="3"/>
  <c r="BY82" i="3" s="1"/>
  <c r="BZ42" i="3"/>
  <c r="BZ77" i="3" s="1"/>
  <c r="CA30" i="3"/>
  <c r="BY72" i="3"/>
  <c r="BY7" i="3"/>
  <c r="BY30" i="3"/>
  <c r="BY11" i="3"/>
  <c r="BY16" i="3"/>
  <c r="N214" i="2"/>
  <c r="AD188" i="7" s="1"/>
  <c r="J71" i="3" s="1"/>
  <c r="BY69" i="3" s="1"/>
  <c r="M497" i="2"/>
  <c r="AC448" i="7" s="1"/>
  <c r="AC57" i="3" s="1"/>
  <c r="BZ57" i="3" s="1"/>
  <c r="BY9" i="3"/>
  <c r="BY17" i="3"/>
  <c r="BY31" i="3"/>
  <c r="BY28" i="3"/>
  <c r="BZ6" i="3"/>
  <c r="BZ31" i="3"/>
  <c r="BZ41" i="3"/>
  <c r="BZ76" i="3" s="1"/>
  <c r="CA20" i="3"/>
  <c r="BZ16" i="3"/>
  <c r="BZ10" i="3"/>
  <c r="CB31" i="3"/>
  <c r="CB33" i="3"/>
  <c r="CB21" i="3"/>
  <c r="CA17" i="3"/>
  <c r="BZ47" i="3"/>
  <c r="BZ82" i="3" s="1"/>
  <c r="CB27" i="3"/>
  <c r="CA33" i="3"/>
  <c r="CA10" i="3"/>
  <c r="BZ21" i="3"/>
  <c r="BZ43" i="3"/>
  <c r="BZ78" i="3" s="1"/>
  <c r="D7" i="11"/>
  <c r="D19" i="11" s="1"/>
  <c r="BZ28" i="3"/>
  <c r="CB32" i="3"/>
  <c r="CA29" i="3"/>
  <c r="CA64" i="3" l="1"/>
  <c r="BZ54" i="3"/>
  <c r="CB54" i="3"/>
  <c r="BY55" i="3"/>
  <c r="BZ85" i="3"/>
  <c r="CB73" i="3"/>
  <c r="BZ59" i="3"/>
  <c r="BZ56" i="3"/>
  <c r="CA54" i="3"/>
  <c r="BY85" i="3"/>
  <c r="BZ55" i="3"/>
  <c r="BZ52" i="3"/>
  <c r="AD447" i="7"/>
  <c r="AC68" i="3" s="1"/>
  <c r="BZ68" i="3" s="1"/>
  <c r="AD427" i="7"/>
  <c r="AW68" i="3" s="1"/>
  <c r="CA68" i="3" s="1"/>
  <c r="AD443" i="7"/>
  <c r="AC64" i="3" s="1"/>
  <c r="BZ64" i="3" s="1"/>
  <c r="AD423" i="7"/>
  <c r="AW64" i="3" s="1"/>
  <c r="BY64" i="3"/>
  <c r="BY73" i="3" s="1"/>
  <c r="CA52" i="3"/>
  <c r="AD445" i="7"/>
  <c r="AC66" i="3" s="1"/>
  <c r="BZ66" i="3" s="1"/>
  <c r="AD425" i="7"/>
  <c r="AW66" i="3" s="1"/>
  <c r="CA66" i="3" s="1"/>
  <c r="CA65" i="3"/>
  <c r="CA85" i="3"/>
  <c r="CA73" i="3" l="1"/>
  <c r="BZ73" i="3"/>
</calcChain>
</file>

<file path=xl/sharedStrings.xml><?xml version="1.0" encoding="utf-8"?>
<sst xmlns="http://schemas.openxmlformats.org/spreadsheetml/2006/main" count="1591" uniqueCount="229">
  <si>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</si>
  <si>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</si>
  <si>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</si>
  <si>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</si>
  <si>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</si>
  <si>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</si>
  <si>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</si>
  <si>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</si>
  <si>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</si>
  <si>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</si>
  <si>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</si>
  <si>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</si>
  <si>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secchi (inches)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</si>
  <si>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</si>
  <si>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</si>
  <si>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</si>
  <si>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</si>
  <si>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</si>
  <si>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</si>
  <si>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</si>
  <si>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</si>
  <si>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NO BOTTLE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</si>
  <si>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</si>
  <si>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</si>
  <si>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</si>
  <si>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</si>
  <si>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</si>
  <si>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</si>
  <si>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</si>
  <si>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</si>
  <si>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</si>
  <si>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</si>
  <si>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</si>
  <si>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</si>
  <si>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Site 3</t>
  </si>
  <si>
    <t>Mid Johnson</t>
  </si>
  <si>
    <t>Mat Tilghman</t>
  </si>
  <si>
    <t>Site 5</t>
  </si>
  <si>
    <t>Parker Pond</t>
  </si>
  <si>
    <t>Clinton Bradway</t>
  </si>
  <si>
    <t>Site 6</t>
  </si>
  <si>
    <t>Schumaker Pond East</t>
  </si>
  <si>
    <t>Site 8</t>
  </si>
  <si>
    <t>East Branch Downtown</t>
  </si>
  <si>
    <t>Site 9</t>
  </si>
  <si>
    <t>Mitchell Pond West</t>
  </si>
  <si>
    <t>Site 11</t>
  </si>
  <si>
    <t>Sharps Point</t>
  </si>
  <si>
    <t>Peter Bozick</t>
  </si>
  <si>
    <t>Site 12</t>
  </si>
  <si>
    <t>Coulbourne Mill Pond</t>
  </si>
  <si>
    <t>Karen Wilson</t>
  </si>
  <si>
    <t>Site 13</t>
  </si>
  <si>
    <t>Morris Mill Pond</t>
  </si>
  <si>
    <t>Aaron Hogue</t>
  </si>
  <si>
    <t>Site 15</t>
  </si>
  <si>
    <t>Tony Tank Pond</t>
  </si>
  <si>
    <t>Sharon Clark</t>
  </si>
  <si>
    <t>Site 17</t>
  </si>
  <si>
    <t>Wikander</t>
  </si>
  <si>
    <t>Kathy Cordrey</t>
  </si>
  <si>
    <t>Site 18</t>
  </si>
  <si>
    <t>Yacht Club</t>
  </si>
  <si>
    <t>Site 19</t>
  </si>
  <si>
    <t>City East Side</t>
  </si>
  <si>
    <t>Wyatt</t>
  </si>
  <si>
    <t>Site 21</t>
  </si>
  <si>
    <t>Northwest Wicomico</t>
  </si>
  <si>
    <t>Site 22</t>
  </si>
  <si>
    <t>Green Hill</t>
  </si>
  <si>
    <t>Peggy Buchness</t>
  </si>
  <si>
    <t>Site 23</t>
  </si>
  <si>
    <t>Site 24</t>
  </si>
  <si>
    <t>Mount Vernon</t>
  </si>
  <si>
    <t>Site 25</t>
  </si>
  <si>
    <t>Shiles Creek</t>
  </si>
  <si>
    <t xml:space="preserve">Site 26 </t>
  </si>
  <si>
    <t>Rockawalkin</t>
  </si>
  <si>
    <t>Site 27</t>
  </si>
  <si>
    <t>River Wharf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</si>
  <si>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</si>
  <si>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</si>
  <si>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</si>
  <si>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</si>
  <si>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</si>
  <si>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</si>
  <si>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</si>
  <si>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</si>
  <si>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</si>
  <si>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</si>
  <si>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</si>
  <si>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</si>
  <si>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</si>
  <si>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</si>
  <si>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</si>
  <si>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</si>
  <si>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</si>
  <si>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</si>
  <si>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</si>
  <si>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</si>
  <si>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annual ave.</t>
  </si>
  <si>
    <t>Lower Wicomico</t>
  </si>
  <si>
    <t>Water Clarity (meters)</t>
  </si>
  <si>
    <t xml:space="preserve">March </t>
  </si>
  <si>
    <t>Meters</t>
  </si>
  <si>
    <t>Tom and Nancy Mace</t>
  </si>
  <si>
    <t>Jim Rapp</t>
  </si>
  <si>
    <t>Peverly</t>
  </si>
  <si>
    <t>Salinity &gt; 5</t>
  </si>
  <si>
    <t>Isabelle Fair</t>
  </si>
  <si>
    <t>Note:Nitrate probe not operating towards the end of sampling</t>
  </si>
  <si>
    <t xml:space="preserve"> </t>
  </si>
  <si>
    <t>Salinity&gt;5</t>
  </si>
  <si>
    <t>DUP</t>
  </si>
  <si>
    <t>Sample Date</t>
  </si>
  <si>
    <t>Location</t>
  </si>
  <si>
    <t>Leonard's Mill</t>
  </si>
  <si>
    <t>Month</t>
  </si>
  <si>
    <t>Average MPN/ 100 mL</t>
  </si>
  <si>
    <t xml:space="preserve">    </t>
  </si>
  <si>
    <t>No Sample</t>
  </si>
  <si>
    <t>No sample</t>
  </si>
  <si>
    <t>H2O temp (F)</t>
  </si>
  <si>
    <t>Rainfall</t>
  </si>
  <si>
    <t>Weather</t>
  </si>
  <si>
    <t>Surface</t>
  </si>
  <si>
    <t>Tide</t>
  </si>
  <si>
    <t xml:space="preserve">Name </t>
  </si>
  <si>
    <t>Wind</t>
  </si>
  <si>
    <t>Wind Direction</t>
  </si>
  <si>
    <t>Air Temp (F)</t>
  </si>
  <si>
    <t>Secchi (inches)</t>
  </si>
  <si>
    <t>Botm. out?</t>
  </si>
  <si>
    <t>Leonard's Mill Pond</t>
  </si>
  <si>
    <t>Mid Johnson Pond</t>
  </si>
  <si>
    <t xml:space="preserve">Site 8 </t>
  </si>
  <si>
    <t xml:space="preserve">Site 9 </t>
  </si>
  <si>
    <t>Mitchell Pond</t>
  </si>
  <si>
    <t xml:space="preserve">Site 12 </t>
  </si>
  <si>
    <t xml:space="preserve">Site 13 </t>
  </si>
  <si>
    <t xml:space="preserve">Site 15 </t>
  </si>
  <si>
    <t xml:space="preserve">Site 18 </t>
  </si>
  <si>
    <t>Red = Ponds</t>
  </si>
  <si>
    <t>Purple = Upper Wicomico</t>
  </si>
  <si>
    <t>Yellow = Wicomico Creek</t>
  </si>
  <si>
    <t>Green = Lower Wicominco</t>
  </si>
  <si>
    <t xml:space="preserve">chlorophyll a </t>
  </si>
  <si>
    <t>weather underground-history salisbury</t>
  </si>
  <si>
    <t>NOTE: blanks need to be re-linked by copying cells next year from adjacent formulas</t>
  </si>
  <si>
    <t>Normal (Inches)</t>
  </si>
  <si>
    <t xml:space="preserve">Shiles Creek </t>
  </si>
  <si>
    <t>River Whaf</t>
  </si>
  <si>
    <t>Annual Averages</t>
  </si>
  <si>
    <t>Water Clarity (Inches)</t>
  </si>
  <si>
    <t>Total Nitrogen (mg/L)</t>
  </si>
  <si>
    <t>Total Phosphorus (mg/L)</t>
  </si>
  <si>
    <t>Chlorophyll a (µg/L)</t>
  </si>
  <si>
    <t>Upper Wicomico</t>
  </si>
  <si>
    <t>Averages</t>
  </si>
  <si>
    <t>Threshold</t>
  </si>
  <si>
    <t>Annual mean</t>
  </si>
  <si>
    <t>F.e (MPN/ 100)</t>
  </si>
  <si>
    <t>Monthly total  (Inches)</t>
  </si>
  <si>
    <t>Weather .com for normal</t>
  </si>
  <si>
    <t>questionable data - don't map or graph</t>
  </si>
  <si>
    <t>Exclude sites 8, 9, 13, 15, and 16</t>
  </si>
  <si>
    <t>These are sites with bad data or constantly bottom out which skews are results</t>
  </si>
  <si>
    <t>Converted to meters</t>
  </si>
  <si>
    <t>F.e. % of samples &gt;threshold</t>
  </si>
  <si>
    <t>F.e. % of samples &lt;threshold</t>
  </si>
  <si>
    <t>Note: this is NO3, not NO3-N; to convert, multiply by 0.2419</t>
  </si>
  <si>
    <t>Note: this is PO4, not PO4-P; to covert, multiply by 0.3263</t>
  </si>
  <si>
    <t>Truitt</t>
  </si>
  <si>
    <t xml:space="preserve">Note: Water temp was not taken because they did not have a therometer </t>
  </si>
  <si>
    <t>Hocutt</t>
  </si>
  <si>
    <t>Note: on 3/12/2013 heavy flooding</t>
  </si>
  <si>
    <t>Chuck Wojciechowski</t>
  </si>
  <si>
    <t>Katherine McAllister</t>
  </si>
  <si>
    <t>Al Higgins</t>
  </si>
  <si>
    <t>W Wyatt</t>
  </si>
  <si>
    <t>David Ranzan</t>
  </si>
  <si>
    <t>Bill Day &amp; Leslie Fisher</t>
  </si>
  <si>
    <t>Reddish</t>
  </si>
  <si>
    <t>Note: On 4/9/2013 unusually large amount of dead fish</t>
  </si>
  <si>
    <t>Note: On 4/9/2013 Large amount of water fowl</t>
  </si>
  <si>
    <t xml:space="preserve">Elizabeth and Richard Rose </t>
  </si>
  <si>
    <t>Charles Denton</t>
  </si>
  <si>
    <t>Wieland</t>
  </si>
  <si>
    <t>Note: CHECK Next Secchi depth</t>
  </si>
  <si>
    <t>S. Clark &amp; E. Ripper</t>
  </si>
  <si>
    <t>L&amp;M Peverly</t>
  </si>
  <si>
    <t>Note: On 5/7/2013 recent tug boat passages</t>
  </si>
  <si>
    <t>John Groutt</t>
  </si>
  <si>
    <t>Note: Secchi disk reading taking at extremely low tide</t>
  </si>
  <si>
    <t>Denton &amp; Fair</t>
  </si>
  <si>
    <t>S. Clark</t>
  </si>
  <si>
    <t>Susan</t>
  </si>
  <si>
    <t xml:space="preserve">Bill Day  </t>
  </si>
  <si>
    <t>No Bottle</t>
  </si>
  <si>
    <t>Bill Day</t>
  </si>
  <si>
    <t>Nathan Cordrey</t>
  </si>
  <si>
    <t>No Data Late Bottle</t>
  </si>
  <si>
    <t>Susan B</t>
  </si>
  <si>
    <t xml:space="preserve">No Bottle </t>
  </si>
  <si>
    <t>Monthly average</t>
  </si>
  <si>
    <t>Ponds (3)</t>
  </si>
  <si>
    <t>Upper (2)</t>
  </si>
  <si>
    <t>Lower (2)</t>
  </si>
  <si>
    <t>Wicomico Cr (1)</t>
  </si>
  <si>
    <t xml:space="preserve">ave </t>
  </si>
  <si>
    <t>Leslie Fisher</t>
  </si>
  <si>
    <t xml:space="preserve">S. Clark </t>
  </si>
  <si>
    <t>Stuart Wikander</t>
  </si>
  <si>
    <t>Judy Wyatt</t>
  </si>
  <si>
    <t>Jack Parker, Jackie Darrow</t>
  </si>
  <si>
    <t>Note: Green sludge prevented recording of secchi depth</t>
  </si>
  <si>
    <t>Note: Volunteer couldn't reach the water</t>
  </si>
  <si>
    <t>Tim Wikander</t>
  </si>
  <si>
    <t>Note: Too low to collect data</t>
  </si>
  <si>
    <t>Sheet but no bottle</t>
  </si>
  <si>
    <t>\</t>
  </si>
  <si>
    <t>Note: Too low to collect secchi/water data</t>
  </si>
  <si>
    <t>MPN/100mL (original sample diluted 1/10)-Average of Duplicates</t>
  </si>
  <si>
    <t>No Data</t>
  </si>
  <si>
    <t>Lower Cooper</t>
  </si>
  <si>
    <t>Secchi (m)</t>
  </si>
  <si>
    <t>Bacteria</t>
  </si>
  <si>
    <t>air temp (C)</t>
  </si>
  <si>
    <t>h2o 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</si>
</sst>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0"/>
    <numFmt numFmtId="168" formatCode="0.0000000"/>
    <numFmt numFmtId="169" formatCode="0.0000"/>
  </numFmts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b/>
      <i/>
      <sz val="12"/>
      <color theme="1"/>
      <name val="Times New Roman"/>
      <family val="1"/>
    </font>
    <font>
      <u/>
      <sz val="11"/>
      <color indexed="8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0" fontId="10" fillId="0" borderId="1" applyNumberFormat="0" applyFill="0" applyAlignment="0" applyProtection="0"/>
    <xf numFmtId="0" fontId="2" fillId="0" borderId="0"/>
    <xf numFmtId="0" fontId="11" fillId="0" borderId="0"/>
    <xf numFmtId="0" fontId="40" fillId="0" borderId="0"/>
    <xf numFmtId="43" fontId="11" fillId="0" borderId="0" applyFont="0" applyFill="0" applyBorder="0" applyAlignment="0" applyProtection="0"/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Fill="1"/>
    <xf numFmtId="165" fontId="0" fillId="0" borderId="0" xfId="0" applyNumberFormat="1"/>
    <xf numFmtId="0" fontId="0" fillId="0" borderId="0" xfId="0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4" fontId="12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12" fillId="0" borderId="0" xfId="0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14" fontId="14" fillId="0" borderId="0" xfId="0" applyNumberFormat="1" applyFont="1" applyFill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/>
    </xf>
    <xf numFmtId="1" fontId="14" fillId="0" borderId="0" xfId="0" quotePrefix="1" applyNumberFormat="1" applyFont="1" applyFill="1" applyBorder="1" applyAlignment="1">
      <alignment horizontal="center"/>
    </xf>
    <xf numFmtId="165" fontId="14" fillId="0" borderId="0" xfId="0" quotePrefix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2" fillId="0" borderId="0" xfId="0" applyNumberFormat="1" applyFont="1" applyFill="1" applyBorder="1" applyAlignment="1">
      <alignment horizontal="left"/>
    </xf>
    <xf numFmtId="167" fontId="14" fillId="0" borderId="0" xfId="0" applyNumberFormat="1" applyFont="1" applyAlignment="1">
      <alignment horizontal="left"/>
    </xf>
    <xf numFmtId="167" fontId="12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14" fillId="0" borderId="0" xfId="0" quotePrefix="1" applyNumberFormat="1" applyFont="1" applyFill="1" applyBorder="1" applyAlignment="1">
      <alignment horizontal="left"/>
    </xf>
    <xf numFmtId="0" fontId="0" fillId="0" borderId="2" xfId="0" applyBorder="1"/>
    <xf numFmtId="0" fontId="16" fillId="0" borderId="0" xfId="0" applyFont="1"/>
    <xf numFmtId="14" fontId="12" fillId="0" borderId="0" xfId="0" applyNumberFormat="1" applyFont="1" applyFill="1" applyBorder="1" applyAlignment="1">
      <alignment horizontal="right" wrapText="1"/>
    </xf>
    <xf numFmtId="14" fontId="17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quotePrefix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68" fontId="2" fillId="0" borderId="0" xfId="0" applyNumberFormat="1" applyFont="1" applyFill="1" applyBorder="1" applyAlignment="1">
      <alignment horizontal="center" wrapText="1"/>
    </xf>
    <xf numFmtId="0" fontId="18" fillId="0" borderId="0" xfId="0" applyFont="1"/>
    <xf numFmtId="0" fontId="19" fillId="0" borderId="0" xfId="0" applyFont="1"/>
    <xf numFmtId="0" fontId="10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0" fontId="23" fillId="0" borderId="0" xfId="0" applyFont="1"/>
    <xf numFmtId="0" fontId="17" fillId="0" borderId="0" xfId="0" applyFont="1"/>
    <xf numFmtId="14" fontId="17" fillId="0" borderId="0" xfId="0" applyNumberFormat="1" applyFont="1"/>
    <xf numFmtId="2" fontId="17" fillId="0" borderId="0" xfId="0" applyNumberFormat="1" applyFont="1"/>
    <xf numFmtId="0" fontId="24" fillId="0" borderId="0" xfId="0" applyFont="1"/>
    <xf numFmtId="166" fontId="17" fillId="0" borderId="0" xfId="0" applyNumberFormat="1" applyFont="1"/>
    <xf numFmtId="0" fontId="17" fillId="0" borderId="0" xfId="0" applyFont="1" applyFill="1"/>
    <xf numFmtId="0" fontId="12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5" fillId="0" borderId="0" xfId="0" applyFont="1"/>
    <xf numFmtId="1" fontId="17" fillId="0" borderId="0" xfId="0" applyNumberFormat="1" applyFont="1"/>
    <xf numFmtId="0" fontId="13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26" fillId="0" borderId="2" xfId="0" applyFont="1" applyBorder="1"/>
    <xf numFmtId="0" fontId="23" fillId="0" borderId="2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/>
    <xf numFmtId="164" fontId="13" fillId="0" borderId="0" xfId="0" applyNumberFormat="1" applyFont="1" applyBorder="1"/>
    <xf numFmtId="165" fontId="13" fillId="0" borderId="0" xfId="0" applyNumberFormat="1" applyFont="1" applyBorder="1"/>
    <xf numFmtId="0" fontId="23" fillId="0" borderId="0" xfId="0" applyFont="1" applyBorder="1"/>
    <xf numFmtId="0" fontId="27" fillId="0" borderId="0" xfId="0" applyFont="1"/>
    <xf numFmtId="2" fontId="23" fillId="0" borderId="0" xfId="0" applyNumberFormat="1" applyFont="1"/>
    <xf numFmtId="0" fontId="28" fillId="2" borderId="3" xfId="0" applyFont="1" applyFill="1" applyBorder="1"/>
    <xf numFmtId="0" fontId="29" fillId="2" borderId="4" xfId="0" applyFont="1" applyFill="1" applyBorder="1"/>
    <xf numFmtId="0" fontId="30" fillId="2" borderId="4" xfId="0" applyFont="1" applyFill="1" applyBorder="1"/>
    <xf numFmtId="0" fontId="31" fillId="2" borderId="5" xfId="0" applyFont="1" applyFill="1" applyBorder="1"/>
    <xf numFmtId="164" fontId="23" fillId="0" borderId="0" xfId="0" applyNumberFormat="1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1" fillId="0" borderId="0" xfId="0" applyFont="1"/>
    <xf numFmtId="164" fontId="22" fillId="0" borderId="0" xfId="0" applyNumberFormat="1" applyFont="1"/>
    <xf numFmtId="0" fontId="36" fillId="0" borderId="2" xfId="0" applyFont="1" applyBorder="1"/>
    <xf numFmtId="0" fontId="14" fillId="0" borderId="2" xfId="0" applyFont="1" applyBorder="1"/>
    <xf numFmtId="0" fontId="15" fillId="0" borderId="0" xfId="0" applyFont="1"/>
    <xf numFmtId="164" fontId="14" fillId="0" borderId="0" xfId="0" applyNumberFormat="1" applyFont="1"/>
    <xf numFmtId="169" fontId="14" fillId="0" borderId="0" xfId="0" applyNumberFormat="1" applyFont="1"/>
    <xf numFmtId="165" fontId="14" fillId="0" borderId="0" xfId="0" applyNumberFormat="1" applyFont="1"/>
    <xf numFmtId="0" fontId="37" fillId="0" borderId="0" xfId="0" applyFont="1"/>
    <xf numFmtId="2" fontId="22" fillId="0" borderId="0" xfId="0" applyNumberFormat="1" applyFont="1"/>
    <xf numFmtId="0" fontId="38" fillId="0" borderId="0" xfId="0" applyFont="1"/>
    <xf numFmtId="0" fontId="39" fillId="0" borderId="0" xfId="0" applyFont="1"/>
    <xf numFmtId="0" fontId="17" fillId="3" borderId="0" xfId="0" applyFont="1" applyFill="1"/>
    <xf numFmtId="0" fontId="0" fillId="3" borderId="0" xfId="0" applyFill="1"/>
    <xf numFmtId="0" fontId="8" fillId="3" borderId="0" xfId="0" applyFont="1" applyFill="1"/>
    <xf numFmtId="0" fontId="4" fillId="0" borderId="0" xfId="0" applyFont="1" applyFill="1"/>
    <xf numFmtId="0" fontId="17" fillId="4" borderId="0" xfId="0" applyFont="1" applyFill="1"/>
    <xf numFmtId="0" fontId="10" fillId="0" borderId="1" xfId="1"/>
    <xf numFmtId="14" fontId="0" fillId="0" borderId="0" xfId="0" applyNumberFormat="1"/>
    <xf numFmtId="0" fontId="43" fillId="0" borderId="0" xfId="0" applyFont="1"/>
    <xf numFmtId="0" fontId="0" fillId="0" borderId="0" xfId="0" applyAlignment="1">
      <alignment wrapText="1"/>
    </xf>
    <xf numFmtId="0" fontId="44" fillId="0" borderId="0" xfId="0" applyFont="1"/>
    <xf numFmtId="14" fontId="17" fillId="0" borderId="0" xfId="0" applyNumberFormat="1" applyFont="1" applyBorder="1" applyAlignment="1">
      <alignment horizontal="right"/>
    </xf>
    <xf numFmtId="14" fontId="14" fillId="0" borderId="0" xfId="0" applyNumberFormat="1" applyFont="1" applyBorder="1" applyAlignment="1">
      <alignment horizontal="right"/>
    </xf>
    <xf numFmtId="14" fontId="14" fillId="0" borderId="0" xfId="0" applyNumberFormat="1" applyFont="1" applyFill="1" applyBorder="1" applyAlignment="1">
      <alignment horizontal="right"/>
    </xf>
    <xf numFmtId="164" fontId="45" fillId="3" borderId="0" xfId="0" applyNumberFormat="1" applyFont="1" applyFill="1"/>
    <xf numFmtId="165" fontId="14" fillId="4" borderId="0" xfId="0" applyNumberFormat="1" applyFont="1" applyFill="1"/>
    <xf numFmtId="0" fontId="12" fillId="0" borderId="0" xfId="0" applyFont="1" applyAlignment="1">
      <alignment horizontal="center"/>
    </xf>
    <xf numFmtId="14" fontId="13" fillId="0" borderId="0" xfId="0" applyNumberFormat="1" applyFont="1"/>
    <xf numFmtId="14" fontId="23" fillId="0" borderId="0" xfId="0" applyNumberFormat="1" applyFont="1"/>
    <xf numFmtId="0" fontId="46" fillId="0" borderId="0" xfId="0" applyFont="1" applyBorder="1" applyAlignment="1">
      <alignment horizontal="center"/>
    </xf>
    <xf numFmtId="2" fontId="46" fillId="0" borderId="0" xfId="0" applyNumberFormat="1" applyFont="1" applyBorder="1" applyAlignment="1">
      <alignment horizontal="center"/>
    </xf>
    <xf numFmtId="0" fontId="1" fillId="0" borderId="0" xfId="0" applyFont="1"/>
  </cellXfs>
  <cellStyles count="9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1"/>
          <c:order val="0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2.21</c:v>
                </c:pt>
                <c:pt idx="1">
                  <c:v>1.62</c:v>
                </c:pt>
                <c:pt idx="2">
                  <c:v>1.895</c:v>
                </c:pt>
                <c:pt idx="3">
                  <c:v>1.026</c:v>
                </c:pt>
                <c:pt idx="4">
                  <c:v>1.9963333333333335</c:v>
                </c:pt>
                <c:pt idx="5">
                  <c:v>2.29</c:v>
                </c:pt>
                <c:pt idx="6">
                  <c:v>1.9449999999999998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D-B345-B21A-AAA890DFC851}"/>
            </c:ext>
          </c:extLst>
        </c:ser>
        <c:ser>
          <c:idx val="2"/>
          <c:order val="1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5.88</c:v>
                </c:pt>
                <c:pt idx="1">
                  <c:v>4.17</c:v>
                </c:pt>
                <c:pt idx="2">
                  <c:v>5.07</c:v>
                </c:pt>
                <c:pt idx="3">
                  <c:v>3.16</c:v>
                </c:pt>
                <c:pt idx="4">
                  <c:v>4.5413333333333332</c:v>
                </c:pt>
                <c:pt idx="5">
                  <c:v>6.65</c:v>
                </c:pt>
                <c:pt idx="6">
                  <c:v>6.75</c:v>
                </c:pt>
                <c:pt idx="7">
                  <c:v>6.99</c:v>
                </c:pt>
                <c:pt idx="8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D-B345-B21A-AAA890DFC851}"/>
            </c:ext>
          </c:extLst>
        </c:ser>
        <c:ser>
          <c:idx val="3"/>
          <c:order val="2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4.5149999999999997</c:v>
                </c:pt>
                <c:pt idx="1">
                  <c:v>2.76</c:v>
                </c:pt>
                <c:pt idx="2">
                  <c:v>3.1</c:v>
                </c:pt>
                <c:pt idx="3">
                  <c:v>1.5350000000000001</c:v>
                </c:pt>
                <c:pt idx="4">
                  <c:v>3.5403333333333333</c:v>
                </c:pt>
                <c:pt idx="5">
                  <c:v>5.04</c:v>
                </c:pt>
                <c:pt idx="6">
                  <c:v>5.71</c:v>
                </c:pt>
                <c:pt idx="7">
                  <c:v>5.0549999999999997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D-B345-B21A-AAA890DFC851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4.7149999999999999</c:v>
                </c:pt>
                <c:pt idx="1">
                  <c:v>2.8049999999999997</c:v>
                </c:pt>
                <c:pt idx="2">
                  <c:v>3.25</c:v>
                </c:pt>
                <c:pt idx="3">
                  <c:v>1.73</c:v>
                </c:pt>
                <c:pt idx="4">
                  <c:v>3.4733333333333332</c:v>
                </c:pt>
                <c:pt idx="5">
                  <c:v>5.4949999999999992</c:v>
                </c:pt>
                <c:pt idx="6">
                  <c:v>5.48</c:v>
                </c:pt>
                <c:pt idx="7">
                  <c:v>4.9399999999999995</c:v>
                </c:pt>
                <c:pt idx="8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D-B345-B21A-AAA890DFC851}"/>
            </c:ext>
          </c:extLst>
        </c:ser>
        <c:ser>
          <c:idx val="5"/>
          <c:order val="4"/>
          <c:tx>
            <c:strRef>
              <c:f>Graphs!$H$3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D-B345-B21A-AAA890DFC851}"/>
            </c:ext>
          </c:extLst>
        </c:ser>
        <c:ser>
          <c:idx val="6"/>
          <c:order val="5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7.57</c:v>
                </c:pt>
                <c:pt idx="1">
                  <c:v>6.26</c:v>
                </c:pt>
                <c:pt idx="2">
                  <c:v>5.6899999999999995</c:v>
                </c:pt>
                <c:pt idx="3">
                  <c:v>2.9000000000000004</c:v>
                </c:pt>
                <c:pt idx="4">
                  <c:v>5.4066666666666663</c:v>
                </c:pt>
                <c:pt idx="5">
                  <c:v>7.73</c:v>
                </c:pt>
                <c:pt idx="6">
                  <c:v>7.01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D-B345-B21A-AAA890DFC851}"/>
            </c:ext>
          </c:extLst>
        </c:ser>
        <c:ser>
          <c:idx val="7"/>
          <c:order val="6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0">
                  <c:v>4.7750000000000004</c:v>
                </c:pt>
                <c:pt idx="1">
                  <c:v>4.57</c:v>
                </c:pt>
                <c:pt idx="2">
                  <c:v>4.2249999999999996</c:v>
                </c:pt>
                <c:pt idx="3">
                  <c:v>3.2</c:v>
                </c:pt>
                <c:pt idx="4">
                  <c:v>4.9240000000000004</c:v>
                </c:pt>
                <c:pt idx="5">
                  <c:v>6.9749999999999996</c:v>
                </c:pt>
                <c:pt idx="6">
                  <c:v>6.875</c:v>
                </c:pt>
                <c:pt idx="7">
                  <c:v>6.78</c:v>
                </c:pt>
                <c:pt idx="8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CD-B345-B21A-AAA890DFC851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2.7949999999999999</c:v>
                </c:pt>
                <c:pt idx="1">
                  <c:v>1.75</c:v>
                </c:pt>
                <c:pt idx="2">
                  <c:v>2.355</c:v>
                </c:pt>
                <c:pt idx="3">
                  <c:v>1.77</c:v>
                </c:pt>
                <c:pt idx="4">
                  <c:v>3.2109999999999999</c:v>
                </c:pt>
                <c:pt idx="5">
                  <c:v>4.6000000000000005</c:v>
                </c:pt>
                <c:pt idx="6">
                  <c:v>4.58</c:v>
                </c:pt>
                <c:pt idx="7">
                  <c:v>3.26</c:v>
                </c:pt>
                <c:pt idx="8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CD-B345-B21A-AAA890DFC851}"/>
            </c:ext>
          </c:extLst>
        </c:ser>
        <c:ser>
          <c:idx val="9"/>
          <c:order val="8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2.74</c:v>
                </c:pt>
                <c:pt idx="1">
                  <c:v>2.605</c:v>
                </c:pt>
                <c:pt idx="2">
                  <c:v>2.5049999999999999</c:v>
                </c:pt>
                <c:pt idx="3">
                  <c:v>1.71</c:v>
                </c:pt>
                <c:pt idx="4">
                  <c:v>3.0939999999999999</c:v>
                </c:pt>
                <c:pt idx="5">
                  <c:v>5.07</c:v>
                </c:pt>
                <c:pt idx="6">
                  <c:v>3.63</c:v>
                </c:pt>
                <c:pt idx="7">
                  <c:v>2.95</c:v>
                </c:pt>
                <c:pt idx="8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CD-B345-B21A-AAA890DFC851}"/>
            </c:ext>
          </c:extLst>
        </c:ser>
        <c:ser>
          <c:idx val="10"/>
          <c:order val="9"/>
          <c:tx>
            <c:strRef>
              <c:f>Graphs!$M$3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CD-B345-B21A-AAA890DF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22368"/>
        <c:axId val="2110513632"/>
      </c:lineChart>
      <c:catAx>
        <c:axId val="20884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513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051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8422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68228297351"/>
          <c:y val="5.7971017056717498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3.3849999999999998</c:v>
                </c:pt>
                <c:pt idx="1">
                  <c:v>2.86</c:v>
                </c:pt>
                <c:pt idx="2">
                  <c:v>3.8899999999999997</c:v>
                </c:pt>
                <c:pt idx="3">
                  <c:v>4.3600000000000003</c:v>
                </c:pt>
                <c:pt idx="4">
                  <c:v>3.9233333333333333</c:v>
                </c:pt>
                <c:pt idx="5">
                  <c:v>6.63</c:v>
                </c:pt>
                <c:pt idx="6">
                  <c:v>8.8699999999999992</c:v>
                </c:pt>
                <c:pt idx="7">
                  <c:v>25</c:v>
                </c:pt>
                <c:pt idx="8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1-864B-A15C-E40D548BDFE7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5.8550000000000004</c:v>
                </c:pt>
                <c:pt idx="1">
                  <c:v>29.46</c:v>
                </c:pt>
                <c:pt idx="2">
                  <c:v>8.9</c:v>
                </c:pt>
                <c:pt idx="3">
                  <c:v>6.2</c:v>
                </c:pt>
                <c:pt idx="4">
                  <c:v>5.4433333333333325</c:v>
                </c:pt>
                <c:pt idx="5">
                  <c:v>8.81</c:v>
                </c:pt>
                <c:pt idx="6">
                  <c:v>5.84</c:v>
                </c:pt>
                <c:pt idx="7">
                  <c:v>4.7149999999999999</c:v>
                </c:pt>
                <c:pt idx="8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1-864B-A15C-E40D548BD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344368"/>
        <c:axId val="1885853120"/>
      </c:lineChart>
      <c:catAx>
        <c:axId val="197434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5853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88585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4344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0.21339564539181499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0.23699999999999999</c:v>
                </c:pt>
                <c:pt idx="1">
                  <c:v>9.2999999999999999E-2</c:v>
                </c:pt>
                <c:pt idx="2">
                  <c:v>0.25600000000000001</c:v>
                </c:pt>
                <c:pt idx="3">
                  <c:v>0.24349999999999999</c:v>
                </c:pt>
                <c:pt idx="4">
                  <c:v>0.32633333333333331</c:v>
                </c:pt>
                <c:pt idx="5">
                  <c:v>0.224</c:v>
                </c:pt>
                <c:pt idx="6">
                  <c:v>0.13400000000000001</c:v>
                </c:pt>
                <c:pt idx="7">
                  <c:v>0.17699999999999999</c:v>
                </c:pt>
                <c:pt idx="8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7-524E-A5BE-0BDA17691F40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0.34099999999999997</c:v>
                </c:pt>
                <c:pt idx="1">
                  <c:v>0.14799999999999999</c:v>
                </c:pt>
                <c:pt idx="2">
                  <c:v>0.30549999999999999</c:v>
                </c:pt>
                <c:pt idx="3">
                  <c:v>0.55900000000000005</c:v>
                </c:pt>
                <c:pt idx="4">
                  <c:v>0.45933333333333337</c:v>
                </c:pt>
                <c:pt idx="5">
                  <c:v>0.20300000000000001</c:v>
                </c:pt>
                <c:pt idx="6">
                  <c:v>0.14550000000000002</c:v>
                </c:pt>
                <c:pt idx="7">
                  <c:v>0.89549999999999996</c:v>
                </c:pt>
                <c:pt idx="8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524E-A5BE-0BDA1769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19456"/>
        <c:axId val="-2146707504"/>
      </c:lineChart>
      <c:catAx>
        <c:axId val="-214681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707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670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819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0.21306376697884399"/>
          <c:h val="7.92349737787156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9</c:v>
                </c:pt>
                <c:pt idx="1">
                  <c:v>27.4</c:v>
                </c:pt>
                <c:pt idx="2">
                  <c:v>38.9</c:v>
                </c:pt>
                <c:pt idx="3">
                  <c:v>18.450000000000003</c:v>
                </c:pt>
                <c:pt idx="4">
                  <c:v>25.366666666666664</c:v>
                </c:pt>
                <c:pt idx="5">
                  <c:v>27.3</c:v>
                </c:pt>
                <c:pt idx="6">
                  <c:v>50.4</c:v>
                </c:pt>
                <c:pt idx="7">
                  <c:v>21.6</c:v>
                </c:pt>
                <c:pt idx="8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74D-9303-6EA6DB89EB26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9</c:v>
                </c:pt>
                <c:pt idx="1">
                  <c:v>17.55</c:v>
                </c:pt>
                <c:pt idx="2">
                  <c:v>27.75</c:v>
                </c:pt>
                <c:pt idx="3">
                  <c:v>7.1</c:v>
                </c:pt>
                <c:pt idx="4">
                  <c:v>12.566666666666668</c:v>
                </c:pt>
                <c:pt idx="5">
                  <c:v>13.2</c:v>
                </c:pt>
                <c:pt idx="6">
                  <c:v>31</c:v>
                </c:pt>
                <c:pt idx="7">
                  <c:v>30.35</c:v>
                </c:pt>
                <c:pt idx="8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74D-9303-6EA6DB89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97088"/>
        <c:axId val="1676599744"/>
      </c:lineChart>
      <c:catAx>
        <c:axId val="21120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59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659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097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0.218152869775742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General</c:formatCode>
                <c:ptCount val="9"/>
                <c:pt idx="0">
                  <c:v>3.0430207500000002</c:v>
                </c:pt>
                <c:pt idx="1">
                  <c:v>2.8574280000000005</c:v>
                </c:pt>
                <c:pt idx="2">
                  <c:v>2.38469175</c:v>
                </c:pt>
                <c:pt idx="3">
                  <c:v>2.6543264999999998</c:v>
                </c:pt>
                <c:pt idx="4">
                  <c:v>2.7196925000000003</c:v>
                </c:pt>
                <c:pt idx="5">
                  <c:v>3.03601725</c:v>
                </c:pt>
                <c:pt idx="6">
                  <c:v>3.4107045000000005</c:v>
                </c:pt>
                <c:pt idx="7">
                  <c:v>3.2531257500000001</c:v>
                </c:pt>
                <c:pt idx="8">
                  <c:v>4.7833904999999994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B-CB47-8459-2A9CAF5A3C5F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General</c:formatCode>
                <c:ptCount val="9"/>
                <c:pt idx="0">
                  <c:v>2.6333159999999998</c:v>
                </c:pt>
                <c:pt idx="1">
                  <c:v>3.4107045000000005</c:v>
                </c:pt>
                <c:pt idx="2">
                  <c:v>2.5982984999999998</c:v>
                </c:pt>
                <c:pt idx="3">
                  <c:v>1.974987</c:v>
                </c:pt>
                <c:pt idx="4">
                  <c:v>2.1640815</c:v>
                </c:pt>
                <c:pt idx="5">
                  <c:v>2.297148</c:v>
                </c:pt>
                <c:pt idx="6">
                  <c:v>2.1640815</c:v>
                </c:pt>
                <c:pt idx="7">
                  <c:v>2.4162074999999996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B-CB47-8459-2A9CAF5A3C5F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General</c:formatCode>
                <c:ptCount val="9"/>
                <c:pt idx="0">
                  <c:v>3.3021502500000004</c:v>
                </c:pt>
                <c:pt idx="1">
                  <c:v>3.3803560000000004</c:v>
                </c:pt>
                <c:pt idx="2">
                  <c:v>3.5110880000000004</c:v>
                </c:pt>
                <c:pt idx="3">
                  <c:v>2.2061025000000001</c:v>
                </c:pt>
                <c:pt idx="4">
                  <c:v>2.1967645</c:v>
                </c:pt>
                <c:pt idx="5">
                  <c:v>2.871435</c:v>
                </c:pt>
                <c:pt idx="8">
                  <c:v>4.3351664999999997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B-CB47-8459-2A9CAF5A3C5F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General</c:formatCode>
                <c:ptCount val="9"/>
                <c:pt idx="0">
                  <c:v>2.3741865</c:v>
                </c:pt>
                <c:pt idx="1">
                  <c:v>3.2601292500000003</c:v>
                </c:pt>
                <c:pt idx="2">
                  <c:v>2.9764875000000002</c:v>
                </c:pt>
                <c:pt idx="3">
                  <c:v>2.3811899999999997</c:v>
                </c:pt>
                <c:pt idx="4">
                  <c:v>2.3216602499999999</c:v>
                </c:pt>
                <c:pt idx="5">
                  <c:v>2.8574279999999996</c:v>
                </c:pt>
                <c:pt idx="6">
                  <c:v>3.0360172499999996</c:v>
                </c:pt>
                <c:pt idx="7">
                  <c:v>2.7453720000000001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B-CB47-8459-2A9CAF5A3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252512"/>
        <c:axId val="1734947712"/>
      </c:lineChart>
      <c:catAx>
        <c:axId val="-21452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9477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494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252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General</c:formatCode>
                <c:ptCount val="9"/>
                <c:pt idx="0">
                  <c:v>3.7551124999999998E-2</c:v>
                </c:pt>
                <c:pt idx="1">
                  <c:v>2.8879524999999996E-2</c:v>
                </c:pt>
                <c:pt idx="2">
                  <c:v>4.9861700000000002E-2</c:v>
                </c:pt>
                <c:pt idx="3">
                  <c:v>6.6895200000000002E-2</c:v>
                </c:pt>
                <c:pt idx="4">
                  <c:v>0.15670820000000002</c:v>
                </c:pt>
                <c:pt idx="5">
                  <c:v>4.6300149999999998E-2</c:v>
                </c:pt>
                <c:pt idx="6">
                  <c:v>3.4996100000000002E-2</c:v>
                </c:pt>
                <c:pt idx="7">
                  <c:v>3.8015674999999999E-2</c:v>
                </c:pt>
                <c:pt idx="8">
                  <c:v>2.4311449999999998E-2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7-F542-AAD6-440F3DCD85BB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General</c:formatCode>
                <c:ptCount val="9"/>
                <c:pt idx="0">
                  <c:v>8.4083549999999993E-2</c:v>
                </c:pt>
                <c:pt idx="1">
                  <c:v>8.098654999999999E-2</c:v>
                </c:pt>
                <c:pt idx="2">
                  <c:v>9.2755150000000008E-2</c:v>
                </c:pt>
                <c:pt idx="3">
                  <c:v>0.11009835</c:v>
                </c:pt>
                <c:pt idx="4">
                  <c:v>0.10762075000000002</c:v>
                </c:pt>
                <c:pt idx="5">
                  <c:v>8.5167500000000007E-2</c:v>
                </c:pt>
                <c:pt idx="6">
                  <c:v>7.1540699999999999E-2</c:v>
                </c:pt>
                <c:pt idx="7">
                  <c:v>7.6495900000000006E-2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F542-AAD6-440F3DCD85BB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General</c:formatCode>
                <c:ptCount val="9"/>
                <c:pt idx="0">
                  <c:v>7.5024824999999989E-2</c:v>
                </c:pt>
                <c:pt idx="1">
                  <c:v>7.5566800000000003E-2</c:v>
                </c:pt>
                <c:pt idx="2">
                  <c:v>9.683286666666667E-2</c:v>
                </c:pt>
                <c:pt idx="3">
                  <c:v>0.10916925</c:v>
                </c:pt>
                <c:pt idx="4">
                  <c:v>0.13363555000000002</c:v>
                </c:pt>
                <c:pt idx="5">
                  <c:v>8.2380199999999987E-2</c:v>
                </c:pt>
                <c:pt idx="8">
                  <c:v>8.2070499999999991E-2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7-F542-AAD6-440F3DCD85BB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General</c:formatCode>
                <c:ptCount val="9"/>
                <c:pt idx="0">
                  <c:v>6.7824300000000004E-2</c:v>
                </c:pt>
                <c:pt idx="1">
                  <c:v>5.0403675000000002E-2</c:v>
                </c:pt>
                <c:pt idx="2">
                  <c:v>8.2767325000000003E-2</c:v>
                </c:pt>
                <c:pt idx="3">
                  <c:v>9.2677724999999989E-2</c:v>
                </c:pt>
                <c:pt idx="4">
                  <c:v>0.11412445</c:v>
                </c:pt>
                <c:pt idx="5">
                  <c:v>6.6508075E-2</c:v>
                </c:pt>
                <c:pt idx="6">
                  <c:v>5.3655524999999996E-2</c:v>
                </c:pt>
                <c:pt idx="7">
                  <c:v>7.5953925000000005E-2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7-F542-AAD6-440F3DCD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952160"/>
        <c:axId val="1735474912"/>
      </c:lineChart>
      <c:catAx>
        <c:axId val="21119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474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547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1952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2.8994489999999997</c:v>
                </c:pt>
                <c:pt idx="1">
                  <c:v>3.2846415000000002</c:v>
                </c:pt>
                <c:pt idx="2">
                  <c:v>2.1080535</c:v>
                </c:pt>
                <c:pt idx="3">
                  <c:v>1.9049520000000002</c:v>
                </c:pt>
                <c:pt idx="4">
                  <c:v>2.0030009999999998</c:v>
                </c:pt>
                <c:pt idx="5">
                  <c:v>1.7508750000000002</c:v>
                </c:pt>
                <c:pt idx="6">
                  <c:v>1.6031011500000001</c:v>
                </c:pt>
                <c:pt idx="7">
                  <c:v>1.5477734999999999</c:v>
                </c:pt>
                <c:pt idx="8">
                  <c:v>1.792896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6E49-8067-02DC157042E3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2.6753369999999999</c:v>
                </c:pt>
                <c:pt idx="1">
                  <c:v>3.0675330000000001</c:v>
                </c:pt>
                <c:pt idx="2">
                  <c:v>2.0380184999999997</c:v>
                </c:pt>
                <c:pt idx="3">
                  <c:v>1.7298644999999999</c:v>
                </c:pt>
                <c:pt idx="4">
                  <c:v>1.6504915</c:v>
                </c:pt>
                <c:pt idx="5">
                  <c:v>1.1268631499999999</c:v>
                </c:pt>
                <c:pt idx="6">
                  <c:v>0.82641300000000006</c:v>
                </c:pt>
                <c:pt idx="7">
                  <c:v>1.1730862499999999</c:v>
                </c:pt>
                <c:pt idx="8">
                  <c:v>1.484742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C-6E49-8067-02DC157042E3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3.2776379999999996</c:v>
                </c:pt>
                <c:pt idx="1">
                  <c:v>2.1696843000000001</c:v>
                </c:pt>
                <c:pt idx="2">
                  <c:v>1.3768880999999999</c:v>
                </c:pt>
                <c:pt idx="3">
                  <c:v>1.8069030000000001</c:v>
                </c:pt>
                <c:pt idx="4">
                  <c:v>1.7555439999999998</c:v>
                </c:pt>
                <c:pt idx="5">
                  <c:v>1.204602</c:v>
                </c:pt>
                <c:pt idx="6">
                  <c:v>0.73396680000000003</c:v>
                </c:pt>
                <c:pt idx="7">
                  <c:v>1.3292643</c:v>
                </c:pt>
                <c:pt idx="8">
                  <c:v>1.1723859000000001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C-6E49-8067-02DC157042E3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1">
                  <c:v>1.08204075</c:v>
                </c:pt>
                <c:pt idx="2">
                  <c:v>0.68704334999999994</c:v>
                </c:pt>
                <c:pt idx="3">
                  <c:v>0.90345150000000007</c:v>
                </c:pt>
                <c:pt idx="4">
                  <c:v>1.0117722999999998</c:v>
                </c:pt>
                <c:pt idx="5">
                  <c:v>0.5980989000000001</c:v>
                </c:pt>
                <c:pt idx="6">
                  <c:v>0.47553765000000003</c:v>
                </c:pt>
                <c:pt idx="7">
                  <c:v>0.46993484999999996</c:v>
                </c:pt>
                <c:pt idx="8">
                  <c:v>0.44682329999999998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C-6E49-8067-02DC157042E3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0.85022490000000006</c:v>
                </c:pt>
                <c:pt idx="1">
                  <c:v>0.80330144999999997</c:v>
                </c:pt>
                <c:pt idx="2">
                  <c:v>0.80610284999999993</c:v>
                </c:pt>
                <c:pt idx="3">
                  <c:v>0.96788370000000001</c:v>
                </c:pt>
                <c:pt idx="4">
                  <c:v>1.2975151</c:v>
                </c:pt>
                <c:pt idx="5">
                  <c:v>0.74867414999999993</c:v>
                </c:pt>
                <c:pt idx="6">
                  <c:v>0.56728350000000005</c:v>
                </c:pt>
                <c:pt idx="7">
                  <c:v>0.54487229999999998</c:v>
                </c:pt>
                <c:pt idx="8">
                  <c:v>0.45662819999999998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C-6E49-8067-02DC157042E3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2.7873929999999998</c:v>
                </c:pt>
                <c:pt idx="1">
                  <c:v>3.4387184999999998</c:v>
                </c:pt>
                <c:pt idx="2">
                  <c:v>2.3671829999999998</c:v>
                </c:pt>
                <c:pt idx="3">
                  <c:v>1.7718855</c:v>
                </c:pt>
                <c:pt idx="4">
                  <c:v>1.8909449999999997</c:v>
                </c:pt>
                <c:pt idx="5">
                  <c:v>1.8629310000000001</c:v>
                </c:pt>
                <c:pt idx="6">
                  <c:v>1.6668329999999998</c:v>
                </c:pt>
                <c:pt idx="7">
                  <c:v>1.7578784999999999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1C-6E49-8067-02DC157042E3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0">
                  <c:v>1.8909449999999999</c:v>
                </c:pt>
                <c:pt idx="1">
                  <c:v>1.3943968499999999</c:v>
                </c:pt>
                <c:pt idx="2">
                  <c:v>0.78999479999999989</c:v>
                </c:pt>
                <c:pt idx="3">
                  <c:v>1.0302148499999999</c:v>
                </c:pt>
                <c:pt idx="4">
                  <c:v>1.092546</c:v>
                </c:pt>
                <c:pt idx="5">
                  <c:v>0.71925945000000002</c:v>
                </c:pt>
                <c:pt idx="6">
                  <c:v>0.58619295000000005</c:v>
                </c:pt>
                <c:pt idx="7">
                  <c:v>0.6513255</c:v>
                </c:pt>
                <c:pt idx="8">
                  <c:v>0.68074020000000002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1C-6E49-8067-02DC1570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136016"/>
        <c:axId val="2019331088"/>
      </c:lineChart>
      <c:catAx>
        <c:axId val="209513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93310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1933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136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9.4923050000000009E-2</c:v>
                </c:pt>
                <c:pt idx="1">
                  <c:v>7.5257099999999993E-2</c:v>
                </c:pt>
                <c:pt idx="2">
                  <c:v>9.3993949999999993E-2</c:v>
                </c:pt>
                <c:pt idx="3">
                  <c:v>0.12171209999999999</c:v>
                </c:pt>
                <c:pt idx="4">
                  <c:v>0.12687376666666667</c:v>
                </c:pt>
                <c:pt idx="5">
                  <c:v>8.3773849999999983E-2</c:v>
                </c:pt>
                <c:pt idx="6">
                  <c:v>5.6520250000000001E-2</c:v>
                </c:pt>
                <c:pt idx="7">
                  <c:v>5.4816900000000002E-2</c:v>
                </c:pt>
                <c:pt idx="8">
                  <c:v>5.5126599999999998E-2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4-5E44-80D3-59EA77CD863A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7.6341049999999994E-2</c:v>
                </c:pt>
                <c:pt idx="1">
                  <c:v>8.7335400000000007E-2</c:v>
                </c:pt>
                <c:pt idx="2">
                  <c:v>8.8574199999999992E-2</c:v>
                </c:pt>
                <c:pt idx="3">
                  <c:v>0.11938935000000001</c:v>
                </c:pt>
                <c:pt idx="4">
                  <c:v>0.11613749999999999</c:v>
                </c:pt>
                <c:pt idx="5">
                  <c:v>7.1231000000000003E-2</c:v>
                </c:pt>
                <c:pt idx="6">
                  <c:v>5.1410200000000003E-2</c:v>
                </c:pt>
                <c:pt idx="7">
                  <c:v>5.2649000000000001E-2</c:v>
                </c:pt>
                <c:pt idx="8">
                  <c:v>4.11901E-2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4-5E44-80D3-59EA77CD863A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0.12465424999999999</c:v>
                </c:pt>
                <c:pt idx="1">
                  <c:v>7.3244050000000005E-2</c:v>
                </c:pt>
                <c:pt idx="2">
                  <c:v>7.7270149999999982E-2</c:v>
                </c:pt>
                <c:pt idx="3">
                  <c:v>9.22906E-2</c:v>
                </c:pt>
                <c:pt idx="4">
                  <c:v>0.13564860000000001</c:v>
                </c:pt>
                <c:pt idx="5">
                  <c:v>7.727015000000001E-2</c:v>
                </c:pt>
                <c:pt idx="6">
                  <c:v>4.9551999999999999E-2</c:v>
                </c:pt>
                <c:pt idx="7">
                  <c:v>6.1165749999999998E-2</c:v>
                </c:pt>
                <c:pt idx="8">
                  <c:v>4.7074399999999995E-2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4-5E44-80D3-59EA77CD863A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1">
                  <c:v>5.11005E-2</c:v>
                </c:pt>
                <c:pt idx="2">
                  <c:v>5.2339300000000005E-2</c:v>
                </c:pt>
                <c:pt idx="3">
                  <c:v>6.565639999999999E-2</c:v>
                </c:pt>
                <c:pt idx="4">
                  <c:v>9.4768199999999983E-2</c:v>
                </c:pt>
                <c:pt idx="5">
                  <c:v>5.2029599999999995E-2</c:v>
                </c:pt>
                <c:pt idx="6">
                  <c:v>4.2583750000000004E-2</c:v>
                </c:pt>
                <c:pt idx="7">
                  <c:v>4.2274050000000001E-2</c:v>
                </c:pt>
                <c:pt idx="8">
                  <c:v>2.8182700000000002E-2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4-5E44-80D3-59EA77CD863A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6.7514599999999994E-2</c:v>
                </c:pt>
                <c:pt idx="1">
                  <c:v>6.9837350000000006E-2</c:v>
                </c:pt>
                <c:pt idx="2">
                  <c:v>7.5721650000000001E-2</c:v>
                </c:pt>
                <c:pt idx="3">
                  <c:v>0.10421404999999999</c:v>
                </c:pt>
                <c:pt idx="4">
                  <c:v>0.20842810000000003</c:v>
                </c:pt>
                <c:pt idx="5">
                  <c:v>7.1695549999999997E-2</c:v>
                </c:pt>
                <c:pt idx="6">
                  <c:v>4.9861699999999995E-2</c:v>
                </c:pt>
                <c:pt idx="7">
                  <c:v>6.0236650000000003E-2</c:v>
                </c:pt>
                <c:pt idx="8">
                  <c:v>3.5305799999999998E-2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4-5E44-80D3-59EA77CD863A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6.7824300000000004E-2</c:v>
                </c:pt>
                <c:pt idx="1">
                  <c:v>5.0403675000000002E-2</c:v>
                </c:pt>
                <c:pt idx="2">
                  <c:v>8.2767325000000003E-2</c:v>
                </c:pt>
                <c:pt idx="3">
                  <c:v>9.2677724999999989E-2</c:v>
                </c:pt>
                <c:pt idx="4">
                  <c:v>0.11412445</c:v>
                </c:pt>
                <c:pt idx="5">
                  <c:v>6.6508075E-2</c:v>
                </c:pt>
                <c:pt idx="6">
                  <c:v>5.3655524999999996E-2</c:v>
                </c:pt>
                <c:pt idx="7">
                  <c:v>7.5953925000000005E-2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4-5E44-80D3-59EA77CD863A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0">
                  <c:v>6.2869099999999997E-2</c:v>
                </c:pt>
                <c:pt idx="1">
                  <c:v>5.5281449999999996E-2</c:v>
                </c:pt>
                <c:pt idx="2">
                  <c:v>5.7604200000000001E-2</c:v>
                </c:pt>
                <c:pt idx="3">
                  <c:v>6.8598550000000008E-2</c:v>
                </c:pt>
                <c:pt idx="4">
                  <c:v>9.7555499999999976E-2</c:v>
                </c:pt>
                <c:pt idx="5">
                  <c:v>5.6365399999999996E-2</c:v>
                </c:pt>
                <c:pt idx="6">
                  <c:v>4.8313200000000001E-2</c:v>
                </c:pt>
                <c:pt idx="7">
                  <c:v>4.6764699999999992E-2</c:v>
                </c:pt>
                <c:pt idx="8">
                  <c:v>3.3447600000000001E-2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4-5E44-80D3-59EA77CD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24960"/>
        <c:axId val="1764731536"/>
      </c:lineChart>
      <c:catAx>
        <c:axId val="21121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7315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473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1249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1.932966</c:v>
                </c:pt>
                <c:pt idx="1">
                  <c:v>1.6808399999999999</c:v>
                </c:pt>
                <c:pt idx="2">
                  <c:v>1.0127060999999999</c:v>
                </c:pt>
                <c:pt idx="3">
                  <c:v>1.2036681999999999</c:v>
                </c:pt>
                <c:pt idx="4">
                  <c:v>1.3376685000000001</c:v>
                </c:pt>
                <c:pt idx="5">
                  <c:v>1.0435215000000002</c:v>
                </c:pt>
                <c:pt idx="6">
                  <c:v>0.86002979999999996</c:v>
                </c:pt>
                <c:pt idx="7">
                  <c:v>1.0267131</c:v>
                </c:pt>
                <c:pt idx="8">
                  <c:v>1.0701348000000002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E04A-A054-97979FB104A1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2.8294139999999999</c:v>
                </c:pt>
                <c:pt idx="1">
                  <c:v>1.7998995</c:v>
                </c:pt>
                <c:pt idx="2">
                  <c:v>1.12056</c:v>
                </c:pt>
                <c:pt idx="3">
                  <c:v>1.5827910000000001</c:v>
                </c:pt>
                <c:pt idx="4">
                  <c:v>1.3750205</c:v>
                </c:pt>
                <c:pt idx="5">
                  <c:v>0.90065010000000012</c:v>
                </c:pt>
                <c:pt idx="6">
                  <c:v>0.68564264999999991</c:v>
                </c:pt>
                <c:pt idx="7">
                  <c:v>0.71015490000000003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6-E04A-A054-97979FB1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185296"/>
        <c:axId val="1735642800"/>
      </c:lineChart>
      <c:catAx>
        <c:axId val="173218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642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564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2185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6.7669450000000006E-2</c:v>
                </c:pt>
                <c:pt idx="1">
                  <c:v>7.7424999999999994E-2</c:v>
                </c:pt>
                <c:pt idx="2">
                  <c:v>0.10359465</c:v>
                </c:pt>
                <c:pt idx="3">
                  <c:v>8.7025699999999998E-2</c:v>
                </c:pt>
                <c:pt idx="4">
                  <c:v>0.13120956666666669</c:v>
                </c:pt>
                <c:pt idx="5">
                  <c:v>8.8109649999999984E-2</c:v>
                </c:pt>
                <c:pt idx="6">
                  <c:v>0.1018913</c:v>
                </c:pt>
                <c:pt idx="7">
                  <c:v>5.38878E-2</c:v>
                </c:pt>
                <c:pt idx="8">
                  <c:v>6.6895200000000002E-2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BE4B-8D5C-508CBC67D684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0.1074659</c:v>
                </c:pt>
                <c:pt idx="1">
                  <c:v>8.9193599999999998E-2</c:v>
                </c:pt>
                <c:pt idx="2">
                  <c:v>7.4792549999999999E-2</c:v>
                </c:pt>
                <c:pt idx="3">
                  <c:v>8.981299999999999E-2</c:v>
                </c:pt>
                <c:pt idx="4">
                  <c:v>0.11716983333333332</c:v>
                </c:pt>
                <c:pt idx="5">
                  <c:v>6.6120949999999998E-2</c:v>
                </c:pt>
                <c:pt idx="6">
                  <c:v>6.1939999999999995E-2</c:v>
                </c:pt>
                <c:pt idx="7">
                  <c:v>5.1719899999999999E-2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A-BE4B-8D5C-508CBC67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01088"/>
        <c:axId val="-2146818464"/>
      </c:lineChart>
      <c:catAx>
        <c:axId val="17486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818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681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8601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22833333914015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General</c:formatCode>
                <c:ptCount val="9"/>
                <c:pt idx="0">
                  <c:v>35</c:v>
                </c:pt>
                <c:pt idx="1">
                  <c:v>39</c:v>
                </c:pt>
                <c:pt idx="2">
                  <c:v>28.5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35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DC4B-8BFB-16B66E1EA1B0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General</c:formatCode>
                <c:ptCount val="9"/>
                <c:pt idx="0">
                  <c:v>17</c:v>
                </c:pt>
                <c:pt idx="1">
                  <c:v>16.5</c:v>
                </c:pt>
                <c:pt idx="2">
                  <c:v>19.25</c:v>
                </c:pt>
                <c:pt idx="3">
                  <c:v>16.5</c:v>
                </c:pt>
                <c:pt idx="4">
                  <c:v>19.5</c:v>
                </c:pt>
                <c:pt idx="5">
                  <c:v>16.5</c:v>
                </c:pt>
                <c:pt idx="6">
                  <c:v>16.75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DC4B-8BFB-16B66E1EA1B0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General</c:formatCode>
                <c:ptCount val="9"/>
                <c:pt idx="0">
                  <c:v>30</c:v>
                </c:pt>
                <c:pt idx="1">
                  <c:v>11</c:v>
                </c:pt>
                <c:pt idx="2">
                  <c:v>35</c:v>
                </c:pt>
                <c:pt idx="3">
                  <c:v>20.5</c:v>
                </c:pt>
                <c:pt idx="4">
                  <c:v>25</c:v>
                </c:pt>
                <c:pt idx="5">
                  <c:v>10.5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A-DC4B-8BFB-16B66E1EA1B0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General</c:formatCode>
                <c:ptCount val="9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A-DC4B-8BFB-16B66E1E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65888"/>
        <c:axId val="1746006416"/>
      </c:lineChart>
      <c:catAx>
        <c:axId val="17626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0064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4600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26658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0.61250000000000004</c:v>
                </c:pt>
                <c:pt idx="1">
                  <c:v>0.1055</c:v>
                </c:pt>
                <c:pt idx="2">
                  <c:v>0.17050000000000001</c:v>
                </c:pt>
                <c:pt idx="3">
                  <c:v>0.34299999999999997</c:v>
                </c:pt>
                <c:pt idx="4">
                  <c:v>0.41700000000000004</c:v>
                </c:pt>
                <c:pt idx="5">
                  <c:v>0.19700000000000001</c:v>
                </c:pt>
                <c:pt idx="6">
                  <c:v>0.32100000000000001</c:v>
                </c:pt>
                <c:pt idx="7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2-5842-A199-41E3EE7A84AC}"/>
            </c:ext>
          </c:extLst>
        </c:ser>
        <c:ser>
          <c:idx val="2"/>
          <c:order val="1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0.1195</c:v>
                </c:pt>
                <c:pt idx="1">
                  <c:v>0.37</c:v>
                </c:pt>
                <c:pt idx="2">
                  <c:v>0.35850000000000004</c:v>
                </c:pt>
                <c:pt idx="3">
                  <c:v>0.14599999999999999</c:v>
                </c:pt>
                <c:pt idx="4">
                  <c:v>0.67433333333333334</c:v>
                </c:pt>
                <c:pt idx="5">
                  <c:v>0.44900000000000001</c:v>
                </c:pt>
                <c:pt idx="6">
                  <c:v>0.19550000000000001</c:v>
                </c:pt>
                <c:pt idx="7">
                  <c:v>8.5000000000000006E-2</c:v>
                </c:pt>
                <c:pt idx="8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2-5842-A199-41E3EE7A84AC}"/>
            </c:ext>
          </c:extLst>
        </c:ser>
        <c:ser>
          <c:idx val="3"/>
          <c:order val="2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0.193</c:v>
                </c:pt>
                <c:pt idx="2">
                  <c:v>0.69300000000000006</c:v>
                </c:pt>
                <c:pt idx="3">
                  <c:v>0.193</c:v>
                </c:pt>
                <c:pt idx="4">
                  <c:v>1.0436666666666665</c:v>
                </c:pt>
                <c:pt idx="5">
                  <c:v>0.41599999999999998</c:v>
                </c:pt>
                <c:pt idx="6">
                  <c:v>0.29799999999999999</c:v>
                </c:pt>
                <c:pt idx="7">
                  <c:v>0.19750000000000001</c:v>
                </c:pt>
                <c:pt idx="8">
                  <c:v>0.42299999999999999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2-5842-A199-41E3EE7A84AC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6.7000000000000004E-2</c:v>
                </c:pt>
                <c:pt idx="1">
                  <c:v>0.158</c:v>
                </c:pt>
                <c:pt idx="2">
                  <c:v>0.1525</c:v>
                </c:pt>
                <c:pt idx="3">
                  <c:v>0.18049999999999999</c:v>
                </c:pt>
                <c:pt idx="4">
                  <c:v>0.7573333333333333</c:v>
                </c:pt>
                <c:pt idx="5">
                  <c:v>0.28849999999999998</c:v>
                </c:pt>
                <c:pt idx="6">
                  <c:v>0.18149999999999999</c:v>
                </c:pt>
                <c:pt idx="7">
                  <c:v>0.23699999999999999</c:v>
                </c:pt>
                <c:pt idx="8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2-5842-A199-41E3EE7A84AC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2-5842-A199-41E3EE7A84AC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2.4500000000000001E-2</c:v>
                </c:pt>
                <c:pt idx="1">
                  <c:v>0.18049999999999999</c:v>
                </c:pt>
                <c:pt idx="2">
                  <c:v>0.35649999999999998</c:v>
                </c:pt>
                <c:pt idx="3">
                  <c:v>0.30049999999999999</c:v>
                </c:pt>
                <c:pt idx="4">
                  <c:v>0.28899999999999998</c:v>
                </c:pt>
                <c:pt idx="5">
                  <c:v>0.50600000000000001</c:v>
                </c:pt>
                <c:pt idx="6">
                  <c:v>7.6999999999999999E-2</c:v>
                </c:pt>
                <c:pt idx="8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2-5842-A199-41E3EE7A84AC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0">
                  <c:v>0.11549999999999999</c:v>
                </c:pt>
                <c:pt idx="1">
                  <c:v>0.17099999999999999</c:v>
                </c:pt>
                <c:pt idx="2">
                  <c:v>0.1195</c:v>
                </c:pt>
                <c:pt idx="3">
                  <c:v>0.21499999999999997</c:v>
                </c:pt>
                <c:pt idx="4">
                  <c:v>0.41233333333333338</c:v>
                </c:pt>
                <c:pt idx="5">
                  <c:v>0.1915</c:v>
                </c:pt>
                <c:pt idx="6">
                  <c:v>0.20300000000000001</c:v>
                </c:pt>
                <c:pt idx="7">
                  <c:v>0.23499999999999999</c:v>
                </c:pt>
                <c:pt idx="8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2-5842-A199-41E3EE7A84AC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0.20799999999999999</c:v>
                </c:pt>
                <c:pt idx="1">
                  <c:v>3.2000000000000001E-2</c:v>
                </c:pt>
                <c:pt idx="2">
                  <c:v>0.20749999999999999</c:v>
                </c:pt>
                <c:pt idx="3">
                  <c:v>0.36749999999999999</c:v>
                </c:pt>
                <c:pt idx="4">
                  <c:v>0.52533333333333332</c:v>
                </c:pt>
                <c:pt idx="5">
                  <c:v>0.247</c:v>
                </c:pt>
                <c:pt idx="6">
                  <c:v>0.16499999999999998</c:v>
                </c:pt>
                <c:pt idx="7">
                  <c:v>0.19599999999999998</c:v>
                </c:pt>
                <c:pt idx="8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2-5842-A199-41E3EE7A84AC}"/>
            </c:ext>
          </c:extLst>
        </c:ser>
        <c:ser>
          <c:idx val="9"/>
          <c:order val="8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0.13500000000000001</c:v>
                </c:pt>
                <c:pt idx="1">
                  <c:v>0.23599999999999999</c:v>
                </c:pt>
                <c:pt idx="2">
                  <c:v>0.158</c:v>
                </c:pt>
                <c:pt idx="3">
                  <c:v>0.47549999999999998</c:v>
                </c:pt>
                <c:pt idx="4">
                  <c:v>0.42599999999999999</c:v>
                </c:pt>
                <c:pt idx="5">
                  <c:v>0.20299999999999999</c:v>
                </c:pt>
                <c:pt idx="6">
                  <c:v>0.13200000000000001</c:v>
                </c:pt>
                <c:pt idx="7">
                  <c:v>0.22450000000000001</c:v>
                </c:pt>
                <c:pt idx="8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D2-5842-A199-41E3EE7A84AC}"/>
            </c:ext>
          </c:extLst>
        </c:ser>
        <c:ser>
          <c:idx val="10"/>
          <c:order val="9"/>
          <c:tx>
            <c:strRef>
              <c:f>Graphs!$M$15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D2-5842-A199-41E3EE7A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72704"/>
        <c:axId val="1798868368"/>
      </c:lineChart>
      <c:catAx>
        <c:axId val="20650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88683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9886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072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11</c:v>
                </c:pt>
                <c:pt idx="1">
                  <c:v>13.5</c:v>
                </c:pt>
                <c:pt idx="2">
                  <c:v>16</c:v>
                </c:pt>
                <c:pt idx="3">
                  <c:v>14</c:v>
                </c:pt>
                <c:pt idx="4">
                  <c:v>15.333333333333334</c:v>
                </c:pt>
                <c:pt idx="5">
                  <c:v>16</c:v>
                </c:pt>
                <c:pt idx="6">
                  <c:v>15</c:v>
                </c:pt>
                <c:pt idx="7">
                  <c:v>28.5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974E-862B-0E19437ACA9D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15</c:v>
                </c:pt>
                <c:pt idx="1">
                  <c:v>14.5</c:v>
                </c:pt>
                <c:pt idx="2">
                  <c:v>15</c:v>
                </c:pt>
                <c:pt idx="3">
                  <c:v>15.5</c:v>
                </c:pt>
                <c:pt idx="4">
                  <c:v>16</c:v>
                </c:pt>
                <c:pt idx="5">
                  <c:v>24</c:v>
                </c:pt>
                <c:pt idx="6">
                  <c:v>17</c:v>
                </c:pt>
                <c:pt idx="7">
                  <c:v>37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3-974E-862B-0E19437ACA9D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8.5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3-974E-862B-0E19437ACA9D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17.333333333333332</c:v>
                </c:pt>
                <c:pt idx="5">
                  <c:v>24</c:v>
                </c:pt>
                <c:pt idx="6">
                  <c:v>11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3-974E-862B-0E19437ACA9D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15.5</c:v>
                </c:pt>
                <c:pt idx="1">
                  <c:v>21.5</c:v>
                </c:pt>
                <c:pt idx="2">
                  <c:v>18</c:v>
                </c:pt>
                <c:pt idx="3">
                  <c:v>24</c:v>
                </c:pt>
                <c:pt idx="4">
                  <c:v>17.333333333333332</c:v>
                </c:pt>
                <c:pt idx="5">
                  <c:v>28.5</c:v>
                </c:pt>
                <c:pt idx="6">
                  <c:v>41</c:v>
                </c:pt>
                <c:pt idx="7">
                  <c:v>45.5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3-974E-862B-0E19437ACA9D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11</c:v>
                </c:pt>
                <c:pt idx="1">
                  <c:v>12.5</c:v>
                </c:pt>
                <c:pt idx="2">
                  <c:v>8</c:v>
                </c:pt>
                <c:pt idx="3">
                  <c:v>15</c:v>
                </c:pt>
                <c:pt idx="4">
                  <c:v>14.666666666666666</c:v>
                </c:pt>
                <c:pt idx="5">
                  <c:v>14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3-974E-862B-0E19437ACA9D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0">
                  <c:v>16</c:v>
                </c:pt>
                <c:pt idx="1">
                  <c:v>23</c:v>
                </c:pt>
                <c:pt idx="2">
                  <c:v>14</c:v>
                </c:pt>
                <c:pt idx="3">
                  <c:v>14</c:v>
                </c:pt>
                <c:pt idx="4">
                  <c:v>19.333333333333332</c:v>
                </c:pt>
                <c:pt idx="5">
                  <c:v>25</c:v>
                </c:pt>
                <c:pt idx="6">
                  <c:v>22</c:v>
                </c:pt>
                <c:pt idx="7">
                  <c:v>33.5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3-974E-862B-0E19437A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78704"/>
        <c:axId val="2095714656"/>
      </c:lineChart>
      <c:catAx>
        <c:axId val="208387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7146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571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878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Graphs!$BK$41:$BK$49</c:f>
              <c:numCache>
                <c:formatCode>General</c:formatCode>
                <c:ptCount val="9"/>
                <c:pt idx="0">
                  <c:v>9.5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6-7E4A-BA65-1123BC3DFFD9}"/>
            </c:ext>
          </c:extLst>
        </c:ser>
        <c:ser>
          <c:idx val="1"/>
          <c:order val="1"/>
          <c:tx>
            <c:strRef>
              <c:f>Graphs!$BL$40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8.5</c:v>
                </c:pt>
                <c:pt idx="1">
                  <c:v>15.5</c:v>
                </c:pt>
                <c:pt idx="2">
                  <c:v>15</c:v>
                </c:pt>
                <c:pt idx="3">
                  <c:v>10</c:v>
                </c:pt>
                <c:pt idx="4">
                  <c:v>11.666666666666666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6-7E4A-BA65-1123BC3D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95424"/>
        <c:axId val="1994062800"/>
      </c:lineChart>
      <c:catAx>
        <c:axId val="20838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4062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9406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895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Graphs!$BY$3:$BY$11</c:f>
              <c:numCache>
                <c:formatCode>0.00</c:formatCode>
                <c:ptCount val="9"/>
                <c:pt idx="0">
                  <c:v>4.4000000000000004</c:v>
                </c:pt>
                <c:pt idx="1">
                  <c:v>3.3175000000000003</c:v>
                </c:pt>
                <c:pt idx="2">
                  <c:v>3.5112499999999995</c:v>
                </c:pt>
                <c:pt idx="3">
                  <c:v>2.1288750000000003</c:v>
                </c:pt>
                <c:pt idx="4">
                  <c:v>3.7733749999999997</c:v>
                </c:pt>
                <c:pt idx="5">
                  <c:v>5.4812500000000002</c:v>
                </c:pt>
                <c:pt idx="6">
                  <c:v>5.2475000000000005</c:v>
                </c:pt>
                <c:pt idx="7">
                  <c:v>4.496428571428571</c:v>
                </c:pt>
                <c:pt idx="8">
                  <c:v>5.1742857142857144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2F4B-A52E-249C037E5B34}"/>
            </c:ext>
          </c:extLst>
        </c:ser>
        <c:ser>
          <c:idx val="1"/>
          <c:order val="1"/>
          <c:tx>
            <c:strRef>
              <c:f>Graphs!$BZ$2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3.6412499999999999</c:v>
                </c:pt>
                <c:pt idx="1">
                  <c:v>4.6387499999999999</c:v>
                </c:pt>
                <c:pt idx="2">
                  <c:v>4.2162500000000005</c:v>
                </c:pt>
                <c:pt idx="3">
                  <c:v>2.5037500000000001</c:v>
                </c:pt>
                <c:pt idx="4">
                  <c:v>5.9362499999999994</c:v>
                </c:pt>
                <c:pt idx="5">
                  <c:v>6.4862500000000001</c:v>
                </c:pt>
                <c:pt idx="6">
                  <c:v>6.2616666666666667</c:v>
                </c:pt>
                <c:pt idx="7">
                  <c:v>5.5750000000000002</c:v>
                </c:pt>
                <c:pt idx="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C-2F4B-A52E-249C037E5B34}"/>
            </c:ext>
          </c:extLst>
        </c:ser>
        <c:ser>
          <c:idx val="2"/>
          <c:order val="2"/>
          <c:tx>
            <c:strRef>
              <c:f>Graphs!$CA$2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5.123333333333334</c:v>
                </c:pt>
                <c:pt idx="1">
                  <c:v>17.139166666666664</c:v>
                </c:pt>
                <c:pt idx="2">
                  <c:v>9.4814285714285713</c:v>
                </c:pt>
                <c:pt idx="3">
                  <c:v>8.418571428571429</c:v>
                </c:pt>
                <c:pt idx="4">
                  <c:v>5.4429999999999996</c:v>
                </c:pt>
                <c:pt idx="5">
                  <c:v>6.4321428571428569</c:v>
                </c:pt>
                <c:pt idx="6">
                  <c:v>4.7907142857142855</c:v>
                </c:pt>
                <c:pt idx="7">
                  <c:v>7.6741666666666672</c:v>
                </c:pt>
                <c:pt idx="8">
                  <c:v>14.248333333333333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C-2F4B-A52E-249C037E5B34}"/>
            </c:ext>
          </c:extLst>
        </c:ser>
        <c:ser>
          <c:idx val="3"/>
          <c:order val="3"/>
          <c:tx>
            <c:strRef>
              <c:f>Graphs!$CB$2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352C-2F4B-A52E-249C037E5B34}"/>
              </c:ext>
            </c:extLst>
          </c:dPt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4.62</c:v>
                </c:pt>
                <c:pt idx="1">
                  <c:v>16.16</c:v>
                </c:pt>
                <c:pt idx="2">
                  <c:v>6.3949999999999996</c:v>
                </c:pt>
                <c:pt idx="3">
                  <c:v>5.28</c:v>
                </c:pt>
                <c:pt idx="4">
                  <c:v>4.6833333333333327</c:v>
                </c:pt>
                <c:pt idx="5">
                  <c:v>7.7200000000000006</c:v>
                </c:pt>
                <c:pt idx="6">
                  <c:v>7.3549999999999995</c:v>
                </c:pt>
                <c:pt idx="7">
                  <c:v>14.8575</c:v>
                </c:pt>
                <c:pt idx="8">
                  <c:v>15.885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C-2F4B-A52E-249C037E5B34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Graphs!$BX$3:$BX$11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Graphs!$CD$3:$CD$11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C-2F4B-A52E-249C037E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68080"/>
        <c:axId val="1721512112"/>
      </c:lineChart>
      <c:catAx>
        <c:axId val="-21465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15121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151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568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Graphs!$BY$15:$BY$23</c:f>
              <c:numCache>
                <c:formatCode>0.000</c:formatCode>
                <c:ptCount val="9"/>
                <c:pt idx="0">
                  <c:v>0.16849999999999998</c:v>
                </c:pt>
                <c:pt idx="1">
                  <c:v>0.18075000000000002</c:v>
                </c:pt>
                <c:pt idx="2">
                  <c:v>0.27699999999999997</c:v>
                </c:pt>
                <c:pt idx="3">
                  <c:v>0.27762499999999996</c:v>
                </c:pt>
                <c:pt idx="4">
                  <c:v>0.56812499999999999</c:v>
                </c:pt>
                <c:pt idx="5">
                  <c:v>0.31224999999999997</c:v>
                </c:pt>
                <c:pt idx="6">
                  <c:v>0.19662499999999999</c:v>
                </c:pt>
                <c:pt idx="7">
                  <c:v>0.27742857142857141</c:v>
                </c:pt>
                <c:pt idx="8">
                  <c:v>0.34414285714285719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2040-8B32-E8F636AA4960}"/>
            </c:ext>
          </c:extLst>
        </c:ser>
        <c:ser>
          <c:idx val="1"/>
          <c:order val="1"/>
          <c:tx>
            <c:strRef>
              <c:f>Graphs!$BZ$14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0.1925</c:v>
                </c:pt>
                <c:pt idx="1">
                  <c:v>0.17812500000000001</c:v>
                </c:pt>
                <c:pt idx="2">
                  <c:v>0.29325000000000001</c:v>
                </c:pt>
                <c:pt idx="3">
                  <c:v>0.270125</c:v>
                </c:pt>
                <c:pt idx="4">
                  <c:v>0.60654166666666665</c:v>
                </c:pt>
                <c:pt idx="5">
                  <c:v>0.311</c:v>
                </c:pt>
                <c:pt idx="6">
                  <c:v>0.22500000000000001</c:v>
                </c:pt>
                <c:pt idx="7">
                  <c:v>0.26966666666666667</c:v>
                </c:pt>
                <c:pt idx="8">
                  <c:v>0.32750000000000001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2040-8B32-E8F636AA4960}"/>
            </c:ext>
          </c:extLst>
        </c:ser>
        <c:ser>
          <c:idx val="2"/>
          <c:order val="2"/>
          <c:tx>
            <c:strRef>
              <c:f>Graphs!$CA$14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0.24583333333333338</c:v>
                </c:pt>
                <c:pt idx="1">
                  <c:v>0.26674999999999999</c:v>
                </c:pt>
                <c:pt idx="2">
                  <c:v>0.36221428571428571</c:v>
                </c:pt>
                <c:pt idx="3">
                  <c:v>0.46142857142857135</c:v>
                </c:pt>
                <c:pt idx="4">
                  <c:v>0.57448571428571427</c:v>
                </c:pt>
                <c:pt idx="5">
                  <c:v>0.32671428571428579</c:v>
                </c:pt>
                <c:pt idx="6">
                  <c:v>0.32185714285714279</c:v>
                </c:pt>
                <c:pt idx="7">
                  <c:v>0.30599999999999999</c:v>
                </c:pt>
                <c:pt idx="8">
                  <c:v>0.36383333333333329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2040-8B32-E8F636AA4960}"/>
            </c:ext>
          </c:extLst>
        </c:ser>
        <c:ser>
          <c:idx val="3"/>
          <c:order val="3"/>
          <c:tx>
            <c:strRef>
              <c:f>Graphs!$CB$14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Graphs!$BX$15:$BX$23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0.28899999999999998</c:v>
                </c:pt>
                <c:pt idx="1">
                  <c:v>0.1205</c:v>
                </c:pt>
                <c:pt idx="2">
                  <c:v>0.28075</c:v>
                </c:pt>
                <c:pt idx="3">
                  <c:v>0.40125</c:v>
                </c:pt>
                <c:pt idx="4">
                  <c:v>0.39283333333333337</c:v>
                </c:pt>
                <c:pt idx="5">
                  <c:v>0.21350000000000002</c:v>
                </c:pt>
                <c:pt idx="6">
                  <c:v>0.13975000000000001</c:v>
                </c:pt>
                <c:pt idx="7">
                  <c:v>0.53625</c:v>
                </c:pt>
                <c:pt idx="8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C-2040-8B32-E8F636AA4960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Graphs!$CD$15:$CD$23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2040-8B32-E8F636AA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67968"/>
        <c:axId val="1676473472"/>
      </c:lineChart>
      <c:catAx>
        <c:axId val="20835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4734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647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67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Graphs!$BY$26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Graphs!$BY$27:$BY$35</c:f>
              <c:numCache>
                <c:formatCode>0.0</c:formatCode>
                <c:ptCount val="9"/>
                <c:pt idx="0">
                  <c:v>6.0374999999999996</c:v>
                </c:pt>
                <c:pt idx="1">
                  <c:v>7.9212499999999997</c:v>
                </c:pt>
                <c:pt idx="2">
                  <c:v>11.1875</c:v>
                </c:pt>
                <c:pt idx="3">
                  <c:v>21.2</c:v>
                </c:pt>
                <c:pt idx="4">
                  <c:v>18.125000000000004</c:v>
                </c:pt>
                <c:pt idx="5">
                  <c:v>19.587500000000002</c:v>
                </c:pt>
                <c:pt idx="6">
                  <c:v>17.425000000000001</c:v>
                </c:pt>
                <c:pt idx="7">
                  <c:v>14.114285714285714</c:v>
                </c:pt>
                <c:pt idx="8">
                  <c:v>7.8857142857142861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B-794F-AAF4-18745F410131}"/>
            </c:ext>
          </c:extLst>
        </c:ser>
        <c:ser>
          <c:idx val="1"/>
          <c:order val="1"/>
          <c:tx>
            <c:strRef>
              <c:f>Graphs!$BZ$26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9.8874999999999993</c:v>
                </c:pt>
                <c:pt idx="1">
                  <c:v>8.5625</c:v>
                </c:pt>
                <c:pt idx="2">
                  <c:v>23.287499999999998</c:v>
                </c:pt>
                <c:pt idx="3">
                  <c:v>27.200000000000003</c:v>
                </c:pt>
                <c:pt idx="4">
                  <c:v>17.575000000000003</c:v>
                </c:pt>
                <c:pt idx="5">
                  <c:v>17.537500000000001</c:v>
                </c:pt>
                <c:pt idx="6">
                  <c:v>13.350000000000001</c:v>
                </c:pt>
                <c:pt idx="7">
                  <c:v>14.333333333333334</c:v>
                </c:pt>
                <c:pt idx="8">
                  <c:v>12.350000000000001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B-794F-AAF4-18745F410131}"/>
            </c:ext>
          </c:extLst>
        </c:ser>
        <c:ser>
          <c:idx val="2"/>
          <c:order val="2"/>
          <c:tx>
            <c:strRef>
              <c:f>Graphs!$CA$26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11.558333333333332</c:v>
                </c:pt>
                <c:pt idx="1">
                  <c:v>11.857142857142858</c:v>
                </c:pt>
                <c:pt idx="2">
                  <c:v>17.721428571428572</c:v>
                </c:pt>
                <c:pt idx="3">
                  <c:v>13.828571428571427</c:v>
                </c:pt>
                <c:pt idx="4">
                  <c:v>14.088095238095237</c:v>
                </c:pt>
                <c:pt idx="5">
                  <c:v>12.428571428571429</c:v>
                </c:pt>
                <c:pt idx="6">
                  <c:v>11.857142857142858</c:v>
                </c:pt>
                <c:pt idx="7">
                  <c:v>10.107142857142858</c:v>
                </c:pt>
                <c:pt idx="8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B-794F-AAF4-18745F410131}"/>
            </c:ext>
          </c:extLst>
        </c:ser>
        <c:ser>
          <c:idx val="3"/>
          <c:order val="3"/>
          <c:tx>
            <c:strRef>
              <c:f>Graphs!$CB$26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0">
                  <c:v>9</c:v>
                </c:pt>
                <c:pt idx="1">
                  <c:v>22.475000000000001</c:v>
                </c:pt>
                <c:pt idx="2">
                  <c:v>33.325000000000003</c:v>
                </c:pt>
                <c:pt idx="3">
                  <c:v>12.775000000000002</c:v>
                </c:pt>
                <c:pt idx="4">
                  <c:v>18.966666666666665</c:v>
                </c:pt>
                <c:pt idx="5">
                  <c:v>20.25</c:v>
                </c:pt>
                <c:pt idx="6">
                  <c:v>40.700000000000003</c:v>
                </c:pt>
                <c:pt idx="7">
                  <c:v>25.975000000000001</c:v>
                </c:pt>
                <c:pt idx="8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B-794F-AAF4-18745F410131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B-794F-AAF4-18745F410131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Graphs!$BX$27:$BX$35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0B-794F-AAF4-18745F41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94368"/>
        <c:axId val="1886279456"/>
      </c:lineChart>
      <c:catAx>
        <c:axId val="2084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62794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88627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4194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Graphs!$BY$40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Graphs!$BY$76:$BY$84</c:f>
              <c:numCache>
                <c:formatCode>General</c:formatCode>
                <c:ptCount val="9"/>
                <c:pt idx="0">
                  <c:v>0.67627499999999996</c:v>
                </c:pt>
                <c:pt idx="1">
                  <c:v>0.73659999999999992</c:v>
                </c:pt>
                <c:pt idx="2">
                  <c:v>0.91228333333333322</c:v>
                </c:pt>
                <c:pt idx="3">
                  <c:v>0.62759166666666666</c:v>
                </c:pt>
                <c:pt idx="4">
                  <c:v>0.62653333333333328</c:v>
                </c:pt>
                <c:pt idx="5">
                  <c:v>0.77977999999999992</c:v>
                </c:pt>
                <c:pt idx="6">
                  <c:v>0.84454999999999991</c:v>
                </c:pt>
                <c:pt idx="7">
                  <c:v>0.63923333333333332</c:v>
                </c:pt>
                <c:pt idx="8">
                  <c:v>0.83819999999999995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2-A943-8848-8287D81EED14}"/>
            </c:ext>
          </c:extLst>
        </c:ser>
        <c:ser>
          <c:idx val="1"/>
          <c:order val="1"/>
          <c:tx>
            <c:strRef>
              <c:f>Graphs!$BZ$40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Graphs!$BZ$76:$BZ$84</c:f>
              <c:numCache>
                <c:formatCode>General</c:formatCode>
                <c:ptCount val="9"/>
                <c:pt idx="0">
                  <c:v>0.67309999999999992</c:v>
                </c:pt>
                <c:pt idx="1">
                  <c:v>0.498475</c:v>
                </c:pt>
                <c:pt idx="2">
                  <c:v>0.69056249999999997</c:v>
                </c:pt>
                <c:pt idx="3">
                  <c:v>0.51434999999999997</c:v>
                </c:pt>
                <c:pt idx="4">
                  <c:v>0.59372499999999995</c:v>
                </c:pt>
                <c:pt idx="5">
                  <c:v>0.56514999999999993</c:v>
                </c:pt>
                <c:pt idx="6">
                  <c:v>0.65828333333333333</c:v>
                </c:pt>
                <c:pt idx="7">
                  <c:v>1.0413999999999999</c:v>
                </c:pt>
                <c:pt idx="8">
                  <c:v>0.80009999999999992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2-A943-8848-8287D81EED14}"/>
            </c:ext>
          </c:extLst>
        </c:ser>
        <c:ser>
          <c:idx val="2"/>
          <c:order val="2"/>
          <c:tx>
            <c:strRef>
              <c:f>Graphs!$CA$40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Graphs!$CA$76:$CA$84</c:f>
              <c:numCache>
                <c:formatCode>General</c:formatCode>
                <c:ptCount val="9"/>
                <c:pt idx="0">
                  <c:v>0.32596666666666668</c:v>
                </c:pt>
                <c:pt idx="1">
                  <c:v>0.44631428571428572</c:v>
                </c:pt>
                <c:pt idx="2">
                  <c:v>0.38825714285714286</c:v>
                </c:pt>
                <c:pt idx="3">
                  <c:v>0.41184285714285718</c:v>
                </c:pt>
                <c:pt idx="4">
                  <c:v>0.40639999999999998</c:v>
                </c:pt>
                <c:pt idx="5">
                  <c:v>0.5424714285714286</c:v>
                </c:pt>
                <c:pt idx="6">
                  <c:v>0.51888571428571417</c:v>
                </c:pt>
                <c:pt idx="7">
                  <c:v>0.75292857142857139</c:v>
                </c:pt>
                <c:pt idx="8">
                  <c:v>0.7281333333333333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2-A943-8848-8287D81EED14}"/>
            </c:ext>
          </c:extLst>
        </c:ser>
        <c:ser>
          <c:idx val="3"/>
          <c:order val="3"/>
          <c:tx>
            <c:strRef>
              <c:f>Graphs!$CB$40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Graphs!$BX$41:$BX$49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Graphs!$CB$76:$CB$84</c:f>
              <c:numCache>
                <c:formatCode>General</c:formatCode>
                <c:ptCount val="9"/>
                <c:pt idx="0">
                  <c:v>0.2286</c:v>
                </c:pt>
                <c:pt idx="1">
                  <c:v>0.32384999999999997</c:v>
                </c:pt>
                <c:pt idx="2">
                  <c:v>0.34289999999999998</c:v>
                </c:pt>
                <c:pt idx="3">
                  <c:v>0.30479999999999996</c:v>
                </c:pt>
                <c:pt idx="4">
                  <c:v>0.32596666666666663</c:v>
                </c:pt>
                <c:pt idx="5">
                  <c:v>0.44450000000000001</c:v>
                </c:pt>
                <c:pt idx="6">
                  <c:v>0.33019999999999999</c:v>
                </c:pt>
                <c:pt idx="7">
                  <c:v>0.26669999999999999</c:v>
                </c:pt>
                <c:pt idx="8">
                  <c:v>0.40639999999999998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2-A943-8848-8287D81EED14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Graphs!$CD$76:$CD$84</c:f>
              <c:numCache>
                <c:formatCode>0.00</c:formatCode>
                <c:ptCount val="9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2-A943-8848-8287D81E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27216"/>
        <c:axId val="1763574464"/>
      </c:lineChart>
      <c:catAx>
        <c:axId val="211242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3574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357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2427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Graphs!$BY$51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Graphs!$BY$52:$BY$60</c:f>
              <c:numCache>
                <c:formatCode>0.00</c:formatCode>
                <c:ptCount val="9"/>
                <c:pt idx="0">
                  <c:v>3.1822153125000003</c:v>
                </c:pt>
                <c:pt idx="1">
                  <c:v>2.6054770874999993</c:v>
                </c:pt>
                <c:pt idx="2">
                  <c:v>2.5894565812499999</c:v>
                </c:pt>
                <c:pt idx="3">
                  <c:v>2.1832535812499998</c:v>
                </c:pt>
                <c:pt idx="4">
                  <c:v>2.1204847125000001</c:v>
                </c:pt>
                <c:pt idx="5">
                  <c:v>2.7506246250000004</c:v>
                </c:pt>
                <c:pt idx="6">
                  <c:v>2.4588413062500001</c:v>
                </c:pt>
                <c:pt idx="7">
                  <c:v>2.4037012500000001</c:v>
                </c:pt>
                <c:pt idx="8">
                  <c:v>2.8156070999999998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0-344F-AF79-15C7F9959C37}"/>
            </c:ext>
          </c:extLst>
        </c:ser>
        <c:ser>
          <c:idx val="1"/>
          <c:order val="1"/>
          <c:tx>
            <c:strRef>
              <c:f>Graphs!$BZ$51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Graphs!$BZ$52:$BZ$60</c:f>
              <c:numCache>
                <c:formatCode>0.00</c:formatCode>
                <c:ptCount val="9"/>
                <c:pt idx="0">
                  <c:v>2.8381683750000004</c:v>
                </c:pt>
                <c:pt idx="1">
                  <c:v>3.2271544375000003</c:v>
                </c:pt>
                <c:pt idx="2">
                  <c:v>2.8676414375000006</c:v>
                </c:pt>
                <c:pt idx="3">
                  <c:v>2.3041515000000001</c:v>
                </c:pt>
                <c:pt idx="4">
                  <c:v>2.3505496875</c:v>
                </c:pt>
                <c:pt idx="5">
                  <c:v>2.7655070625000002</c:v>
                </c:pt>
                <c:pt idx="6">
                  <c:v>2.87026775</c:v>
                </c:pt>
                <c:pt idx="7">
                  <c:v>2.8049017499999995</c:v>
                </c:pt>
                <c:pt idx="8">
                  <c:v>4.5592784999999996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0-344F-AF79-15C7F9959C37}"/>
            </c:ext>
          </c:extLst>
        </c:ser>
        <c:ser>
          <c:idx val="2"/>
          <c:order val="2"/>
          <c:tx>
            <c:strRef>
              <c:f>Graphs!$CA$51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Graphs!$CA$52:$CA$60</c:f>
              <c:numCache>
                <c:formatCode>0.00</c:formatCode>
                <c:ptCount val="9"/>
                <c:pt idx="0">
                  <c:v>2.3968311500000001</c:v>
                </c:pt>
                <c:pt idx="1">
                  <c:v>2.1771880500000003</c:v>
                </c:pt>
                <c:pt idx="2">
                  <c:v>1.4533263000000003</c:v>
                </c:pt>
                <c:pt idx="3">
                  <c:v>1.44502215</c:v>
                </c:pt>
                <c:pt idx="4">
                  <c:v>1.5288306999999999</c:v>
                </c:pt>
                <c:pt idx="5">
                  <c:v>1.1444719500000002</c:v>
                </c:pt>
                <c:pt idx="6">
                  <c:v>0.92276115000000003</c:v>
                </c:pt>
                <c:pt idx="7">
                  <c:v>1.0677335999999999</c:v>
                </c:pt>
                <c:pt idx="8">
                  <c:v>1.0057026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0-344F-AF79-15C7F9959C37}"/>
            </c:ext>
          </c:extLst>
        </c:ser>
        <c:ser>
          <c:idx val="3"/>
          <c:order val="3"/>
          <c:tx>
            <c:strRef>
              <c:f>Graphs!$CB$51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Graphs!$BX$52:$BX$60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Graphs!$CB$52:$CB$60</c:f>
              <c:numCache>
                <c:formatCode>0.00</c:formatCode>
                <c:ptCount val="9"/>
                <c:pt idx="0">
                  <c:v>2.3811900000000001</c:v>
                </c:pt>
                <c:pt idx="1">
                  <c:v>1.7403697499999999</c:v>
                </c:pt>
                <c:pt idx="2">
                  <c:v>1.0666330500000001</c:v>
                </c:pt>
                <c:pt idx="3">
                  <c:v>1.3932296</c:v>
                </c:pt>
                <c:pt idx="4">
                  <c:v>1.3563445000000001</c:v>
                </c:pt>
                <c:pt idx="5">
                  <c:v>0.97208580000000011</c:v>
                </c:pt>
                <c:pt idx="6">
                  <c:v>0.77283622499999993</c:v>
                </c:pt>
                <c:pt idx="7">
                  <c:v>0.86843400000000004</c:v>
                </c:pt>
                <c:pt idx="8">
                  <c:v>1.0701348000000002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0-344F-AF79-15C7F9959C37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Graphs!$CC$52:$CC$60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0-344F-AF79-15C7F9959C37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Graphs!$CD$52:$CD$60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0-344F-AF79-15C7F995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37936"/>
        <c:axId val="1750379392"/>
      </c:lineChart>
      <c:catAx>
        <c:axId val="209553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03793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5037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537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Graphs!$BY$63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Graphs!$BY$64:$BY$72</c:f>
              <c:numCache>
                <c:formatCode>0.000</c:formatCode>
                <c:ptCount val="9"/>
                <c:pt idx="0">
                  <c:v>3.4812215624999997E-2</c:v>
                </c:pt>
                <c:pt idx="1">
                  <c:v>3.1811996874999998E-2</c:v>
                </c:pt>
                <c:pt idx="2">
                  <c:v>5.1526337499999998E-2</c:v>
                </c:pt>
                <c:pt idx="3">
                  <c:v>9.3510043749999994E-2</c:v>
                </c:pt>
                <c:pt idx="4">
                  <c:v>0.13157733541666666</c:v>
                </c:pt>
                <c:pt idx="5">
                  <c:v>6.2743284375E-2</c:v>
                </c:pt>
                <c:pt idx="6">
                  <c:v>4.3280574999999995E-2</c:v>
                </c:pt>
                <c:pt idx="7">
                  <c:v>5.1587171428571436E-2</c:v>
                </c:pt>
                <c:pt idx="8">
                  <c:v>3.2562742857142855E-2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D245-A55F-C1886BB02127}"/>
            </c:ext>
          </c:extLst>
        </c:ser>
        <c:ser>
          <c:idx val="1"/>
          <c:order val="1"/>
          <c:tx>
            <c:strRef>
              <c:f>Graphs!$BZ$63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Graphs!$BZ$64:$BZ$72</c:f>
              <c:numCache>
                <c:formatCode>0.000</c:formatCode>
                <c:ptCount val="9"/>
                <c:pt idx="0">
                  <c:v>6.6120949999999998E-2</c:v>
                </c:pt>
                <c:pt idx="1">
                  <c:v>5.8959137500000001E-2</c:v>
                </c:pt>
                <c:pt idx="2">
                  <c:v>8.0554260416666676E-2</c:v>
                </c:pt>
                <c:pt idx="3">
                  <c:v>9.4710131249999996E-2</c:v>
                </c:pt>
                <c:pt idx="4">
                  <c:v>0.12802223750000002</c:v>
                </c:pt>
                <c:pt idx="5">
                  <c:v>7.0088981249999988E-2</c:v>
                </c:pt>
                <c:pt idx="6">
                  <c:v>5.3397441666666663E-2</c:v>
                </c:pt>
                <c:pt idx="7">
                  <c:v>6.3488500000000003E-2</c:v>
                </c:pt>
                <c:pt idx="8">
                  <c:v>5.3190974999999995E-2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D245-A55F-C1886BB02127}"/>
            </c:ext>
          </c:extLst>
        </c:ser>
        <c:ser>
          <c:idx val="2"/>
          <c:order val="2"/>
          <c:tx>
            <c:strRef>
              <c:f>Graphs!$CA$63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Graphs!$CA$64:$CA$72</c:f>
              <c:numCache>
                <c:formatCode>0.000</c:formatCode>
                <c:ptCount val="9"/>
                <c:pt idx="0">
                  <c:v>8.2354391666666665E-2</c:v>
                </c:pt>
                <c:pt idx="1">
                  <c:v>6.6065646428571434E-2</c:v>
                </c:pt>
                <c:pt idx="2">
                  <c:v>7.5467253571428569E-2</c:v>
                </c:pt>
                <c:pt idx="3">
                  <c:v>9.4934110714285702E-2</c:v>
                </c:pt>
                <c:pt idx="4">
                  <c:v>0.12764801666666667</c:v>
                </c:pt>
                <c:pt idx="5">
                  <c:v>6.8410517857142847E-2</c:v>
                </c:pt>
                <c:pt idx="6">
                  <c:v>5.0270946428571425E-2</c:v>
                </c:pt>
                <c:pt idx="7">
                  <c:v>5.6265853571428562E-2</c:v>
                </c:pt>
                <c:pt idx="8">
                  <c:v>4.0054533333333329E-2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D245-A55F-C1886BB02127}"/>
            </c:ext>
          </c:extLst>
        </c:ser>
        <c:ser>
          <c:idx val="3"/>
          <c:order val="3"/>
          <c:tx>
            <c:strRef>
              <c:f>Graphs!$CB$63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Graphs!$CB$64:$CB$72</c:f>
              <c:numCache>
                <c:formatCode>0.000</c:formatCode>
                <c:ptCount val="9"/>
                <c:pt idx="0">
                  <c:v>8.7567675000000011E-2</c:v>
                </c:pt>
                <c:pt idx="1">
                  <c:v>8.3309300000000003E-2</c:v>
                </c:pt>
                <c:pt idx="2">
                  <c:v>8.9193599999999998E-2</c:v>
                </c:pt>
                <c:pt idx="3">
                  <c:v>8.8419349999999994E-2</c:v>
                </c:pt>
                <c:pt idx="4">
                  <c:v>0.12418970000000001</c:v>
                </c:pt>
                <c:pt idx="5">
                  <c:v>7.7115299999999998E-2</c:v>
                </c:pt>
                <c:pt idx="6">
                  <c:v>8.1915650000000007E-2</c:v>
                </c:pt>
                <c:pt idx="7">
                  <c:v>5.2803849999999999E-2</c:v>
                </c:pt>
                <c:pt idx="8">
                  <c:v>6.6895200000000002E-2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D-D245-A55F-C1886BB02127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Graphs!$CC$64:$CC$72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D-D245-A55F-C1886BB02127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Graphs!$BX$64:$BX$72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Graphs!$CD$64:$CD$72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D-D245-A55F-C1886BB0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627840"/>
        <c:axId val="1886321200"/>
      </c:lineChart>
      <c:catAx>
        <c:axId val="17356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86321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88632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627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9-E549-A9D6-3241099BAC5D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6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9-E549-A9D6-3241099BAC5D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29.5</c:v>
                </c:pt>
                <c:pt idx="6">
                  <c:v>35</c:v>
                </c:pt>
                <c:pt idx="7">
                  <c:v>28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9-E549-A9D6-3241099BAC5D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56</c:v>
                </c:pt>
                <c:pt idx="1">
                  <c:v>41</c:v>
                </c:pt>
                <c:pt idx="2">
                  <c:v>51</c:v>
                </c:pt>
                <c:pt idx="3">
                  <c:v>29.5</c:v>
                </c:pt>
                <c:pt idx="4">
                  <c:v>26.333333333333332</c:v>
                </c:pt>
                <c:pt idx="5">
                  <c:v>45.5</c:v>
                </c:pt>
                <c:pt idx="6">
                  <c:v>44</c:v>
                </c:pt>
                <c:pt idx="7">
                  <c:v>34.5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9-E549-A9D6-3241099BAC5D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38</c:v>
                </c:pt>
                <c:pt idx="1">
                  <c:v>29</c:v>
                </c:pt>
                <c:pt idx="2">
                  <c:v>31</c:v>
                </c:pt>
                <c:pt idx="3">
                  <c:v>24</c:v>
                </c:pt>
                <c:pt idx="4">
                  <c:v>26.333333333333332</c:v>
                </c:pt>
                <c:pt idx="5">
                  <c:v>27.5</c:v>
                </c:pt>
                <c:pt idx="6">
                  <c:v>34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9-E549-A9D6-3241099BAC5D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9-E549-A9D6-3241099BAC5D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8</c:v>
                </c:pt>
                <c:pt idx="1">
                  <c:v>53</c:v>
                </c:pt>
                <c:pt idx="2">
                  <c:v>45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69-E549-A9D6-3241099BAC5D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26.5</c:v>
                </c:pt>
                <c:pt idx="3">
                  <c:v>20.5</c:v>
                </c:pt>
                <c:pt idx="4">
                  <c:v>21.333333333333332</c:v>
                </c:pt>
                <c:pt idx="5">
                  <c:v>22.5</c:v>
                </c:pt>
                <c:pt idx="6">
                  <c:v>22</c:v>
                </c:pt>
                <c:pt idx="7">
                  <c:v>19.5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69-E549-A9D6-3241099BAC5D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0">
                  <c:v>21</c:v>
                </c:pt>
                <c:pt idx="1">
                  <c:v>19</c:v>
                </c:pt>
                <c:pt idx="3">
                  <c:v>20.5</c:v>
                </c:pt>
                <c:pt idx="4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69-E549-A9D6-3241099BAC5D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22</c:v>
                </c:pt>
                <c:pt idx="1">
                  <c:v>29</c:v>
                </c:pt>
                <c:pt idx="2">
                  <c:v>25</c:v>
                </c:pt>
                <c:pt idx="3">
                  <c:v>30.75</c:v>
                </c:pt>
                <c:pt idx="4">
                  <c:v>24.666666666666668</c:v>
                </c:pt>
                <c:pt idx="5">
                  <c:v>28.5</c:v>
                </c:pt>
                <c:pt idx="7">
                  <c:v>21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69-E549-A9D6-3241099BAC5D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69-E549-A9D6-3241099B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851600"/>
        <c:axId val="1733673408"/>
      </c:lineChart>
      <c:catAx>
        <c:axId val="167285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3673408"/>
        <c:crosses val="autoZero"/>
        <c:auto val="1"/>
        <c:lblAlgn val="ctr"/>
        <c:lblOffset val="100"/>
        <c:tickLblSkip val="2"/>
        <c:noMultiLvlLbl val="0"/>
      </c:catAx>
      <c:valAx>
        <c:axId val="173367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2851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1-0045-BCA9-5AB8BB4C9D85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2.1150570000000002</c:v>
                </c:pt>
                <c:pt idx="1">
                  <c:v>1.5351672000000001</c:v>
                </c:pt>
                <c:pt idx="2">
                  <c:v>1.7298644999999999</c:v>
                </c:pt>
                <c:pt idx="3">
                  <c:v>1.3999996500000003</c:v>
                </c:pt>
                <c:pt idx="4">
                  <c:v>1.5664495000000001</c:v>
                </c:pt>
                <c:pt idx="5">
                  <c:v>2.7453719999999997</c:v>
                </c:pt>
                <c:pt idx="6">
                  <c:v>1.0995495</c:v>
                </c:pt>
                <c:pt idx="7">
                  <c:v>1.1919956999999999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1-0045-BCA9-5AB8BB4C9D85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4.4052015000000004</c:v>
                </c:pt>
                <c:pt idx="1">
                  <c:v>3.5577779999999999</c:v>
                </c:pt>
                <c:pt idx="2">
                  <c:v>3.6418199999999996</c:v>
                </c:pt>
                <c:pt idx="3">
                  <c:v>2.8084034999999998</c:v>
                </c:pt>
                <c:pt idx="4">
                  <c:v>2.6659989999999998</c:v>
                </c:pt>
                <c:pt idx="5">
                  <c:v>3.3966975000000001</c:v>
                </c:pt>
                <c:pt idx="6">
                  <c:v>3.8379180000000002</c:v>
                </c:pt>
                <c:pt idx="7">
                  <c:v>3.9219600000000003</c:v>
                </c:pt>
                <c:pt idx="8">
                  <c:v>4.7203589999999993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1-0045-BCA9-5AB8BB4C9D85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3.5367674999999998</c:v>
                </c:pt>
                <c:pt idx="1">
                  <c:v>2.5072530000000004</c:v>
                </c:pt>
                <c:pt idx="2">
                  <c:v>2.4232109999999998</c:v>
                </c:pt>
                <c:pt idx="3">
                  <c:v>2.0590289999999998</c:v>
                </c:pt>
                <c:pt idx="4">
                  <c:v>2.2597960000000001</c:v>
                </c:pt>
                <c:pt idx="5">
                  <c:v>2.4232110000000002</c:v>
                </c:pt>
                <c:pt idx="6">
                  <c:v>2.6753369999999999</c:v>
                </c:pt>
                <c:pt idx="7">
                  <c:v>2.3321655000000003</c:v>
                </c:pt>
                <c:pt idx="8">
                  <c:v>3.025512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1-0045-BCA9-5AB8BB4C9D85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2.9764875000000002</c:v>
                </c:pt>
                <c:pt idx="1">
                  <c:v>2.5002495000000002</c:v>
                </c:pt>
                <c:pt idx="2">
                  <c:v>2.2481235000000002</c:v>
                </c:pt>
                <c:pt idx="3">
                  <c:v>1.974987</c:v>
                </c:pt>
                <c:pt idx="4">
                  <c:v>1.9749869999999998</c:v>
                </c:pt>
                <c:pt idx="5">
                  <c:v>2.1710850000000002</c:v>
                </c:pt>
                <c:pt idx="6">
                  <c:v>2.1010499999999999</c:v>
                </c:pt>
                <c:pt idx="7">
                  <c:v>2.2761374999999999</c:v>
                </c:pt>
                <c:pt idx="8">
                  <c:v>2.8854420000000003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1-0045-BCA9-5AB8BB4C9D85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1-0045-BCA9-5AB8BB4C9D85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4.9094534999999997</c:v>
                </c:pt>
                <c:pt idx="1">
                  <c:v>3.9009495000000003</c:v>
                </c:pt>
                <c:pt idx="2">
                  <c:v>3.7888934999999999</c:v>
                </c:pt>
                <c:pt idx="3">
                  <c:v>2.5492740000000005</c:v>
                </c:pt>
                <c:pt idx="4">
                  <c:v>2.6006330000000002</c:v>
                </c:pt>
                <c:pt idx="5">
                  <c:v>4.3001490000000002</c:v>
                </c:pt>
                <c:pt idx="6">
                  <c:v>3.599799</c:v>
                </c:pt>
                <c:pt idx="8">
                  <c:v>1.3600796999999998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1-0045-BCA9-5AB8BB4C9D85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3.3616799999999998</c:v>
                </c:pt>
                <c:pt idx="1">
                  <c:v>3.4947464999999998</c:v>
                </c:pt>
                <c:pt idx="2">
                  <c:v>3.6908444999999999</c:v>
                </c:pt>
                <c:pt idx="3">
                  <c:v>3.6033007500000003</c:v>
                </c:pt>
                <c:pt idx="4">
                  <c:v>2.9601459999999999</c:v>
                </c:pt>
                <c:pt idx="5">
                  <c:v>3.7678829999999999</c:v>
                </c:pt>
                <c:pt idx="6">
                  <c:v>3.70835325</c:v>
                </c:pt>
                <c:pt idx="7">
                  <c:v>4.3596787500000005</c:v>
                </c:pt>
                <c:pt idx="8">
                  <c:v>4.8324149999999992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1-0045-BCA9-5AB8BB4C9D85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2.0660324999999999</c:v>
                </c:pt>
                <c:pt idx="1">
                  <c:v>1.54077</c:v>
                </c:pt>
                <c:pt idx="2">
                  <c:v>1.54006965</c:v>
                </c:pt>
                <c:pt idx="3">
                  <c:v>1.568784</c:v>
                </c:pt>
                <c:pt idx="4">
                  <c:v>1.5314319999999999</c:v>
                </c:pt>
                <c:pt idx="5">
                  <c:v>1.6458225</c:v>
                </c:pt>
                <c:pt idx="6">
                  <c:v>1.9539765</c:v>
                </c:pt>
                <c:pt idx="7">
                  <c:v>1.3600796999999998</c:v>
                </c:pt>
                <c:pt idx="8">
                  <c:v>1.0505249999999999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1-0045-BCA9-5AB8BB4C9D85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2.087043</c:v>
                </c:pt>
                <c:pt idx="1">
                  <c:v>1.8069029999999999</c:v>
                </c:pt>
                <c:pt idx="2">
                  <c:v>1.6528259999999999</c:v>
                </c:pt>
                <c:pt idx="3">
                  <c:v>1.50225075</c:v>
                </c:pt>
                <c:pt idx="4">
                  <c:v>1.4044352</c:v>
                </c:pt>
                <c:pt idx="5">
                  <c:v>1.5547770000000001</c:v>
                </c:pt>
                <c:pt idx="6">
                  <c:v>0.69474720000000001</c:v>
                </c:pt>
                <c:pt idx="7">
                  <c:v>1.3838915999999999</c:v>
                </c:pt>
                <c:pt idx="8">
                  <c:v>1.8349169999999999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1-0045-BCA9-5AB8BB4C9D85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1-0045-BCA9-5AB8BB4C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47872"/>
        <c:axId val="2039757280"/>
      </c:lineChart>
      <c:catAx>
        <c:axId val="16164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9757280"/>
        <c:crosses val="autoZero"/>
        <c:auto val="1"/>
        <c:lblAlgn val="ctr"/>
        <c:lblOffset val="100"/>
        <c:tickLblSkip val="2"/>
        <c:noMultiLvlLbl val="0"/>
      </c:catAx>
      <c:valAx>
        <c:axId val="203975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16447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1"/>
          <c:order val="0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8.35</c:v>
                </c:pt>
                <c:pt idx="1">
                  <c:v>9.3000000000000007</c:v>
                </c:pt>
                <c:pt idx="2">
                  <c:v>10.25</c:v>
                </c:pt>
                <c:pt idx="3">
                  <c:v>32.700000000000003</c:v>
                </c:pt>
                <c:pt idx="4">
                  <c:v>19.866666666666664</c:v>
                </c:pt>
                <c:pt idx="5">
                  <c:v>27.9</c:v>
                </c:pt>
                <c:pt idx="6">
                  <c:v>59.2</c:v>
                </c:pt>
                <c:pt idx="7">
                  <c:v>32.15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1-E54A-9CC2-C448D22524E2}"/>
            </c:ext>
          </c:extLst>
        </c:ser>
        <c:ser>
          <c:idx val="2"/>
          <c:order val="1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5.3000000000000007</c:v>
                </c:pt>
                <c:pt idx="1">
                  <c:v>11.05</c:v>
                </c:pt>
                <c:pt idx="2">
                  <c:v>10</c:v>
                </c:pt>
                <c:pt idx="3">
                  <c:v>24.85</c:v>
                </c:pt>
                <c:pt idx="4">
                  <c:v>25.600000000000005</c:v>
                </c:pt>
                <c:pt idx="5">
                  <c:v>36.1</c:v>
                </c:pt>
                <c:pt idx="6">
                  <c:v>22.950000000000003</c:v>
                </c:pt>
                <c:pt idx="7">
                  <c:v>24.5</c:v>
                </c:pt>
                <c:pt idx="8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1-E54A-9CC2-C448D22524E2}"/>
            </c:ext>
          </c:extLst>
        </c:ser>
        <c:ser>
          <c:idx val="3"/>
          <c:order val="2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5.6</c:v>
                </c:pt>
                <c:pt idx="1">
                  <c:v>8</c:v>
                </c:pt>
                <c:pt idx="2">
                  <c:v>7.35</c:v>
                </c:pt>
                <c:pt idx="3">
                  <c:v>10.95</c:v>
                </c:pt>
                <c:pt idx="4">
                  <c:v>14.666666666666666</c:v>
                </c:pt>
                <c:pt idx="5">
                  <c:v>9.6999999999999993</c:v>
                </c:pt>
                <c:pt idx="6">
                  <c:v>15.4</c:v>
                </c:pt>
                <c:pt idx="7">
                  <c:v>23.3</c:v>
                </c:pt>
                <c:pt idx="8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1-E54A-9CC2-C448D22524E2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5.65</c:v>
                </c:pt>
                <c:pt idx="1">
                  <c:v>7.4</c:v>
                </c:pt>
                <c:pt idx="2">
                  <c:v>15.1</c:v>
                </c:pt>
                <c:pt idx="3">
                  <c:v>40.150000000000006</c:v>
                </c:pt>
                <c:pt idx="4">
                  <c:v>15.533333333333333</c:v>
                </c:pt>
                <c:pt idx="5">
                  <c:v>18.950000000000003</c:v>
                </c:pt>
                <c:pt idx="6">
                  <c:v>4.3499999999999996</c:v>
                </c:pt>
                <c:pt idx="7">
                  <c:v>3.3</c:v>
                </c:pt>
                <c:pt idx="8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1-E54A-9CC2-C448D22524E2}"/>
            </c:ext>
          </c:extLst>
        </c:ser>
        <c:ser>
          <c:idx val="6"/>
          <c:order val="4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4.95</c:v>
                </c:pt>
                <c:pt idx="1">
                  <c:v>2</c:v>
                </c:pt>
                <c:pt idx="2">
                  <c:v>3.5999999999999996</c:v>
                </c:pt>
                <c:pt idx="3">
                  <c:v>5.0999999999999996</c:v>
                </c:pt>
                <c:pt idx="4">
                  <c:v>10.433333333333334</c:v>
                </c:pt>
                <c:pt idx="5">
                  <c:v>4.8</c:v>
                </c:pt>
                <c:pt idx="6">
                  <c:v>16</c:v>
                </c:pt>
                <c:pt idx="8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31-E54A-9CC2-C448D22524E2}"/>
            </c:ext>
          </c:extLst>
        </c:ser>
        <c:ser>
          <c:idx val="7"/>
          <c:order val="5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0">
                  <c:v>5.55</c:v>
                </c:pt>
                <c:pt idx="1">
                  <c:v>6.4</c:v>
                </c:pt>
                <c:pt idx="2">
                  <c:v>6.1999999999999993</c:v>
                </c:pt>
                <c:pt idx="3">
                  <c:v>37.5</c:v>
                </c:pt>
                <c:pt idx="4">
                  <c:v>31.400000000000002</c:v>
                </c:pt>
                <c:pt idx="5">
                  <c:v>33.6</c:v>
                </c:pt>
                <c:pt idx="6">
                  <c:v>4.6999999999999993</c:v>
                </c:pt>
                <c:pt idx="7">
                  <c:v>2.65</c:v>
                </c:pt>
                <c:pt idx="8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1-E54A-9CC2-C448D22524E2}"/>
            </c:ext>
          </c:extLst>
        </c:ser>
        <c:ser>
          <c:idx val="8"/>
          <c:order val="6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5.55</c:v>
                </c:pt>
                <c:pt idx="1">
                  <c:v>8</c:v>
                </c:pt>
                <c:pt idx="2">
                  <c:v>18.8</c:v>
                </c:pt>
                <c:pt idx="3">
                  <c:v>8.35</c:v>
                </c:pt>
                <c:pt idx="4">
                  <c:v>11.066666666666668</c:v>
                </c:pt>
                <c:pt idx="5">
                  <c:v>11.75</c:v>
                </c:pt>
                <c:pt idx="6">
                  <c:v>8.3000000000000007</c:v>
                </c:pt>
                <c:pt idx="7">
                  <c:v>7.35</c:v>
                </c:pt>
                <c:pt idx="8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1-E54A-9CC2-C448D22524E2}"/>
            </c:ext>
          </c:extLst>
        </c:ser>
        <c:ser>
          <c:idx val="9"/>
          <c:order val="7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7.35</c:v>
                </c:pt>
                <c:pt idx="1">
                  <c:v>11.22</c:v>
                </c:pt>
                <c:pt idx="2">
                  <c:v>18.2</c:v>
                </c:pt>
                <c:pt idx="3">
                  <c:v>10</c:v>
                </c:pt>
                <c:pt idx="4">
                  <c:v>16.433333333333334</c:v>
                </c:pt>
                <c:pt idx="5">
                  <c:v>13.9</c:v>
                </c:pt>
                <c:pt idx="6">
                  <c:v>8.5</c:v>
                </c:pt>
                <c:pt idx="7">
                  <c:v>5.5500000000000007</c:v>
                </c:pt>
                <c:pt idx="8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1-E54A-9CC2-C448D22524E2}"/>
            </c:ext>
          </c:extLst>
        </c:ser>
        <c:ser>
          <c:idx val="10"/>
          <c:order val="8"/>
          <c:tx>
            <c:strRef>
              <c:f>Graphs!$M$27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1-E54A-9CC2-C448D225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58560"/>
        <c:axId val="1681771520"/>
      </c:lineChart>
      <c:catAx>
        <c:axId val="17222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1771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177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2258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9-5C46-A9AA-2BD09E89BF34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4.0725549999999999E-2</c:v>
                </c:pt>
                <c:pt idx="1">
                  <c:v>2.9266650000000002E-2</c:v>
                </c:pt>
                <c:pt idx="2">
                  <c:v>4.9861699999999995E-2</c:v>
                </c:pt>
                <c:pt idx="3">
                  <c:v>6.1630299999999999E-2</c:v>
                </c:pt>
                <c:pt idx="4">
                  <c:v>0.12553173333333334</c:v>
                </c:pt>
                <c:pt idx="5">
                  <c:v>5.2648999999999994E-2</c:v>
                </c:pt>
                <c:pt idx="6">
                  <c:v>6.3023949999999995E-2</c:v>
                </c:pt>
                <c:pt idx="7">
                  <c:v>6.4572450000000003E-2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9-5C46-A9AA-2BD09E89BF34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5.1719899999999999E-2</c:v>
                </c:pt>
                <c:pt idx="1">
                  <c:v>4.6300149999999998E-2</c:v>
                </c:pt>
                <c:pt idx="2">
                  <c:v>6.1939999999999995E-2</c:v>
                </c:pt>
                <c:pt idx="3">
                  <c:v>9.3219700000000003E-2</c:v>
                </c:pt>
                <c:pt idx="4">
                  <c:v>0.17487726666666667</c:v>
                </c:pt>
                <c:pt idx="5">
                  <c:v>5.38878E-2</c:v>
                </c:pt>
                <c:pt idx="6">
                  <c:v>5.3423249999999999E-2</c:v>
                </c:pt>
                <c:pt idx="7">
                  <c:v>5.4816899999999995E-2</c:v>
                </c:pt>
                <c:pt idx="8">
                  <c:v>4.11901E-2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9-5C46-A9AA-2BD09E89BF34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3.0970000000000001E-2</c:v>
                </c:pt>
                <c:pt idx="1">
                  <c:v>4.2583749999999997E-2</c:v>
                </c:pt>
                <c:pt idx="2">
                  <c:v>4.7538949999999996E-2</c:v>
                </c:pt>
                <c:pt idx="3">
                  <c:v>0.14122319999999999</c:v>
                </c:pt>
                <c:pt idx="4">
                  <c:v>0.18096803333333333</c:v>
                </c:pt>
                <c:pt idx="5">
                  <c:v>6.4107899999999995E-2</c:v>
                </c:pt>
                <c:pt idx="6">
                  <c:v>3.6854299999999993E-2</c:v>
                </c:pt>
                <c:pt idx="7">
                  <c:v>5.8533299999999996E-2</c:v>
                </c:pt>
                <c:pt idx="8">
                  <c:v>2.91118E-2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9-5C46-A9AA-2BD09E89BF34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3.4221849999999998E-2</c:v>
                </c:pt>
                <c:pt idx="1">
                  <c:v>3.6389749999999998E-2</c:v>
                </c:pt>
                <c:pt idx="2">
                  <c:v>5.0171399999999991E-2</c:v>
                </c:pt>
                <c:pt idx="3">
                  <c:v>0.11691174999999999</c:v>
                </c:pt>
                <c:pt idx="4">
                  <c:v>0.17921306666666662</c:v>
                </c:pt>
                <c:pt idx="5">
                  <c:v>6.4262750000000007E-2</c:v>
                </c:pt>
                <c:pt idx="6">
                  <c:v>1.8582000000000001E-2</c:v>
                </c:pt>
                <c:pt idx="7">
                  <c:v>3.7163999999999996E-2</c:v>
                </c:pt>
                <c:pt idx="8">
                  <c:v>2.44663E-2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9-5C46-A9AA-2BD09E89BF34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9-5C46-A9AA-2BD09E89BF34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2.5705100000000002E-2</c:v>
                </c:pt>
                <c:pt idx="1">
                  <c:v>2.41566E-2</c:v>
                </c:pt>
                <c:pt idx="2">
                  <c:v>3.68543E-2</c:v>
                </c:pt>
                <c:pt idx="3">
                  <c:v>8.1605949999999997E-2</c:v>
                </c:pt>
                <c:pt idx="4">
                  <c:v>6.9372800000000012E-2</c:v>
                </c:pt>
                <c:pt idx="5">
                  <c:v>6.7204899999999998E-2</c:v>
                </c:pt>
                <c:pt idx="6">
                  <c:v>2.3227499999999998E-2</c:v>
                </c:pt>
                <c:pt idx="8">
                  <c:v>3.5615500000000001E-2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9-5C46-A9AA-2BD09E89BF34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1.7730325000000002E-2</c:v>
                </c:pt>
                <c:pt idx="1">
                  <c:v>1.5097875E-2</c:v>
                </c:pt>
                <c:pt idx="2">
                  <c:v>4.4287099999999996E-2</c:v>
                </c:pt>
                <c:pt idx="3">
                  <c:v>9.5542450000000001E-2</c:v>
                </c:pt>
                <c:pt idx="4">
                  <c:v>8.7077316666666668E-2</c:v>
                </c:pt>
                <c:pt idx="5">
                  <c:v>6.2636824999999993E-2</c:v>
                </c:pt>
                <c:pt idx="6">
                  <c:v>1.7498050000000001E-2</c:v>
                </c:pt>
                <c:pt idx="7">
                  <c:v>3.3912150000000002E-2</c:v>
                </c:pt>
                <c:pt idx="8">
                  <c:v>2.1059600000000001E-2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9-5C46-A9AA-2BD09E89BF34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3.6389749999999998E-2</c:v>
                </c:pt>
                <c:pt idx="1">
                  <c:v>3.0660300000000001E-2</c:v>
                </c:pt>
                <c:pt idx="2">
                  <c:v>7.5566800000000003E-2</c:v>
                </c:pt>
                <c:pt idx="3">
                  <c:v>9.7245799999999993E-2</c:v>
                </c:pt>
                <c:pt idx="4">
                  <c:v>0.1542306</c:v>
                </c:pt>
                <c:pt idx="5">
                  <c:v>8.5322350000000005E-2</c:v>
                </c:pt>
                <c:pt idx="6">
                  <c:v>9.6626400000000001E-2</c:v>
                </c:pt>
                <c:pt idx="7">
                  <c:v>6.4417599999999992E-2</c:v>
                </c:pt>
                <c:pt idx="8">
                  <c:v>4.1809499999999999E-2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9-5C46-A9AA-2BD09E89BF34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4.1035249999999995E-2</c:v>
                </c:pt>
                <c:pt idx="1">
                  <c:v>3.0040899999999999E-2</c:v>
                </c:pt>
                <c:pt idx="2">
                  <c:v>4.5990450000000002E-2</c:v>
                </c:pt>
                <c:pt idx="3">
                  <c:v>6.0701199999999997E-2</c:v>
                </c:pt>
                <c:pt idx="4">
                  <c:v>8.1347866666666657E-2</c:v>
                </c:pt>
                <c:pt idx="5">
                  <c:v>5.1874749999999997E-2</c:v>
                </c:pt>
                <c:pt idx="6">
                  <c:v>3.7009149999999998E-2</c:v>
                </c:pt>
                <c:pt idx="7">
                  <c:v>4.7693799999999995E-2</c:v>
                </c:pt>
                <c:pt idx="8">
                  <c:v>3.4686399999999999E-2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9-5C46-A9AA-2BD09E89BF34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A9-5C46-A9AA-2BD09E89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548656"/>
        <c:axId val="1679086800"/>
      </c:lineChart>
      <c:catAx>
        <c:axId val="17325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9086800"/>
        <c:crosses val="autoZero"/>
        <c:auto val="1"/>
        <c:lblAlgn val="ctr"/>
        <c:lblOffset val="100"/>
        <c:tickLblSkip val="2"/>
        <c:noMultiLvlLbl val="0"/>
      </c:catAx>
      <c:valAx>
        <c:axId val="1679086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73254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Clarity Revised'!$C$17</c:f>
              <c:strCache>
                <c:ptCount val="1"/>
                <c:pt idx="0">
                  <c:v>Ponds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Revised'!$C$18:$C$26</c:f>
              <c:numCache>
                <c:formatCode>0.000</c:formatCode>
                <c:ptCount val="9"/>
                <c:pt idx="0">
                  <c:v>0.82295999999999991</c:v>
                </c:pt>
                <c:pt idx="1">
                  <c:v>0.66547999999999996</c:v>
                </c:pt>
                <c:pt idx="2">
                  <c:v>0.923925</c:v>
                </c:pt>
                <c:pt idx="3">
                  <c:v>0.61595</c:v>
                </c:pt>
                <c:pt idx="4">
                  <c:v>0.62864999999999993</c:v>
                </c:pt>
                <c:pt idx="5">
                  <c:v>0.79374999999999996</c:v>
                </c:pt>
                <c:pt idx="6">
                  <c:v>0.91693999999999998</c:v>
                </c:pt>
                <c:pt idx="7">
                  <c:v>0.70484999999999998</c:v>
                </c:pt>
                <c:pt idx="8">
                  <c:v>0.84454999999999991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B-784F-8F23-8BFB9B8191B1}"/>
            </c:ext>
          </c:extLst>
        </c:ser>
        <c:ser>
          <c:idx val="1"/>
          <c:order val="1"/>
          <c:tx>
            <c:strRef>
              <c:f>'Water Clarity Revised'!$D$17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Revised'!$D$18:$D$26</c:f>
              <c:numCache>
                <c:formatCode>0.000</c:formatCode>
                <c:ptCount val="9"/>
                <c:pt idx="0">
                  <c:v>0.6011333333333333</c:v>
                </c:pt>
                <c:pt idx="1">
                  <c:v>0.3344333333333333</c:v>
                </c:pt>
                <c:pt idx="2">
                  <c:v>0.67945</c:v>
                </c:pt>
                <c:pt idx="3">
                  <c:v>0.50800000000000001</c:v>
                </c:pt>
                <c:pt idx="4">
                  <c:v>0.56303333333333339</c:v>
                </c:pt>
                <c:pt idx="5">
                  <c:v>0.43179999999999996</c:v>
                </c:pt>
                <c:pt idx="6">
                  <c:v>0.54292499999999999</c:v>
                </c:pt>
                <c:pt idx="7">
                  <c:v>1.0413999999999999</c:v>
                </c:pt>
                <c:pt idx="8">
                  <c:v>0.71119999999999994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B-784F-8F23-8BFB9B8191B1}"/>
            </c:ext>
          </c:extLst>
        </c:ser>
        <c:ser>
          <c:idx val="2"/>
          <c:order val="2"/>
          <c:tx>
            <c:strRef>
              <c:f>'Water Clarity Revised'!$E$17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Revised'!$E$18:$E$26</c:f>
              <c:numCache>
                <c:formatCode>0.000</c:formatCode>
                <c:ptCount val="9"/>
                <c:pt idx="0">
                  <c:v>0.32596666666666668</c:v>
                </c:pt>
                <c:pt idx="1">
                  <c:v>0.44631428571428572</c:v>
                </c:pt>
                <c:pt idx="2">
                  <c:v>0.38825714285714286</c:v>
                </c:pt>
                <c:pt idx="3">
                  <c:v>0.41184285714285718</c:v>
                </c:pt>
                <c:pt idx="4">
                  <c:v>0.40639999999999998</c:v>
                </c:pt>
                <c:pt idx="5">
                  <c:v>0.5424714285714286</c:v>
                </c:pt>
                <c:pt idx="6">
                  <c:v>0.51888571428571417</c:v>
                </c:pt>
                <c:pt idx="7">
                  <c:v>0.75292857142857139</c:v>
                </c:pt>
                <c:pt idx="8">
                  <c:v>0.7281333333333333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B-784F-8F23-8BFB9B8191B1}"/>
            </c:ext>
          </c:extLst>
        </c:ser>
        <c:ser>
          <c:idx val="3"/>
          <c:order val="3"/>
          <c:tx>
            <c:strRef>
              <c:f>'Water Clarity Revised'!$F$17</c:f>
              <c:strCache>
                <c:ptCount val="1"/>
                <c:pt idx="0">
                  <c:v>Wicomico Creek</c:v>
                </c:pt>
              </c:strCache>
            </c:strRef>
          </c:tx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Revised'!$F$18:$F$26</c:f>
              <c:numCache>
                <c:formatCode>0.000</c:formatCode>
                <c:ptCount val="9"/>
                <c:pt idx="0">
                  <c:v>0.2286</c:v>
                </c:pt>
                <c:pt idx="1">
                  <c:v>0.32384999999999997</c:v>
                </c:pt>
                <c:pt idx="2">
                  <c:v>0.34289999999999998</c:v>
                </c:pt>
                <c:pt idx="3">
                  <c:v>0.30479999999999996</c:v>
                </c:pt>
                <c:pt idx="4">
                  <c:v>0.32596666666666663</c:v>
                </c:pt>
                <c:pt idx="5">
                  <c:v>0.44450000000000001</c:v>
                </c:pt>
                <c:pt idx="6">
                  <c:v>0.33019999999999999</c:v>
                </c:pt>
                <c:pt idx="7">
                  <c:v>0.26669999999999999</c:v>
                </c:pt>
                <c:pt idx="8">
                  <c:v>0.40639999999999998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B-784F-8F23-8BFB9B8191B1}"/>
            </c:ext>
          </c:extLst>
        </c:ser>
        <c:ser>
          <c:idx val="4"/>
          <c:order val="4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'Water Clarity Revised'!$B$18:$B$26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'Water Clarity Revised'!$G$18:$G$26</c:f>
              <c:numCache>
                <c:formatCode>0.00</c:formatCode>
                <c:ptCount val="9"/>
                <c:pt idx="0">
                  <c:v>0.91439999999999999</c:v>
                </c:pt>
                <c:pt idx="1">
                  <c:v>0.91439999999999999</c:v>
                </c:pt>
                <c:pt idx="2">
                  <c:v>0.91439999999999999</c:v>
                </c:pt>
                <c:pt idx="3">
                  <c:v>0.91439999999999999</c:v>
                </c:pt>
                <c:pt idx="4">
                  <c:v>0.91439999999999999</c:v>
                </c:pt>
                <c:pt idx="5">
                  <c:v>0.91439999999999999</c:v>
                </c:pt>
                <c:pt idx="6">
                  <c:v>0.91439999999999999</c:v>
                </c:pt>
                <c:pt idx="7">
                  <c:v>0.91439999999999999</c:v>
                </c:pt>
                <c:pt idx="8">
                  <c:v>0.91439999999999999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B-784F-8F23-8BFB9B81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084752"/>
        <c:axId val="1930063680"/>
      </c:lineChart>
      <c:catAx>
        <c:axId val="162808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0063680"/>
        <c:crosses val="autoZero"/>
        <c:auto val="1"/>
        <c:lblAlgn val="ctr"/>
        <c:lblOffset val="100"/>
        <c:tickLblSkip val="2"/>
        <c:noMultiLvlLbl val="0"/>
      </c:catAx>
      <c:valAx>
        <c:axId val="1930063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Secci</a:t>
                </a:r>
                <a:r>
                  <a:rPr lang="en-US" baseline="0"/>
                  <a:t> Depth (meters)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28084752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Bacteria!$G$3:$G$8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Bacteria!$H$3:$H$8</c:f>
              <c:numCache>
                <c:formatCode>General</c:formatCode>
                <c:ptCount val="6"/>
                <c:pt idx="0">
                  <c:v>58.5</c:v>
                </c:pt>
                <c:pt idx="1">
                  <c:v>824.66666666666663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A-C249-974E-CD2311B5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496464"/>
        <c:axId val="1725957456"/>
      </c:lineChart>
      <c:catAx>
        <c:axId val="16164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8543875765529301"/>
              <c:y val="0.8740507436570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5957456"/>
        <c:crosses val="autoZero"/>
        <c:auto val="1"/>
        <c:lblAlgn val="ctr"/>
        <c:lblOffset val="100"/>
        <c:noMultiLvlLbl val="0"/>
      </c:catAx>
      <c:valAx>
        <c:axId val="1725957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649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Bacteria!$H$18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Bacteria!$G$19:$G$24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Bacteria!$H$19:$H$24</c:f>
              <c:numCache>
                <c:formatCode>General</c:formatCode>
                <c:ptCount val="6"/>
                <c:pt idx="0">
                  <c:v>25.5</c:v>
                </c:pt>
                <c:pt idx="1">
                  <c:v>116.33333333333333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5-4742-9335-BBD4AFD8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66672"/>
        <c:axId val="1679681568"/>
      </c:lineChart>
      <c:catAx>
        <c:axId val="172756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506364829396301"/>
              <c:y val="0.8879396325459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9681568"/>
        <c:crosses val="autoZero"/>
        <c:auto val="1"/>
        <c:lblAlgn val="ctr"/>
        <c:lblOffset val="100"/>
        <c:noMultiLvlLbl val="0"/>
      </c:catAx>
      <c:valAx>
        <c:axId val="1679681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MPN/100mL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0626932050160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75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6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Bacteria!$H$34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Bacteria!$G$35:$G$40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Bacteria!$H$35:$H$40</c:f>
              <c:numCache>
                <c:formatCode>General</c:formatCode>
                <c:ptCount val="6"/>
                <c:pt idx="0">
                  <c:v>262.5</c:v>
                </c:pt>
                <c:pt idx="1">
                  <c:v>107.33333333333333</c:v>
                </c:pt>
                <c:pt idx="2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8-4A40-865A-70B1157B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3904"/>
        <c:axId val="1767202032"/>
      </c:lineChart>
      <c:catAx>
        <c:axId val="17329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7841426071741"/>
              <c:y val="0.883310002916302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67202032"/>
        <c:crosses val="autoZero"/>
        <c:auto val="1"/>
        <c:lblAlgn val="ctr"/>
        <c:lblOffset val="100"/>
        <c:noMultiLvlLbl val="0"/>
      </c:catAx>
      <c:valAx>
        <c:axId val="1767202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</a:t>
                </a:r>
                <a:r>
                  <a:rPr lang="en-US" baseline="0"/>
                  <a:t> 100mL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92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11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Bacteria!$H$50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Bacteria!$G$51:$G$56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Bacteria!$H$51:$H$56</c:f>
              <c:numCache>
                <c:formatCode>General</c:formatCode>
                <c:ptCount val="6"/>
                <c:pt idx="0">
                  <c:v>69.75</c:v>
                </c:pt>
                <c:pt idx="1">
                  <c:v>86.5</c:v>
                </c:pt>
                <c:pt idx="2">
                  <c:v>116.75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A-D142-950C-4B401B97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696112"/>
        <c:axId val="1678992144"/>
      </c:lineChart>
      <c:catAx>
        <c:axId val="176769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78992144"/>
        <c:crosses val="autoZero"/>
        <c:auto val="1"/>
        <c:lblAlgn val="ctr"/>
        <c:lblOffset val="100"/>
        <c:noMultiLvlLbl val="0"/>
      </c:catAx>
      <c:valAx>
        <c:axId val="1678992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769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Bacteria!$H$66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Bacteria!$G$67:$G$72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Bacteria!$H$67:$H$72</c:f>
              <c:numCache>
                <c:formatCode>General</c:formatCode>
                <c:ptCount val="6"/>
                <c:pt idx="0">
                  <c:v>36</c:v>
                </c:pt>
                <c:pt idx="1">
                  <c:v>166.16666666666666</c:v>
                </c:pt>
                <c:pt idx="2">
                  <c:v>124.75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5-004D-A7E2-F0785A96C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41568"/>
        <c:axId val="2096107920"/>
      </c:lineChart>
      <c:catAx>
        <c:axId val="16797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42006364829396298"/>
              <c:y val="0.901828521434820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6107920"/>
        <c:crosses val="autoZero"/>
        <c:auto val="1"/>
        <c:lblAlgn val="ctr"/>
        <c:lblOffset val="100"/>
        <c:noMultiLvlLbl val="0"/>
      </c:catAx>
      <c:valAx>
        <c:axId val="209610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74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21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Bacteria!$H$82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Bacteria!$G$83:$G$88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Bacteria!$H$83:$H$88</c:f>
              <c:numCache>
                <c:formatCode>General</c:formatCode>
                <c:ptCount val="6"/>
                <c:pt idx="0">
                  <c:v>206</c:v>
                </c:pt>
                <c:pt idx="1">
                  <c:v>228.66666666666666</c:v>
                </c:pt>
                <c:pt idx="2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3-7A47-9B72-16C376BB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407936"/>
        <c:axId val="1766114400"/>
      </c:lineChart>
      <c:catAx>
        <c:axId val="20344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6114400"/>
        <c:crosses val="autoZero"/>
        <c:auto val="1"/>
        <c:lblAlgn val="ctr"/>
        <c:lblOffset val="100"/>
        <c:noMultiLvlLbl val="0"/>
      </c:catAx>
      <c:valAx>
        <c:axId val="176611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40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27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Bacteria!$H$98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Bacteria!$G$99:$G$104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Bacteria!$H$99:$H$104</c:f>
              <c:numCache>
                <c:formatCode>General</c:formatCode>
                <c:ptCount val="6"/>
                <c:pt idx="0">
                  <c:v>160.25</c:v>
                </c:pt>
                <c:pt idx="1">
                  <c:v>450.25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3-B24D-BB7D-9F2FD4B5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71040"/>
        <c:axId val="1766259504"/>
      </c:lineChart>
      <c:catAx>
        <c:axId val="20887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66259504"/>
        <c:crosses val="autoZero"/>
        <c:auto val="1"/>
        <c:lblAlgn val="ctr"/>
        <c:lblOffset val="100"/>
        <c:noMultiLvlLbl val="0"/>
      </c:catAx>
      <c:valAx>
        <c:axId val="1766259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77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28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Bacteria!$H$114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Bacteria!$G$115:$G$120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Bacteria!$H$115:$H$120</c:f>
              <c:numCache>
                <c:formatCode>General</c:formatCode>
                <c:ptCount val="6"/>
                <c:pt idx="0">
                  <c:v>175.75</c:v>
                </c:pt>
                <c:pt idx="1">
                  <c:v>272.5</c:v>
                </c:pt>
                <c:pt idx="2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3-9D4A-9A8E-F1431A9C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256272"/>
        <c:axId val="1729255776"/>
      </c:lineChart>
      <c:catAx>
        <c:axId val="17662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9255776"/>
        <c:crosses val="autoZero"/>
        <c:auto val="1"/>
        <c:lblAlgn val="ctr"/>
        <c:lblOffset val="100"/>
        <c:noMultiLvlLbl val="0"/>
      </c:catAx>
      <c:valAx>
        <c:axId val="1729255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25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4.0549999999999997</c:v>
                </c:pt>
                <c:pt idx="1">
                  <c:v>4.1900000000000004</c:v>
                </c:pt>
                <c:pt idx="2">
                  <c:v>3.1349999999999998</c:v>
                </c:pt>
                <c:pt idx="3">
                  <c:v>1.94</c:v>
                </c:pt>
                <c:pt idx="4">
                  <c:v>3.9616666666666664</c:v>
                </c:pt>
                <c:pt idx="5">
                  <c:v>6.0299999999999994</c:v>
                </c:pt>
                <c:pt idx="6">
                  <c:v>6.1950000000000003</c:v>
                </c:pt>
                <c:pt idx="7">
                  <c:v>5.47</c:v>
                </c:pt>
                <c:pt idx="8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4-2145-83F5-BD47559E8B0C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3.58</c:v>
                </c:pt>
                <c:pt idx="1">
                  <c:v>5</c:v>
                </c:pt>
                <c:pt idx="2">
                  <c:v>4.3100000000000005</c:v>
                </c:pt>
                <c:pt idx="3">
                  <c:v>2.4950000000000001</c:v>
                </c:pt>
                <c:pt idx="4">
                  <c:v>10.664999999999999</c:v>
                </c:pt>
                <c:pt idx="5">
                  <c:v>6.03</c:v>
                </c:pt>
                <c:pt idx="6">
                  <c:v>5.9</c:v>
                </c:pt>
                <c:pt idx="7">
                  <c:v>5.585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4-2145-83F5-BD47559E8B0C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4.3599999999999994</c:v>
                </c:pt>
                <c:pt idx="1">
                  <c:v>4.8550000000000004</c:v>
                </c:pt>
                <c:pt idx="2">
                  <c:v>4.9749999999999996</c:v>
                </c:pt>
                <c:pt idx="3">
                  <c:v>2.4749999999999996</c:v>
                </c:pt>
                <c:pt idx="4">
                  <c:v>4.5733333333333333</c:v>
                </c:pt>
                <c:pt idx="5">
                  <c:v>6.75</c:v>
                </c:pt>
                <c:pt idx="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4-2145-83F5-BD47559E8B0C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2.57</c:v>
                </c:pt>
                <c:pt idx="1">
                  <c:v>4.51</c:v>
                </c:pt>
                <c:pt idx="2">
                  <c:v>4.4450000000000003</c:v>
                </c:pt>
                <c:pt idx="3">
                  <c:v>3.105</c:v>
                </c:pt>
                <c:pt idx="4">
                  <c:v>4.5449999999999999</c:v>
                </c:pt>
                <c:pt idx="5">
                  <c:v>7.1349999999999998</c:v>
                </c:pt>
                <c:pt idx="6">
                  <c:v>6.6899999999999995</c:v>
                </c:pt>
                <c:pt idx="7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4-2145-83F5-BD47559E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963888"/>
        <c:axId val="2110331504"/>
      </c:lineChart>
      <c:catAx>
        <c:axId val="172396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03315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033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9638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strRef>
              <c:f>'Bacteria (F.e.) Graphs'!$A$3:$A$5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Graphs'!$B$3:$B$5</c:f>
              <c:numCache>
                <c:formatCode>General</c:formatCode>
                <c:ptCount val="3"/>
                <c:pt idx="0">
                  <c:v>25.5</c:v>
                </c:pt>
                <c:pt idx="1">
                  <c:v>116.33333333333333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5B4E-A12C-2D2B02E12805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Graphs'!$C$3:$C$5</c:f>
              <c:numCache>
                <c:formatCode>General</c:formatCode>
                <c:ptCount val="3"/>
                <c:pt idx="0">
                  <c:v>29.25</c:v>
                </c:pt>
                <c:pt idx="1">
                  <c:v>824.66666666666697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5B4E-A12C-2D2B02E12805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Graphs'!$D$3:$D$5</c:f>
              <c:numCache>
                <c:formatCode>General</c:formatCode>
                <c:ptCount val="3"/>
                <c:pt idx="0">
                  <c:v>262.5</c:v>
                </c:pt>
                <c:pt idx="1">
                  <c:v>107.33333333333333</c:v>
                </c:pt>
                <c:pt idx="2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6-5B4E-A12C-2D2B02E1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63296"/>
        <c:axId val="1628737104"/>
      </c:lineChart>
      <c:catAx>
        <c:axId val="172756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737104"/>
        <c:crosses val="autoZero"/>
        <c:auto val="1"/>
        <c:lblAlgn val="ctr"/>
        <c:lblOffset val="100"/>
        <c:noMultiLvlLbl val="0"/>
      </c:catAx>
      <c:valAx>
        <c:axId val="1628737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563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Graphs'!$B$18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Graphs'!$A$19:$A$21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Graphs'!$B$19:$B$21</c:f>
              <c:numCache>
                <c:formatCode>General</c:formatCode>
                <c:ptCount val="3"/>
                <c:pt idx="0">
                  <c:v>69.75</c:v>
                </c:pt>
                <c:pt idx="1">
                  <c:v>57.666666666666664</c:v>
                </c:pt>
                <c:pt idx="2">
                  <c:v>116.75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1-A043-AC95-43D08A67C870}"/>
            </c:ext>
          </c:extLst>
        </c:ser>
        <c:ser>
          <c:idx val="1"/>
          <c:order val="1"/>
          <c:tx>
            <c:strRef>
              <c:f>'Bacteria (F.e.) Graphs'!$C$18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Graphs'!$A$19:$A$21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Graphs'!$C$19:$C$21</c:f>
              <c:numCache>
                <c:formatCode>General</c:formatCode>
                <c:ptCount val="3"/>
                <c:pt idx="0">
                  <c:v>160.25</c:v>
                </c:pt>
                <c:pt idx="1">
                  <c:v>300.16666666666669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1-A043-AC95-43D08A67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400400"/>
        <c:axId val="2034902720"/>
      </c:lineChart>
      <c:catAx>
        <c:axId val="173240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4902720"/>
        <c:crosses val="autoZero"/>
        <c:auto val="1"/>
        <c:lblAlgn val="ctr"/>
        <c:lblOffset val="100"/>
        <c:noMultiLvlLbl val="0"/>
      </c:catAx>
      <c:valAx>
        <c:axId val="203490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240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Graphs'!$B$34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Graphs'!$A$35:$A$37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Graphs'!$B$35:$B$37</c:f>
              <c:numCache>
                <c:formatCode>General</c:formatCode>
                <c:ptCount val="3"/>
                <c:pt idx="0">
                  <c:v>103</c:v>
                </c:pt>
                <c:pt idx="1">
                  <c:v>228.66666666666666</c:v>
                </c:pt>
                <c:pt idx="2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3-CD46-B003-6B6F4594423E}"/>
            </c:ext>
          </c:extLst>
        </c:ser>
        <c:ser>
          <c:idx val="1"/>
          <c:order val="1"/>
          <c:tx>
            <c:strRef>
              <c:f>'Bacteria (F.e.) Graphs'!$C$34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Graphs'!$A$35:$A$37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Graphs'!$C$35:$C$37</c:f>
              <c:numCache>
                <c:formatCode>General</c:formatCode>
                <c:ptCount val="3"/>
                <c:pt idx="0">
                  <c:v>175.75</c:v>
                </c:pt>
                <c:pt idx="1">
                  <c:v>272.5</c:v>
                </c:pt>
                <c:pt idx="2">
                  <c:v>119.5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3-CD46-B003-6B6F4594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1280"/>
        <c:axId val="2120250800"/>
      </c:lineChart>
      <c:catAx>
        <c:axId val="16788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0250800"/>
        <c:crosses val="autoZero"/>
        <c:auto val="1"/>
        <c:lblAlgn val="ctr"/>
        <c:lblOffset val="100"/>
        <c:noMultiLvlLbl val="0"/>
      </c:catAx>
      <c:valAx>
        <c:axId val="2120250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821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Graphs'!$B$50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Graphs'!$A$51:$A$53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Graphs'!$B$51:$B$53</c:f>
              <c:numCache>
                <c:formatCode>General</c:formatCode>
                <c:ptCount val="3"/>
                <c:pt idx="0">
                  <c:v>36</c:v>
                </c:pt>
                <c:pt idx="1">
                  <c:v>166.16666666666666</c:v>
                </c:pt>
                <c:pt idx="2">
                  <c:v>124.75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8-4642-ADEE-4389CB1C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40480"/>
        <c:axId val="1616533840"/>
      </c:lineChart>
      <c:catAx>
        <c:axId val="176594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533840"/>
        <c:crosses val="autoZero"/>
        <c:auto val="1"/>
        <c:lblAlgn val="ctr"/>
        <c:lblOffset val="100"/>
        <c:noMultiLvlLbl val="0"/>
      </c:catAx>
      <c:valAx>
        <c:axId val="1616533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940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Graphs'!$P$3:$P$5</c:f>
              <c:numCache>
                <c:formatCode>0.0</c:formatCode>
                <c:ptCount val="3"/>
                <c:pt idx="0">
                  <c:v>105.75</c:v>
                </c:pt>
                <c:pt idx="1">
                  <c:v>349.44444444444457</c:v>
                </c:pt>
                <c:pt idx="2">
                  <c:v>31.166666666666668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2-2244-880A-E388711990ED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Graphs'!$Q$3:$Q$5</c:f>
              <c:numCache>
                <c:formatCode>0.0</c:formatCode>
                <c:ptCount val="3"/>
                <c:pt idx="0">
                  <c:v>115</c:v>
                </c:pt>
                <c:pt idx="1">
                  <c:v>178.91666666666669</c:v>
                </c:pt>
                <c:pt idx="2">
                  <c:v>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2-2244-880A-E388711990ED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Graphs'!$R$3:$R$5</c:f>
              <c:numCache>
                <c:formatCode>0.0</c:formatCode>
                <c:ptCount val="3"/>
                <c:pt idx="0">
                  <c:v>139.375</c:v>
                </c:pt>
                <c:pt idx="1">
                  <c:v>250.58333333333331</c:v>
                </c:pt>
                <c:pt idx="2">
                  <c:v>103.875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2-2244-880A-E388711990ED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Graphs'!$S$3:$S$5</c:f>
              <c:numCache>
                <c:formatCode>0.0</c:formatCode>
                <c:ptCount val="3"/>
                <c:pt idx="0">
                  <c:v>36</c:v>
                </c:pt>
                <c:pt idx="1">
                  <c:v>166.16666666666666</c:v>
                </c:pt>
                <c:pt idx="2">
                  <c:v>124.75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2-2244-880A-E388711990ED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Graphs'!$O$3:$O$5</c:f>
              <c:strCache>
                <c:ptCount val="3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</c:strCache>
            </c:strRef>
          </c:cat>
          <c:val>
            <c:numRef>
              <c:f>'Bacteria (F.e.) Graphs'!$T$3:$T$5</c:f>
              <c:numCache>
                <c:formatCode>General</c:formatCode>
                <c:ptCount val="3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2-2244-880A-E3887119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13792"/>
        <c:axId val="1678269200"/>
      </c:lineChart>
      <c:catAx>
        <c:axId val="20968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8269200"/>
        <c:crosses val="autoZero"/>
        <c:auto val="1"/>
        <c:lblAlgn val="ctr"/>
        <c:lblOffset val="100"/>
        <c:noMultiLvlLbl val="0"/>
      </c:catAx>
      <c:valAx>
        <c:axId val="1678269200"/>
        <c:scaling>
          <c:logBase val="10"/>
          <c:orientation val="minMax"/>
          <c:min val="10"/>
        </c:scaling>
        <c:delete val="0"/>
        <c:axPos val="l"/>
        <c:numFmt formatCode="0.0" sourceLinked="1"/>
        <c:majorTickMark val="out"/>
        <c:minorTickMark val="none"/>
        <c:tickLblPos val="nextTo"/>
        <c:crossAx val="2096813792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Rainfall 2013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4.8499999999999996</c:v>
                </c:pt>
                <c:pt idx="1">
                  <c:v>3.78</c:v>
                </c:pt>
                <c:pt idx="2">
                  <c:v>3.32</c:v>
                </c:pt>
                <c:pt idx="3">
                  <c:v>8.3000000000000007</c:v>
                </c:pt>
                <c:pt idx="4">
                  <c:v>3.81</c:v>
                </c:pt>
                <c:pt idx="5">
                  <c:v>7.3</c:v>
                </c:pt>
                <c:pt idx="6">
                  <c:v>0.77</c:v>
                </c:pt>
                <c:pt idx="7">
                  <c:v>3.85</c:v>
                </c:pt>
                <c:pt idx="8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D-7D48-A5CC-1DC53F13C1E5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C95D-7D48-A5CC-1DC53F13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37296"/>
        <c:axId val="1679037328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D-7D48-A5CC-1DC53F13C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65360"/>
        <c:axId val="1930082000"/>
      </c:lineChart>
      <c:catAx>
        <c:axId val="1616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9037328"/>
        <c:crosses val="autoZero"/>
        <c:auto val="1"/>
        <c:lblAlgn val="ctr"/>
        <c:lblOffset val="100"/>
        <c:noMultiLvlLbl val="0"/>
      </c:catAx>
      <c:valAx>
        <c:axId val="1679037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16137296"/>
        <c:crosses val="autoZero"/>
        <c:crossBetween val="between"/>
      </c:valAx>
      <c:valAx>
        <c:axId val="1930082000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1732765360"/>
        <c:crosses val="max"/>
        <c:crossBetween val="between"/>
      </c:valAx>
      <c:catAx>
        <c:axId val="1732765360"/>
        <c:scaling>
          <c:orientation val="minMax"/>
        </c:scaling>
        <c:delete val="1"/>
        <c:axPos val="b"/>
        <c:majorTickMark val="out"/>
        <c:minorTickMark val="none"/>
        <c:tickLblPos val="none"/>
        <c:crossAx val="1930082000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General</c:formatCode>
                <c:ptCount val="9"/>
                <c:pt idx="0">
                  <c:v>5.1499999999999997E-2</c:v>
                </c:pt>
                <c:pt idx="1">
                  <c:v>0.14349999999999999</c:v>
                </c:pt>
                <c:pt idx="2">
                  <c:v>0.28449999999999998</c:v>
                </c:pt>
                <c:pt idx="3">
                  <c:v>0.28000000000000003</c:v>
                </c:pt>
                <c:pt idx="4">
                  <c:v>0.51800000000000002</c:v>
                </c:pt>
                <c:pt idx="5">
                  <c:v>0.36099999999999999</c:v>
                </c:pt>
                <c:pt idx="6">
                  <c:v>0.2535</c:v>
                </c:pt>
                <c:pt idx="7">
                  <c:v>0.32600000000000001</c:v>
                </c:pt>
                <c:pt idx="8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D646-8794-5A241D67FBE4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General</c:formatCode>
                <c:ptCount val="9"/>
                <c:pt idx="0">
                  <c:v>0.23449999999999999</c:v>
                </c:pt>
                <c:pt idx="1">
                  <c:v>0.11449999999999999</c:v>
                </c:pt>
                <c:pt idx="2">
                  <c:v>0.20150000000000001</c:v>
                </c:pt>
                <c:pt idx="3">
                  <c:v>0.19900000000000001</c:v>
                </c:pt>
                <c:pt idx="4">
                  <c:v>1.0169999999999999</c:v>
                </c:pt>
                <c:pt idx="5">
                  <c:v>0.379</c:v>
                </c:pt>
                <c:pt idx="6">
                  <c:v>0.13</c:v>
                </c:pt>
                <c:pt idx="7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3-D646-8794-5A241D67FBE4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General</c:formatCode>
                <c:ptCount val="9"/>
                <c:pt idx="0">
                  <c:v>0.23399999999999999</c:v>
                </c:pt>
                <c:pt idx="1">
                  <c:v>0.20800000000000002</c:v>
                </c:pt>
                <c:pt idx="2">
                  <c:v>0.31900000000000001</c:v>
                </c:pt>
                <c:pt idx="3">
                  <c:v>0.3135</c:v>
                </c:pt>
                <c:pt idx="4">
                  <c:v>0.44466666666666671</c:v>
                </c:pt>
                <c:pt idx="5">
                  <c:v>0.187</c:v>
                </c:pt>
                <c:pt idx="8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3-D646-8794-5A241D67FBE4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General</c:formatCode>
                <c:ptCount val="9"/>
                <c:pt idx="0">
                  <c:v>0.25</c:v>
                </c:pt>
                <c:pt idx="1">
                  <c:v>0.2465</c:v>
                </c:pt>
                <c:pt idx="2">
                  <c:v>0.36799999999999999</c:v>
                </c:pt>
                <c:pt idx="3">
                  <c:v>0.28800000000000003</c:v>
                </c:pt>
                <c:pt idx="4">
                  <c:v>0.44650000000000001</c:v>
                </c:pt>
                <c:pt idx="5">
                  <c:v>0.317</c:v>
                </c:pt>
                <c:pt idx="6">
                  <c:v>0.29149999999999998</c:v>
                </c:pt>
                <c:pt idx="7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3-D646-8794-5A241D67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82352"/>
        <c:axId val="1632331280"/>
      </c:lineChart>
      <c:catAx>
        <c:axId val="21094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2331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3233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48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4.45</c:v>
                </c:pt>
                <c:pt idx="1">
                  <c:v>5.6</c:v>
                </c:pt>
                <c:pt idx="2">
                  <c:v>5</c:v>
                </c:pt>
                <c:pt idx="3">
                  <c:v>8.1999999999999993</c:v>
                </c:pt>
                <c:pt idx="4">
                  <c:v>8.8666666666666654</c:v>
                </c:pt>
                <c:pt idx="5">
                  <c:v>3.9499999999999997</c:v>
                </c:pt>
                <c:pt idx="6">
                  <c:v>2.35</c:v>
                </c:pt>
                <c:pt idx="7">
                  <c:v>3</c:v>
                </c:pt>
                <c:pt idx="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4-8D46-B189-715181279A1D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20.149999999999999</c:v>
                </c:pt>
                <c:pt idx="1">
                  <c:v>4.8999999999999995</c:v>
                </c:pt>
                <c:pt idx="2">
                  <c:v>32.65</c:v>
                </c:pt>
                <c:pt idx="3">
                  <c:v>32.75</c:v>
                </c:pt>
                <c:pt idx="4">
                  <c:v>17.7</c:v>
                </c:pt>
                <c:pt idx="5">
                  <c:v>15.5</c:v>
                </c:pt>
                <c:pt idx="6">
                  <c:v>21.1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4-8D46-B189-715181279A1D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6.95</c:v>
                </c:pt>
                <c:pt idx="1">
                  <c:v>9.3000000000000007</c:v>
                </c:pt>
                <c:pt idx="2">
                  <c:v>35.299999999999997</c:v>
                </c:pt>
                <c:pt idx="3">
                  <c:v>43.45</c:v>
                </c:pt>
                <c:pt idx="4">
                  <c:v>22.633333333333336</c:v>
                </c:pt>
                <c:pt idx="5">
                  <c:v>22.95</c:v>
                </c:pt>
                <c:pt idx="8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4-8D46-B189-715181279A1D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0">
                  <c:v>8</c:v>
                </c:pt>
                <c:pt idx="1">
                  <c:v>14.45</c:v>
                </c:pt>
                <c:pt idx="2">
                  <c:v>20.2</c:v>
                </c:pt>
                <c:pt idx="3">
                  <c:v>24.4</c:v>
                </c:pt>
                <c:pt idx="4">
                  <c:v>21.1</c:v>
                </c:pt>
                <c:pt idx="5">
                  <c:v>27.75</c:v>
                </c:pt>
                <c:pt idx="6">
                  <c:v>16.600000000000001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4-8D46-B189-71518127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914544"/>
        <c:axId val="2065075632"/>
      </c:lineChart>
      <c:catAx>
        <c:axId val="199591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0756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507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59145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3.26</c:v>
                </c:pt>
                <c:pt idx="1">
                  <c:v>4.57</c:v>
                </c:pt>
                <c:pt idx="2">
                  <c:v>4.12</c:v>
                </c:pt>
                <c:pt idx="3">
                  <c:v>2.4500000000000002</c:v>
                </c:pt>
                <c:pt idx="4">
                  <c:v>3.7033333333333331</c:v>
                </c:pt>
                <c:pt idx="5">
                  <c:v>5.6050000000000004</c:v>
                </c:pt>
                <c:pt idx="6">
                  <c:v>6.1349999999999998</c:v>
                </c:pt>
                <c:pt idx="7">
                  <c:v>5.9350000000000005</c:v>
                </c:pt>
                <c:pt idx="8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2-1941-A5C8-CA22D27DFA10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3.6900000000000004</c:v>
                </c:pt>
                <c:pt idx="1">
                  <c:v>4.62</c:v>
                </c:pt>
                <c:pt idx="2">
                  <c:v>5.7149999999999999</c:v>
                </c:pt>
                <c:pt idx="3">
                  <c:v>2.7249999999999996</c:v>
                </c:pt>
                <c:pt idx="4">
                  <c:v>5.2549999999999999</c:v>
                </c:pt>
                <c:pt idx="5">
                  <c:v>7.5</c:v>
                </c:pt>
                <c:pt idx="6">
                  <c:v>8.91</c:v>
                </c:pt>
                <c:pt idx="7">
                  <c:v>8.2100000000000009</c:v>
                </c:pt>
                <c:pt idx="8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2-1941-A5C8-CA22D27DFA10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4.97</c:v>
                </c:pt>
                <c:pt idx="1">
                  <c:v>26.594999999999999</c:v>
                </c:pt>
                <c:pt idx="2">
                  <c:v>8.2249999999999996</c:v>
                </c:pt>
                <c:pt idx="3">
                  <c:v>5.65</c:v>
                </c:pt>
                <c:pt idx="4">
                  <c:v>3.9766666666666666</c:v>
                </c:pt>
                <c:pt idx="5">
                  <c:v>6.3650000000000002</c:v>
                </c:pt>
                <c:pt idx="6">
                  <c:v>7.42</c:v>
                </c:pt>
                <c:pt idx="7">
                  <c:v>7.0600000000000005</c:v>
                </c:pt>
                <c:pt idx="8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2-1941-A5C8-CA22D27DFA10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1">
                  <c:v>38.700000000000003</c:v>
                </c:pt>
                <c:pt idx="2">
                  <c:v>10.475000000000001</c:v>
                </c:pt>
                <c:pt idx="3">
                  <c:v>15.799999999999999</c:v>
                </c:pt>
                <c:pt idx="4">
                  <c:v>7.6449999999999996</c:v>
                </c:pt>
                <c:pt idx="5">
                  <c:v>1.9</c:v>
                </c:pt>
                <c:pt idx="6">
                  <c:v>0.78</c:v>
                </c:pt>
                <c:pt idx="7">
                  <c:v>4.665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72-1941-A5C8-CA22D27DFA10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5.68</c:v>
                </c:pt>
                <c:pt idx="1">
                  <c:v>6.625</c:v>
                </c:pt>
                <c:pt idx="2">
                  <c:v>9.4450000000000003</c:v>
                </c:pt>
                <c:pt idx="3">
                  <c:v>6.65</c:v>
                </c:pt>
                <c:pt idx="4">
                  <c:v>5.4843333333333328</c:v>
                </c:pt>
                <c:pt idx="5">
                  <c:v>9.7799999999999994</c:v>
                </c:pt>
                <c:pt idx="6">
                  <c:v>0.72</c:v>
                </c:pt>
                <c:pt idx="8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72-1941-A5C8-CA22D27DFA10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3.4950000000000001</c:v>
                </c:pt>
                <c:pt idx="2">
                  <c:v>3.84</c:v>
                </c:pt>
                <c:pt idx="3">
                  <c:v>2.4050000000000002</c:v>
                </c:pt>
                <c:pt idx="4">
                  <c:v>3.74</c:v>
                </c:pt>
                <c:pt idx="5">
                  <c:v>4.085</c:v>
                </c:pt>
                <c:pt idx="6">
                  <c:v>5.48</c:v>
                </c:pt>
                <c:pt idx="7">
                  <c:v>5.1199999999999992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72-1941-A5C8-CA22D27DFA10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0">
                  <c:v>9.6449999999999996</c:v>
                </c:pt>
                <c:pt idx="1">
                  <c:v>21.724999999999998</c:v>
                </c:pt>
                <c:pt idx="2">
                  <c:v>24.55</c:v>
                </c:pt>
                <c:pt idx="3">
                  <c:v>23.25</c:v>
                </c:pt>
                <c:pt idx="4">
                  <c:v>8.2966666666666669</c:v>
                </c:pt>
                <c:pt idx="5">
                  <c:v>9.7899999999999991</c:v>
                </c:pt>
                <c:pt idx="6">
                  <c:v>4.09</c:v>
                </c:pt>
                <c:pt idx="7">
                  <c:v>15.055</c:v>
                </c:pt>
                <c:pt idx="8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72-1941-A5C8-CA22D27D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874592"/>
        <c:axId val="1723521728"/>
      </c:lineChart>
      <c:catAx>
        <c:axId val="17248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35217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352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4874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0.34050000000000002</c:v>
                </c:pt>
                <c:pt idx="1">
                  <c:v>0.27150000000000002</c:v>
                </c:pt>
                <c:pt idx="2">
                  <c:v>0.47699999999999998</c:v>
                </c:pt>
                <c:pt idx="3">
                  <c:v>0.47400000000000003</c:v>
                </c:pt>
                <c:pt idx="4">
                  <c:v>0.53200000000000003</c:v>
                </c:pt>
                <c:pt idx="5">
                  <c:v>0.25600000000000001</c:v>
                </c:pt>
                <c:pt idx="6">
                  <c:v>0.184</c:v>
                </c:pt>
                <c:pt idx="7">
                  <c:v>0.251</c:v>
                </c:pt>
                <c:pt idx="8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684E-BFFD-5EEC0F58588B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0.33850000000000002</c:v>
                </c:pt>
                <c:pt idx="1">
                  <c:v>0.27649999999999997</c:v>
                </c:pt>
                <c:pt idx="2">
                  <c:v>0.42899999999999994</c:v>
                </c:pt>
                <c:pt idx="3">
                  <c:v>0.57499999999999996</c:v>
                </c:pt>
                <c:pt idx="4">
                  <c:v>0.66799999999999993</c:v>
                </c:pt>
                <c:pt idx="5">
                  <c:v>0.39349999999999996</c:v>
                </c:pt>
                <c:pt idx="6">
                  <c:v>0.28949999999999998</c:v>
                </c:pt>
                <c:pt idx="7">
                  <c:v>0.35850000000000004</c:v>
                </c:pt>
                <c:pt idx="8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684E-BFFD-5EEC0F58588B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0.32800000000000001</c:v>
                </c:pt>
                <c:pt idx="1">
                  <c:v>0.2545</c:v>
                </c:pt>
                <c:pt idx="2">
                  <c:v>0.32099999999999995</c:v>
                </c:pt>
                <c:pt idx="3">
                  <c:v>0.66200000000000003</c:v>
                </c:pt>
                <c:pt idx="4">
                  <c:v>0.50166666666666659</c:v>
                </c:pt>
                <c:pt idx="5">
                  <c:v>0.41049999999999998</c:v>
                </c:pt>
                <c:pt idx="6">
                  <c:v>0.48</c:v>
                </c:pt>
                <c:pt idx="7">
                  <c:v>0.26950000000000002</c:v>
                </c:pt>
                <c:pt idx="8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8-684E-BFFD-5EEC0F58588B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1">
                  <c:v>0.26250000000000001</c:v>
                </c:pt>
                <c:pt idx="2">
                  <c:v>0.33600000000000002</c:v>
                </c:pt>
                <c:pt idx="3">
                  <c:v>0.31900000000000001</c:v>
                </c:pt>
                <c:pt idx="4">
                  <c:v>0.56433333333333335</c:v>
                </c:pt>
                <c:pt idx="5">
                  <c:v>0.22500000000000001</c:v>
                </c:pt>
                <c:pt idx="6">
                  <c:v>0.34050000000000002</c:v>
                </c:pt>
                <c:pt idx="7">
                  <c:v>0.32100000000000001</c:v>
                </c:pt>
                <c:pt idx="8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8-684E-BFFD-5EEC0F58588B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0.128</c:v>
                </c:pt>
                <c:pt idx="1">
                  <c:v>0.26649999999999996</c:v>
                </c:pt>
                <c:pt idx="2">
                  <c:v>0.39</c:v>
                </c:pt>
                <c:pt idx="3">
                  <c:v>0.503</c:v>
                </c:pt>
                <c:pt idx="4">
                  <c:v>0.71899999999999997</c:v>
                </c:pt>
                <c:pt idx="5">
                  <c:v>0.27650000000000002</c:v>
                </c:pt>
                <c:pt idx="6">
                  <c:v>0.42249999999999999</c:v>
                </c:pt>
                <c:pt idx="7">
                  <c:v>0.26049999999999995</c:v>
                </c:pt>
                <c:pt idx="8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8-684E-BFFD-5EEC0F58588B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0.1875</c:v>
                </c:pt>
                <c:pt idx="1">
                  <c:v>0.26900000000000002</c:v>
                </c:pt>
                <c:pt idx="2">
                  <c:v>0.42299999999999999</c:v>
                </c:pt>
                <c:pt idx="3">
                  <c:v>0.39449999999999996</c:v>
                </c:pt>
                <c:pt idx="4">
                  <c:v>0.55706666666666671</c:v>
                </c:pt>
                <c:pt idx="5">
                  <c:v>0.36199999999999999</c:v>
                </c:pt>
                <c:pt idx="6">
                  <c:v>0.38</c:v>
                </c:pt>
                <c:pt idx="7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8-684E-BFFD-5EEC0F58588B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0">
                  <c:v>0.1525</c:v>
                </c:pt>
                <c:pt idx="2">
                  <c:v>0.1595</c:v>
                </c:pt>
                <c:pt idx="3">
                  <c:v>0.30249999999999999</c:v>
                </c:pt>
                <c:pt idx="4">
                  <c:v>0.47933333333333333</c:v>
                </c:pt>
                <c:pt idx="5">
                  <c:v>0.36350000000000005</c:v>
                </c:pt>
                <c:pt idx="6">
                  <c:v>0.1565</c:v>
                </c:pt>
                <c:pt idx="7">
                  <c:v>0.24399999999999999</c:v>
                </c:pt>
                <c:pt idx="8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8-684E-BFFD-5EEC0F58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30080"/>
        <c:axId val="2063177568"/>
      </c:lineChart>
      <c:catAx>
        <c:axId val="20678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3177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317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7830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7.8</c:v>
                </c:pt>
                <c:pt idx="1">
                  <c:v>9.0500000000000007</c:v>
                </c:pt>
                <c:pt idx="2">
                  <c:v>15.45</c:v>
                </c:pt>
                <c:pt idx="3">
                  <c:v>23.35</c:v>
                </c:pt>
                <c:pt idx="4">
                  <c:v>12.799999999999999</c:v>
                </c:pt>
                <c:pt idx="5">
                  <c:v>10.4</c:v>
                </c:pt>
                <c:pt idx="6">
                  <c:v>9.5500000000000007</c:v>
                </c:pt>
                <c:pt idx="7">
                  <c:v>12.1</c:v>
                </c:pt>
                <c:pt idx="8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6-5547-B5A1-04D98559450A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6.6999999999999993</c:v>
                </c:pt>
                <c:pt idx="1">
                  <c:v>8.25</c:v>
                </c:pt>
                <c:pt idx="2">
                  <c:v>13.200000000000001</c:v>
                </c:pt>
                <c:pt idx="3">
                  <c:v>10.050000000000001</c:v>
                </c:pt>
                <c:pt idx="4">
                  <c:v>13.450000000000001</c:v>
                </c:pt>
                <c:pt idx="5">
                  <c:v>10.6</c:v>
                </c:pt>
                <c:pt idx="6">
                  <c:v>15</c:v>
                </c:pt>
                <c:pt idx="7">
                  <c:v>6.5</c:v>
                </c:pt>
                <c:pt idx="8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6-5547-B5A1-04D98559450A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7.65</c:v>
                </c:pt>
                <c:pt idx="1">
                  <c:v>14.15</c:v>
                </c:pt>
                <c:pt idx="2">
                  <c:v>22.05</c:v>
                </c:pt>
                <c:pt idx="3">
                  <c:v>7.1</c:v>
                </c:pt>
                <c:pt idx="4">
                  <c:v>12.333333333333334</c:v>
                </c:pt>
                <c:pt idx="5">
                  <c:v>12.65</c:v>
                </c:pt>
                <c:pt idx="6">
                  <c:v>15.65</c:v>
                </c:pt>
                <c:pt idx="7">
                  <c:v>16.350000000000001</c:v>
                </c:pt>
                <c:pt idx="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6-5547-B5A1-04D98559450A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1">
                  <c:v>14.7</c:v>
                </c:pt>
                <c:pt idx="2">
                  <c:v>14.5</c:v>
                </c:pt>
                <c:pt idx="3">
                  <c:v>9.25</c:v>
                </c:pt>
                <c:pt idx="4">
                  <c:v>11.466666666666669</c:v>
                </c:pt>
                <c:pt idx="5">
                  <c:v>11.7</c:v>
                </c:pt>
                <c:pt idx="6">
                  <c:v>8.4499999999999993</c:v>
                </c:pt>
                <c:pt idx="7">
                  <c:v>7.15</c:v>
                </c:pt>
                <c:pt idx="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6-5547-B5A1-04D98559450A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12.15</c:v>
                </c:pt>
                <c:pt idx="1">
                  <c:v>15.05</c:v>
                </c:pt>
                <c:pt idx="2">
                  <c:v>18.75</c:v>
                </c:pt>
                <c:pt idx="3">
                  <c:v>11.45</c:v>
                </c:pt>
                <c:pt idx="4">
                  <c:v>22.733333333333334</c:v>
                </c:pt>
                <c:pt idx="5">
                  <c:v>16.2</c:v>
                </c:pt>
                <c:pt idx="6">
                  <c:v>10.45</c:v>
                </c:pt>
                <c:pt idx="7">
                  <c:v>7.2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6-5547-B5A1-04D98559450A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26.849999999999998</c:v>
                </c:pt>
                <c:pt idx="1">
                  <c:v>11.649999999999999</c:v>
                </c:pt>
                <c:pt idx="2">
                  <c:v>24.85</c:v>
                </c:pt>
                <c:pt idx="3">
                  <c:v>25.3</c:v>
                </c:pt>
                <c:pt idx="4">
                  <c:v>15.633333333333333</c:v>
                </c:pt>
                <c:pt idx="5">
                  <c:v>15.65</c:v>
                </c:pt>
                <c:pt idx="6">
                  <c:v>10.8</c:v>
                </c:pt>
                <c:pt idx="7">
                  <c:v>12.049999999999999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6-5547-B5A1-04D98559450A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0">
                  <c:v>8.1999999999999993</c:v>
                </c:pt>
                <c:pt idx="1">
                  <c:v>10.15</c:v>
                </c:pt>
                <c:pt idx="2">
                  <c:v>15.25</c:v>
                </c:pt>
                <c:pt idx="3">
                  <c:v>10.3</c:v>
                </c:pt>
                <c:pt idx="4">
                  <c:v>10.200000000000001</c:v>
                </c:pt>
                <c:pt idx="5">
                  <c:v>9.8000000000000007</c:v>
                </c:pt>
                <c:pt idx="6">
                  <c:v>13.1</c:v>
                </c:pt>
                <c:pt idx="7">
                  <c:v>9.4</c:v>
                </c:pt>
                <c:pt idx="8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6-5547-B5A1-04D98559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36816"/>
        <c:axId val="2018590544"/>
      </c:lineChart>
      <c:catAx>
        <c:axId val="-214663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8590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1859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636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310048</xdr:colOff>
      <xdr:row>33</xdr:row>
      <xdr:rowOff>44355</xdr:rowOff>
    </xdr:from>
    <xdr:to>
      <xdr:col>22</xdr:col>
      <xdr:colOff>439588</xdr:colOff>
      <xdr:row>48</xdr:row>
      <xdr:rowOff>187338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365760</xdr:colOff>
      <xdr:row>0</xdr:row>
      <xdr:rowOff>83820</xdr:rowOff>
    </xdr:from>
    <xdr:to>
      <xdr:col>72</xdr:col>
      <xdr:colOff>381000</xdr:colOff>
      <xdr:row>14</xdr:row>
      <xdr:rowOff>152400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480060</xdr:colOff>
      <xdr:row>15</xdr:row>
      <xdr:rowOff>152400</xdr:rowOff>
    </xdr:from>
    <xdr:to>
      <xdr:col>72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64</xdr:col>
      <xdr:colOff>426720</xdr:colOff>
      <xdr:row>32</xdr:row>
      <xdr:rowOff>60960</xdr:rowOff>
    </xdr:from>
    <xdr:to>
      <xdr:col>72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381000</xdr:colOff>
      <xdr:row>66</xdr:row>
      <xdr:rowOff>91440</xdr:rowOff>
    </xdr:from>
    <xdr:to>
      <xdr:col>72</xdr:col>
      <xdr:colOff>76200</xdr:colOff>
      <xdr:row>80</xdr:row>
      <xdr:rowOff>167640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381000</xdr:colOff>
      <xdr:row>50</xdr:row>
      <xdr:rowOff>76200</xdr:rowOff>
    </xdr:from>
    <xdr:to>
      <xdr:col>72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82</xdr:col>
      <xdr:colOff>164436</xdr:colOff>
      <xdr:row>0</xdr:row>
      <xdr:rowOff>118397</xdr:rowOff>
    </xdr:from>
    <xdr:to>
      <xdr:col>91</xdr:col>
      <xdr:colOff>243901</xdr:colOff>
      <xdr:row>15</xdr:row>
      <xdr:rowOff>1541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82</xdr:col>
      <xdr:colOff>147502</xdr:colOff>
      <xdr:row>15</xdr:row>
      <xdr:rowOff>121920</xdr:rowOff>
    </xdr:from>
    <xdr:to>
      <xdr:col>91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82</xdr:col>
      <xdr:colOff>140661</xdr:colOff>
      <xdr:row>30</xdr:row>
      <xdr:rowOff>147502</xdr:rowOff>
    </xdr:from>
    <xdr:to>
      <xdr:col>91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82</xdr:col>
      <xdr:colOff>146053</xdr:colOff>
      <xdr:row>45</xdr:row>
      <xdr:rowOff>162196</xdr:rowOff>
    </xdr:from>
    <xdr:to>
      <xdr:col>90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141113</xdr:colOff>
      <xdr:row>60</xdr:row>
      <xdr:rowOff>178024</xdr:rowOff>
    </xdr:from>
    <xdr:to>
      <xdr:col>90</xdr:col>
      <xdr:colOff>443540</xdr:colOff>
      <xdr:row>76</xdr:row>
      <xdr:rowOff>143189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137355</xdr:colOff>
      <xdr:row>77</xdr:row>
      <xdr:rowOff>73417</xdr:rowOff>
    </xdr:from>
    <xdr:to>
      <xdr:col>91</xdr:col>
      <xdr:colOff>178176</xdr:colOff>
      <xdr:row>95</xdr:row>
      <xdr:rowOff>28241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76200</xdr:rowOff>
    </xdr:from>
    <xdr:to>
      <xdr:col>17</xdr:col>
      <xdr:colOff>304800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16</xdr:row>
      <xdr:rowOff>61912</xdr:rowOff>
    </xdr:from>
    <xdr:to>
      <xdr:col>17</xdr:col>
      <xdr:colOff>290512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31</xdr:row>
      <xdr:rowOff>119062</xdr:rowOff>
    </xdr:from>
    <xdr:to>
      <xdr:col>17</xdr:col>
      <xdr:colOff>290512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</xdr:colOff>
      <xdr:row>49</xdr:row>
      <xdr:rowOff>54292</xdr:rowOff>
    </xdr:from>
    <xdr:to>
      <xdr:col>17</xdr:col>
      <xdr:colOff>320992</xdr:colOff>
      <xdr:row>63</xdr:row>
      <xdr:rowOff>130492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63</xdr:row>
      <xdr:rowOff>185737</xdr:rowOff>
    </xdr:from>
    <xdr:to>
      <xdr:col>17</xdr:col>
      <xdr:colOff>338137</xdr:colOff>
      <xdr:row>78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</xdr:colOff>
      <xdr:row>79</xdr:row>
      <xdr:rowOff>52387</xdr:rowOff>
    </xdr:from>
    <xdr:to>
      <xdr:col>17</xdr:col>
      <xdr:colOff>338137</xdr:colOff>
      <xdr:row>93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</xdr:colOff>
      <xdr:row>95</xdr:row>
      <xdr:rowOff>14287</xdr:rowOff>
    </xdr:from>
    <xdr:to>
      <xdr:col>17</xdr:col>
      <xdr:colOff>347662</xdr:colOff>
      <xdr:row>109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</xdr:colOff>
      <xdr:row>111</xdr:row>
      <xdr:rowOff>52387</xdr:rowOff>
    </xdr:from>
    <xdr:to>
      <xdr:col>17</xdr:col>
      <xdr:colOff>338137</xdr:colOff>
      <xdr:row>125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14287</xdr:rowOff>
    </xdr:from>
    <xdr:to>
      <xdr:col>12</xdr:col>
      <xdr:colOff>400050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32</xdr:row>
      <xdr:rowOff>52387</xdr:rowOff>
    </xdr:from>
    <xdr:to>
      <xdr:col>12</xdr:col>
      <xdr:colOff>419099</xdr:colOff>
      <xdr:row>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48</xdr:row>
      <xdr:rowOff>14287</xdr:rowOff>
    </xdr:from>
    <xdr:to>
      <xdr:col>12</xdr:col>
      <xdr:colOff>438150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33336</xdr:rowOff>
    </xdr:from>
    <xdr:to>
      <xdr:col>30</xdr:col>
      <xdr:colOff>0</xdr:colOff>
      <xdr:row>16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0</xdr:rowOff>
    </xdr:from>
    <xdr:to>
      <xdr:col>13</xdr:col>
      <xdr:colOff>400050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4"/>
  <sheetViews>
    <sheetView tabSelected="1" zoomScale="85" zoomScaleNormal="85" zoomScalePageLayoutView="85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T1" sqref="T1:U1048576"/>
    </sheetView>
  </sheetViews>
  <sheetFormatPr baseColWidth="10" defaultColWidth="9.1640625" defaultRowHeight="16" x14ac:dyDescent="0.2"/>
  <cols>
    <col min="1" max="1" width="11.83203125" style="136" customWidth="1"/>
    <col min="2" max="2" width="8.33203125" style="71" bestFit="1" customWidth="1"/>
    <col min="3" max="3" width="8.83203125" style="71" bestFit="1" customWidth="1"/>
    <col min="4" max="4" width="5.83203125" style="71" bestFit="1" customWidth="1"/>
    <col min="5" max="5" width="12.6640625" style="71" bestFit="1" customWidth="1"/>
    <col min="6" max="6" width="11.83203125" style="71" bestFit="1" customWidth="1"/>
    <col min="7" max="7" width="7" style="71" bestFit="1" customWidth="1"/>
    <col min="8" max="13" width="7" style="71" customWidth="1"/>
    <col min="14" max="14" width="14.5" style="71" bestFit="1" customWidth="1"/>
    <col min="15" max="15" width="9" style="71" bestFit="1" customWidth="1"/>
    <col min="16" max="16" width="6" style="71" bestFit="1" customWidth="1"/>
    <col min="17" max="17" width="14.5" style="71" bestFit="1" customWidth="1"/>
    <col min="18" max="18" width="9.5" style="71" bestFit="1" customWidth="1"/>
    <col min="19" max="19" width="8.5" style="71" bestFit="1" customWidth="1"/>
    <col min="20" max="20" width="13.1640625" style="139" customWidth="1"/>
    <col min="21" max="21" width="14.33203125" style="139" customWidth="1"/>
    <col min="22" max="22" width="14.33203125" style="71" customWidth="1"/>
    <col min="23" max="23" width="59" style="71" bestFit="1" customWidth="1"/>
    <col min="24" max="24" width="32.83203125" style="71" bestFit="1" customWidth="1"/>
    <col min="25" max="25" width="15.6640625" style="71" bestFit="1" customWidth="1"/>
    <col min="26" max="26" width="13.1640625" style="71" bestFit="1" customWidth="1"/>
    <col min="27" max="27" width="14.33203125" style="71" bestFit="1" customWidth="1"/>
    <col min="28" max="28" width="11.6640625" style="71" bestFit="1" customWidth="1"/>
    <col min="29" max="29" width="171.6640625" style="71" bestFit="1" customWidth="1"/>
    <col min="30" max="30" width="16.1640625" style="71" bestFit="1" customWidth="1"/>
    <col min="31" max="33" width="9.1640625" style="71"/>
    <col min="34" max="34" width="10.6640625" style="71" customWidth="1"/>
    <col min="35" max="16384" width="9.1640625" style="71"/>
  </cols>
  <sheetData>
    <row r="1" spans="1:39" x14ac:dyDescent="0.2">
      <c r="A1" s="135" t="s">
        <v>0</v>
      </c>
      <c r="B1" s="67" t="s">
        <v>20</v>
      </c>
      <c r="C1" s="59" t="s">
        <v>14</v>
      </c>
      <c r="D1" s="68" t="s">
        <v>15</v>
      </c>
      <c r="E1" s="70" t="s">
        <v>18</v>
      </c>
      <c r="F1" s="68" t="s">
        <v>16</v>
      </c>
      <c r="G1" s="69" t="s">
        <v>17</v>
      </c>
      <c r="H1" s="69"/>
      <c r="I1" s="137" t="s">
        <v>83</v>
      </c>
      <c r="J1" s="64" t="s">
        <v>84</v>
      </c>
      <c r="K1" s="138" t="s">
        <v>85</v>
      </c>
      <c r="L1" s="64" t="s">
        <v>86</v>
      </c>
      <c r="M1" s="64" t="s">
        <v>226</v>
      </c>
      <c r="N1" s="67" t="s">
        <v>4</v>
      </c>
      <c r="O1" s="67" t="s">
        <v>6</v>
      </c>
      <c r="P1" s="67" t="s">
        <v>8</v>
      </c>
      <c r="Q1" s="67" t="s">
        <v>5</v>
      </c>
      <c r="R1" s="67" t="s">
        <v>9</v>
      </c>
      <c r="S1" s="67" t="s">
        <v>7</v>
      </c>
      <c r="T1" s="67" t="s">
        <v>227</v>
      </c>
      <c r="U1" s="67" t="s">
        <v>228</v>
      </c>
      <c r="V1" s="67" t="s">
        <v>225</v>
      </c>
      <c r="W1" s="67" t="s">
        <v>2</v>
      </c>
      <c r="X1" s="67" t="s">
        <v>3</v>
      </c>
      <c r="Y1" s="67" t="s">
        <v>12</v>
      </c>
      <c r="Z1" s="67" t="s">
        <v>10</v>
      </c>
      <c r="AA1" s="67" t="s">
        <v>11</v>
      </c>
      <c r="AB1" s="67" t="s">
        <v>13</v>
      </c>
      <c r="AC1" s="70"/>
      <c r="AD1" s="70"/>
      <c r="AE1" s="67"/>
      <c r="AF1" s="67"/>
      <c r="AG1" s="67"/>
      <c r="AH1" s="67"/>
      <c r="AI1" s="67"/>
      <c r="AJ1" s="67"/>
      <c r="AK1" s="67"/>
      <c r="AL1" s="67"/>
      <c r="AM1" s="67"/>
    </row>
    <row r="2" spans="1:39" x14ac:dyDescent="0.2">
      <c r="A2" s="73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</row>
    <row r="3" spans="1:39" x14ac:dyDescent="0.2">
      <c r="A3" s="73"/>
      <c r="B3" s="72"/>
      <c r="C3" s="72"/>
      <c r="D3" s="72"/>
      <c r="E3" s="72"/>
      <c r="F3" s="74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 t="str">
        <f>IF(Z3&gt;0,(Z3-32)*5/9," ")</f>
        <v xml:space="preserve"> </v>
      </c>
      <c r="U3" s="72" t="str">
        <f>IF(AA3&gt;0,(AA3-32)*5/9," ")</f>
        <v xml:space="preserve"> </v>
      </c>
      <c r="V3" s="72"/>
      <c r="W3" s="72"/>
      <c r="X3" s="105"/>
      <c r="Y3" s="72"/>
      <c r="Z3" s="72"/>
      <c r="AA3" s="72"/>
      <c r="AB3" s="72"/>
      <c r="AC3" s="72"/>
      <c r="AE3" s="72"/>
      <c r="AF3" s="72"/>
      <c r="AG3" s="72"/>
      <c r="AH3" s="75"/>
      <c r="AI3" s="72"/>
      <c r="AJ3" s="72"/>
      <c r="AK3" s="72"/>
      <c r="AL3" s="72"/>
      <c r="AM3" s="72"/>
    </row>
    <row r="4" spans="1:39" x14ac:dyDescent="0.2">
      <c r="A4" s="73"/>
      <c r="B4" s="72"/>
      <c r="C4" s="74"/>
      <c r="D4" s="74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 t="str">
        <f t="shared" ref="T4:U67" si="0">IF(Z4&gt;0,(Z4-32)*5/9," ")</f>
        <v xml:space="preserve"> </v>
      </c>
      <c r="U4" s="72" t="str">
        <f t="shared" si="0"/>
        <v xml:space="preserve"> </v>
      </c>
      <c r="V4" s="72"/>
      <c r="W4" s="105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</row>
    <row r="5" spans="1:39" x14ac:dyDescent="0.2">
      <c r="A5" s="73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 t="str">
        <f t="shared" si="0"/>
        <v xml:space="preserve"> </v>
      </c>
      <c r="U5" s="72" t="str">
        <f t="shared" si="0"/>
        <v xml:space="preserve"> </v>
      </c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</row>
    <row r="6" spans="1:39" x14ac:dyDescent="0.2">
      <c r="A6" s="73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 t="str">
        <f t="shared" si="0"/>
        <v xml:space="preserve"> </v>
      </c>
      <c r="U6" s="72" t="str">
        <f t="shared" si="0"/>
        <v xml:space="preserve"> </v>
      </c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</row>
    <row r="7" spans="1:39" x14ac:dyDescent="0.2">
      <c r="A7" s="7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 t="str">
        <f t="shared" si="0"/>
        <v xml:space="preserve"> </v>
      </c>
      <c r="U7" s="72" t="str">
        <f t="shared" si="0"/>
        <v xml:space="preserve"> </v>
      </c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</row>
    <row r="8" spans="1:39" x14ac:dyDescent="0.2">
      <c r="A8" s="7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 t="str">
        <f t="shared" si="0"/>
        <v xml:space="preserve"> </v>
      </c>
      <c r="U8" s="72" t="str">
        <f t="shared" si="0"/>
        <v xml:space="preserve"> </v>
      </c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</row>
    <row r="9" spans="1:39" x14ac:dyDescent="0.2">
      <c r="A9" s="7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 t="str">
        <f t="shared" si="0"/>
        <v xml:space="preserve"> </v>
      </c>
      <c r="U9" s="72" t="str">
        <f t="shared" si="0"/>
        <v xml:space="preserve"> </v>
      </c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</row>
    <row r="10" spans="1:39" x14ac:dyDescent="0.2">
      <c r="A10" s="7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 t="str">
        <f t="shared" si="0"/>
        <v xml:space="preserve"> </v>
      </c>
      <c r="U10" s="72" t="str">
        <f t="shared" si="0"/>
        <v xml:space="preserve"> </v>
      </c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</row>
    <row r="11" spans="1:39" x14ac:dyDescent="0.2">
      <c r="A11" s="7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 t="str">
        <f t="shared" si="0"/>
        <v xml:space="preserve"> </v>
      </c>
      <c r="U11" s="72" t="str">
        <f t="shared" si="0"/>
        <v xml:space="preserve"> </v>
      </c>
      <c r="V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</row>
    <row r="12" spans="1:39" x14ac:dyDescent="0.2">
      <c r="A12" s="7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 t="str">
        <f t="shared" si="0"/>
        <v xml:space="preserve"> </v>
      </c>
      <c r="U12" s="72" t="str">
        <f t="shared" si="0"/>
        <v xml:space="preserve"> </v>
      </c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</row>
    <row r="13" spans="1:39" x14ac:dyDescent="0.2">
      <c r="A13" s="7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 t="str">
        <f t="shared" si="0"/>
        <v xml:space="preserve"> </v>
      </c>
      <c r="U13" s="72" t="str">
        <f t="shared" si="0"/>
        <v xml:space="preserve"> </v>
      </c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</row>
    <row r="14" spans="1:39" x14ac:dyDescent="0.2">
      <c r="A14" s="7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 t="str">
        <f t="shared" si="0"/>
        <v xml:space="preserve"> </v>
      </c>
      <c r="U14" s="72" t="str">
        <f t="shared" si="0"/>
        <v xml:space="preserve"> </v>
      </c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</row>
    <row r="15" spans="1:39" x14ac:dyDescent="0.2">
      <c r="A15" s="7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 t="str">
        <f t="shared" si="0"/>
        <v xml:space="preserve"> </v>
      </c>
      <c r="U15" s="72" t="str">
        <f t="shared" si="0"/>
        <v xml:space="preserve"> </v>
      </c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</row>
    <row r="16" spans="1:39" x14ac:dyDescent="0.2">
      <c r="A16" s="7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 t="str">
        <f t="shared" si="0"/>
        <v xml:space="preserve"> </v>
      </c>
      <c r="U16" s="72" t="str">
        <f t="shared" si="0"/>
        <v xml:space="preserve"> </v>
      </c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</row>
    <row r="17" spans="1:39" x14ac:dyDescent="0.2">
      <c r="A17" s="7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 t="str">
        <f t="shared" si="0"/>
        <v xml:space="preserve"> </v>
      </c>
      <c r="U17" s="72" t="str">
        <f t="shared" si="0"/>
        <v xml:space="preserve"> </v>
      </c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</row>
    <row r="18" spans="1:39" x14ac:dyDescent="0.2">
      <c r="A18" s="7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 t="str">
        <f t="shared" si="0"/>
        <v xml:space="preserve"> </v>
      </c>
      <c r="U18" s="72" t="str">
        <f t="shared" si="0"/>
        <v xml:space="preserve"> </v>
      </c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</row>
    <row r="19" spans="1:39" x14ac:dyDescent="0.2">
      <c r="A19" s="7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 t="str">
        <f t="shared" si="0"/>
        <v xml:space="preserve"> </v>
      </c>
      <c r="U19" s="72" t="str">
        <f t="shared" si="0"/>
        <v xml:space="preserve"> </v>
      </c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</row>
    <row r="20" spans="1:39" x14ac:dyDescent="0.2">
      <c r="A20" s="7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 t="str">
        <f t="shared" si="0"/>
        <v xml:space="preserve"> </v>
      </c>
      <c r="U20" s="72" t="str">
        <f t="shared" si="0"/>
        <v xml:space="preserve"> </v>
      </c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</row>
    <row r="21" spans="1:39" x14ac:dyDescent="0.2">
      <c r="A21" s="7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 t="str">
        <f t="shared" si="0"/>
        <v xml:space="preserve"> </v>
      </c>
      <c r="U21" s="72" t="str">
        <f t="shared" si="0"/>
        <v xml:space="preserve"> </v>
      </c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</row>
    <row r="22" spans="1:39" x14ac:dyDescent="0.2">
      <c r="A22" s="7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 t="str">
        <f t="shared" si="0"/>
        <v xml:space="preserve"> </v>
      </c>
      <c r="U22" s="72" t="str">
        <f t="shared" si="0"/>
        <v xml:space="preserve"> </v>
      </c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5"/>
      <c r="AI22" s="72"/>
      <c r="AJ22" s="72"/>
      <c r="AK22" s="72"/>
      <c r="AL22" s="72"/>
      <c r="AM22" s="72"/>
    </row>
    <row r="23" spans="1:39" x14ac:dyDescent="0.2">
      <c r="A23" s="73">
        <v>41345</v>
      </c>
      <c r="B23" s="77">
        <v>2</v>
      </c>
      <c r="C23" s="72">
        <v>0.04</v>
      </c>
      <c r="D23" s="72">
        <v>6.28</v>
      </c>
      <c r="E23" s="72">
        <v>10.4</v>
      </c>
      <c r="F23" s="72">
        <v>1.54</v>
      </c>
      <c r="G23" s="72">
        <v>0.13800000000000001</v>
      </c>
      <c r="H23" s="72"/>
      <c r="I23" s="37">
        <v>123</v>
      </c>
      <c r="J23" s="26">
        <f t="shared" ref="J23:J39" si="1">(I23*14.007)*(0.001)</f>
        <v>1.722861</v>
      </c>
      <c r="K23" s="39">
        <v>2.02</v>
      </c>
      <c r="L23" s="26">
        <f t="shared" ref="L23:L39" si="2">(K23*30.97)*(0.001)</f>
        <v>6.2559400000000001E-2</v>
      </c>
      <c r="M23" s="72"/>
      <c r="N23" s="72">
        <v>5</v>
      </c>
      <c r="O23" s="72">
        <v>4</v>
      </c>
      <c r="P23" s="72">
        <v>1</v>
      </c>
      <c r="Q23" s="72">
        <v>2</v>
      </c>
      <c r="R23" s="72">
        <v>13</v>
      </c>
      <c r="S23" s="72">
        <v>3</v>
      </c>
      <c r="T23" s="72">
        <f t="shared" si="0"/>
        <v>12.777777777777779</v>
      </c>
      <c r="U23" s="72" t="e">
        <f t="shared" si="0"/>
        <v>#VALUE!</v>
      </c>
      <c r="V23" s="72" t="e">
        <f t="shared" ref="V23:V86" si="3">Y23*0.0254</f>
        <v>#VALUE!</v>
      </c>
      <c r="W23" s="77" t="s">
        <v>33</v>
      </c>
      <c r="X23" s="72" t="s">
        <v>172</v>
      </c>
      <c r="Y23" s="72" t="s">
        <v>23</v>
      </c>
      <c r="Z23" s="72">
        <v>55</v>
      </c>
      <c r="AA23" s="72" t="s">
        <v>23</v>
      </c>
      <c r="AB23" s="72">
        <v>1</v>
      </c>
      <c r="AC23" s="72" t="s">
        <v>173</v>
      </c>
      <c r="AE23" s="72"/>
      <c r="AF23" s="72"/>
      <c r="AG23" s="72"/>
      <c r="AH23" s="72"/>
      <c r="AI23" s="72"/>
      <c r="AJ23" s="72"/>
      <c r="AK23" s="72"/>
      <c r="AL23" s="72"/>
      <c r="AM23" s="72"/>
    </row>
    <row r="24" spans="1:39" x14ac:dyDescent="0.2">
      <c r="A24" s="73">
        <v>41359</v>
      </c>
      <c r="B24" s="77">
        <v>2</v>
      </c>
      <c r="C24" s="72">
        <v>0.05</v>
      </c>
      <c r="D24" s="72">
        <v>6.07</v>
      </c>
      <c r="E24" s="72">
        <v>6.3</v>
      </c>
      <c r="F24" s="72">
        <v>2.88</v>
      </c>
      <c r="G24" s="72">
        <v>1.087</v>
      </c>
      <c r="H24" s="72"/>
      <c r="I24" s="37">
        <v>179</v>
      </c>
      <c r="J24" s="26">
        <f t="shared" si="1"/>
        <v>2.5072530000000004</v>
      </c>
      <c r="K24" s="37">
        <v>0.61</v>
      </c>
      <c r="L24" s="26">
        <f t="shared" si="2"/>
        <v>1.8891700000000001E-2</v>
      </c>
      <c r="M24" s="72"/>
      <c r="N24" s="72">
        <v>5</v>
      </c>
      <c r="O24" s="72">
        <v>1</v>
      </c>
      <c r="P24" s="72">
        <v>2</v>
      </c>
      <c r="Q24" s="72">
        <v>1</v>
      </c>
      <c r="R24" s="72">
        <v>11</v>
      </c>
      <c r="S24" s="72">
        <v>4</v>
      </c>
      <c r="T24" s="72">
        <f t="shared" si="0"/>
        <v>1.1111111111111112</v>
      </c>
      <c r="U24" s="72" t="e">
        <f t="shared" si="0"/>
        <v>#VALUE!</v>
      </c>
      <c r="V24" s="72">
        <f t="shared" si="3"/>
        <v>0.1016</v>
      </c>
      <c r="W24" s="77"/>
      <c r="X24" s="72"/>
      <c r="Y24" s="72">
        <v>4</v>
      </c>
      <c r="Z24" s="72">
        <v>34</v>
      </c>
      <c r="AA24" s="72" t="s">
        <v>23</v>
      </c>
      <c r="AB24" s="72">
        <v>2</v>
      </c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</row>
    <row r="25" spans="1:39" x14ac:dyDescent="0.2">
      <c r="A25" s="73">
        <v>41373</v>
      </c>
      <c r="B25" s="77">
        <v>2</v>
      </c>
      <c r="C25" s="72">
        <v>0.05</v>
      </c>
      <c r="D25" s="72">
        <v>6.76</v>
      </c>
      <c r="E25" s="72">
        <v>7.5</v>
      </c>
      <c r="F25" s="72">
        <v>1.8</v>
      </c>
      <c r="G25" s="72">
        <v>6.7000000000000004E-2</v>
      </c>
      <c r="H25" s="72"/>
      <c r="I25" s="37">
        <v>126</v>
      </c>
      <c r="J25" s="26">
        <f t="shared" si="1"/>
        <v>1.7648820000000001</v>
      </c>
      <c r="K25" s="37">
        <v>0.59</v>
      </c>
      <c r="L25" s="26">
        <f t="shared" si="2"/>
        <v>1.8272299999999998E-2</v>
      </c>
      <c r="M25" s="72"/>
      <c r="N25" s="72">
        <v>5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f t="shared" si="0"/>
        <v>16.111111111111111</v>
      </c>
      <c r="U25" s="72">
        <f t="shared" si="0"/>
        <v>14.444444444444445</v>
      </c>
      <c r="V25" s="72">
        <f t="shared" si="3"/>
        <v>7.619999999999999E-2</v>
      </c>
      <c r="W25" s="72"/>
      <c r="X25" s="72"/>
      <c r="Y25" s="72">
        <v>3</v>
      </c>
      <c r="Z25" s="72">
        <v>61</v>
      </c>
      <c r="AA25" s="72">
        <v>58</v>
      </c>
      <c r="AB25" s="72">
        <v>1</v>
      </c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</row>
    <row r="26" spans="1:39" x14ac:dyDescent="0.2">
      <c r="A26" s="73">
        <v>41387</v>
      </c>
      <c r="B26" s="77">
        <v>2</v>
      </c>
      <c r="C26" s="72">
        <v>0.05</v>
      </c>
      <c r="D26" s="72">
        <v>6.85</v>
      </c>
      <c r="E26" s="72">
        <v>11.1</v>
      </c>
      <c r="F26" s="72">
        <v>1.44</v>
      </c>
      <c r="G26" s="72">
        <v>0.14399999999999999</v>
      </c>
      <c r="H26" s="72"/>
      <c r="I26" s="37">
        <v>93.2</v>
      </c>
      <c r="J26" s="26">
        <f t="shared" si="1"/>
        <v>1.3054523999999998</v>
      </c>
      <c r="K26" s="39">
        <v>1.3</v>
      </c>
      <c r="L26" s="26">
        <f t="shared" si="2"/>
        <v>4.0261000000000005E-2</v>
      </c>
      <c r="M26" s="72"/>
      <c r="N26" s="72">
        <v>5</v>
      </c>
      <c r="O26" s="72">
        <v>3</v>
      </c>
      <c r="P26" s="72">
        <v>3</v>
      </c>
      <c r="Q26" s="72">
        <v>2</v>
      </c>
      <c r="R26" s="72">
        <v>6</v>
      </c>
      <c r="S26" s="72">
        <v>1</v>
      </c>
      <c r="T26" s="72">
        <f t="shared" si="0"/>
        <v>8.8888888888888893</v>
      </c>
      <c r="U26" s="72">
        <f t="shared" si="0"/>
        <v>15.555555555555555</v>
      </c>
      <c r="V26" s="72" t="e">
        <f t="shared" si="3"/>
        <v>#VALUE!</v>
      </c>
      <c r="W26" s="72"/>
      <c r="X26" s="72"/>
      <c r="Y26" s="72" t="s">
        <v>23</v>
      </c>
      <c r="Z26" s="72">
        <v>48</v>
      </c>
      <c r="AA26" s="72">
        <v>60</v>
      </c>
      <c r="AB26" s="72">
        <v>1</v>
      </c>
      <c r="AC26" s="72" t="s">
        <v>188</v>
      </c>
      <c r="AD26" s="72"/>
      <c r="AE26" s="72"/>
      <c r="AF26" s="72"/>
      <c r="AG26" s="72"/>
      <c r="AH26" s="72"/>
      <c r="AI26" s="72"/>
      <c r="AJ26" s="72"/>
      <c r="AK26" s="72"/>
      <c r="AL26" s="72"/>
      <c r="AM26" s="72"/>
    </row>
    <row r="27" spans="1:39" x14ac:dyDescent="0.2">
      <c r="A27" s="73">
        <v>41401</v>
      </c>
      <c r="B27" s="77">
        <v>2</v>
      </c>
      <c r="C27" s="72">
        <v>7.0000000000000007E-2</v>
      </c>
      <c r="D27" s="72">
        <v>6.58</v>
      </c>
      <c r="E27" s="72">
        <v>10</v>
      </c>
      <c r="F27" s="72">
        <v>1.71</v>
      </c>
      <c r="G27" s="72">
        <v>6.7000000000000004E-2</v>
      </c>
      <c r="H27" s="72"/>
      <c r="I27" s="37">
        <v>117</v>
      </c>
      <c r="J27" s="26">
        <f t="shared" si="1"/>
        <v>1.638819</v>
      </c>
      <c r="K27" s="37">
        <v>1.37</v>
      </c>
      <c r="L27" s="26">
        <f t="shared" si="2"/>
        <v>4.2428899999999999E-2</v>
      </c>
      <c r="M27" s="72"/>
      <c r="N27" s="72">
        <v>5</v>
      </c>
      <c r="O27" s="72">
        <v>4</v>
      </c>
      <c r="P27" s="72">
        <v>1</v>
      </c>
      <c r="Q27" s="72">
        <v>1</v>
      </c>
      <c r="R27" s="72">
        <v>13</v>
      </c>
      <c r="S27" s="72">
        <v>5</v>
      </c>
      <c r="T27" s="72">
        <f t="shared" si="0"/>
        <v>16.111111111111111</v>
      </c>
      <c r="U27" s="72" t="e">
        <f t="shared" si="0"/>
        <v>#VALUE!</v>
      </c>
      <c r="V27" s="72" t="e">
        <f t="shared" si="3"/>
        <v>#VALUE!</v>
      </c>
      <c r="W27" s="72"/>
      <c r="X27" s="72"/>
      <c r="Y27" s="72" t="s">
        <v>23</v>
      </c>
      <c r="Z27" s="72">
        <v>61</v>
      </c>
      <c r="AA27" s="72" t="s">
        <v>23</v>
      </c>
      <c r="AB27" s="72">
        <v>2</v>
      </c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</row>
    <row r="28" spans="1:39" x14ac:dyDescent="0.2">
      <c r="A28" s="73">
        <v>41415</v>
      </c>
      <c r="B28" s="77">
        <v>2</v>
      </c>
      <c r="C28" s="72">
        <v>0.05</v>
      </c>
      <c r="D28" s="72">
        <v>6.72</v>
      </c>
      <c r="E28" s="72">
        <v>10.5</v>
      </c>
      <c r="F28" s="72">
        <v>2.08</v>
      </c>
      <c r="G28" s="72">
        <v>0.27400000000000002</v>
      </c>
      <c r="H28" s="72"/>
      <c r="I28" s="37">
        <v>130</v>
      </c>
      <c r="J28" s="26">
        <f t="shared" si="1"/>
        <v>1.8209099999999998</v>
      </c>
      <c r="K28" s="39">
        <v>1.85</v>
      </c>
      <c r="L28" s="26">
        <f t="shared" si="2"/>
        <v>5.7294499999999998E-2</v>
      </c>
      <c r="M28" s="72"/>
      <c r="N28" s="72">
        <v>5</v>
      </c>
      <c r="O28" s="72">
        <v>3</v>
      </c>
      <c r="P28" s="72">
        <v>2</v>
      </c>
      <c r="Q28" s="72">
        <v>1</v>
      </c>
      <c r="R28" s="72">
        <v>10</v>
      </c>
      <c r="S28" s="72">
        <v>5</v>
      </c>
      <c r="T28" s="72">
        <f t="shared" si="0"/>
        <v>22.777777777777779</v>
      </c>
      <c r="U28" s="72" t="e">
        <f t="shared" si="0"/>
        <v>#VALUE!</v>
      </c>
      <c r="V28" s="72">
        <f t="shared" si="3"/>
        <v>0.50800000000000001</v>
      </c>
      <c r="W28" s="72"/>
      <c r="X28" s="72"/>
      <c r="Y28" s="72">
        <v>20</v>
      </c>
      <c r="Z28" s="72">
        <v>73</v>
      </c>
      <c r="AA28" s="72" t="s">
        <v>23</v>
      </c>
      <c r="AB28" s="72">
        <v>1</v>
      </c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</row>
    <row r="29" spans="1:39" x14ac:dyDescent="0.2">
      <c r="A29" s="73">
        <v>41429</v>
      </c>
      <c r="B29" s="77">
        <v>2</v>
      </c>
      <c r="C29" s="72">
        <v>0.05</v>
      </c>
      <c r="D29" s="72">
        <v>6.93</v>
      </c>
      <c r="E29" s="72">
        <v>18.7</v>
      </c>
      <c r="F29" s="72">
        <v>1.17</v>
      </c>
      <c r="G29" s="72">
        <v>0.47399999999999998</v>
      </c>
      <c r="H29" s="72"/>
      <c r="I29" s="37">
        <v>92.9</v>
      </c>
      <c r="J29" s="26">
        <f t="shared" si="1"/>
        <v>1.3012503000000002</v>
      </c>
      <c r="K29" s="37">
        <v>1.96</v>
      </c>
      <c r="L29" s="26">
        <f t="shared" si="2"/>
        <v>6.0701200000000004E-2</v>
      </c>
      <c r="M29" s="72"/>
      <c r="N29" s="72">
        <v>5</v>
      </c>
      <c r="O29" s="72">
        <v>1</v>
      </c>
      <c r="P29" s="72">
        <v>3</v>
      </c>
      <c r="Q29" s="72">
        <v>1</v>
      </c>
      <c r="R29" s="72">
        <v>5</v>
      </c>
      <c r="S29" s="72">
        <v>6</v>
      </c>
      <c r="T29" s="72">
        <f t="shared" si="0"/>
        <v>20</v>
      </c>
      <c r="U29" s="72" t="e">
        <f t="shared" si="0"/>
        <v>#VALUE!</v>
      </c>
      <c r="V29" s="72">
        <f t="shared" si="3"/>
        <v>0.78739999999999999</v>
      </c>
      <c r="W29" s="72"/>
      <c r="X29" s="72"/>
      <c r="Y29" s="72">
        <v>31</v>
      </c>
      <c r="Z29" s="72">
        <v>68</v>
      </c>
      <c r="AA29" s="72" t="s">
        <v>23</v>
      </c>
      <c r="AB29" s="72">
        <v>2</v>
      </c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</row>
    <row r="30" spans="1:39" x14ac:dyDescent="0.2">
      <c r="A30" s="73">
        <v>41443</v>
      </c>
      <c r="B30" s="77">
        <v>2</v>
      </c>
      <c r="C30" s="72">
        <v>0.05</v>
      </c>
      <c r="D30" s="72">
        <v>6.83</v>
      </c>
      <c r="E30" s="72">
        <v>46.7</v>
      </c>
      <c r="F30" s="72">
        <v>0.88200000000000001</v>
      </c>
      <c r="G30" s="72">
        <v>0.21199999999999999</v>
      </c>
      <c r="H30" s="72"/>
      <c r="I30" s="37">
        <v>107</v>
      </c>
      <c r="J30" s="26">
        <f t="shared" si="1"/>
        <v>1.4987490000000001</v>
      </c>
      <c r="K30" s="37">
        <v>2.02</v>
      </c>
      <c r="L30" s="26">
        <f t="shared" si="2"/>
        <v>6.2559400000000001E-2</v>
      </c>
      <c r="M30" s="19">
        <v>58.5</v>
      </c>
      <c r="N30" s="72">
        <v>5</v>
      </c>
      <c r="O30" s="72">
        <v>3</v>
      </c>
      <c r="P30" s="72">
        <v>1</v>
      </c>
      <c r="Q30" s="72">
        <v>1</v>
      </c>
      <c r="R30" s="72">
        <v>13</v>
      </c>
      <c r="S30" s="72">
        <v>5</v>
      </c>
      <c r="T30" s="72">
        <f t="shared" si="0"/>
        <v>25</v>
      </c>
      <c r="U30" s="72" t="e">
        <f t="shared" si="0"/>
        <v>#VALUE!</v>
      </c>
      <c r="V30" s="72">
        <f t="shared" si="3"/>
        <v>1.143</v>
      </c>
      <c r="W30" s="72"/>
      <c r="X30" s="72"/>
      <c r="Y30" s="72">
        <v>45</v>
      </c>
      <c r="Z30" s="72">
        <v>77</v>
      </c>
      <c r="AA30" s="72" t="s">
        <v>23</v>
      </c>
      <c r="AB30" s="72">
        <v>2</v>
      </c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</row>
    <row r="31" spans="1:39" x14ac:dyDescent="0.2">
      <c r="A31" s="73">
        <v>41457</v>
      </c>
      <c r="B31" s="77">
        <v>2</v>
      </c>
      <c r="C31" s="72">
        <v>0.03</v>
      </c>
      <c r="D31" s="72">
        <v>5.7</v>
      </c>
      <c r="E31" s="72">
        <v>21.4</v>
      </c>
      <c r="F31" s="72">
        <v>0.40899999999999997</v>
      </c>
      <c r="G31" s="72">
        <v>0.39500000000000002</v>
      </c>
      <c r="H31" s="72"/>
      <c r="I31" s="46">
        <v>94.5</v>
      </c>
      <c r="J31" s="26">
        <f t="shared" si="1"/>
        <v>1.3236615</v>
      </c>
      <c r="K31" s="46">
        <v>4.9000000000000004</v>
      </c>
      <c r="L31" s="26">
        <f t="shared" si="2"/>
        <v>0.15175300000000003</v>
      </c>
      <c r="M31" s="19">
        <v>2168</v>
      </c>
      <c r="N31" s="72">
        <v>5</v>
      </c>
      <c r="O31" s="72">
        <v>3</v>
      </c>
      <c r="P31" s="72">
        <v>1</v>
      </c>
      <c r="Q31" s="72">
        <v>1</v>
      </c>
      <c r="R31" s="72">
        <v>13</v>
      </c>
      <c r="S31" s="72">
        <v>5</v>
      </c>
      <c r="T31" s="72">
        <f t="shared" si="0"/>
        <v>22.777777777777779</v>
      </c>
      <c r="U31" s="72" t="e">
        <f t="shared" si="0"/>
        <v>#VALUE!</v>
      </c>
      <c r="V31" s="72">
        <f t="shared" si="3"/>
        <v>1.016</v>
      </c>
      <c r="W31" s="72"/>
      <c r="X31" s="72"/>
      <c r="Y31" s="72">
        <v>40</v>
      </c>
      <c r="Z31" s="72">
        <v>73</v>
      </c>
      <c r="AA31" s="72" t="s">
        <v>23</v>
      </c>
      <c r="AB31" s="72">
        <v>1</v>
      </c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</row>
    <row r="32" spans="1:39" x14ac:dyDescent="0.2">
      <c r="A32" s="73">
        <v>41471</v>
      </c>
      <c r="B32" s="77">
        <v>2</v>
      </c>
      <c r="C32" s="72">
        <v>0.03</v>
      </c>
      <c r="D32" s="72">
        <v>6.04</v>
      </c>
      <c r="E32" s="72">
        <v>19.899999999999999</v>
      </c>
      <c r="F32" s="72">
        <v>1.55</v>
      </c>
      <c r="G32" s="72">
        <v>0.64800000000000002</v>
      </c>
      <c r="H32" s="72"/>
      <c r="I32" s="46">
        <v>129</v>
      </c>
      <c r="J32" s="26">
        <f t="shared" si="1"/>
        <v>1.8069030000000001</v>
      </c>
      <c r="K32" s="46">
        <v>5.85</v>
      </c>
      <c r="L32" s="26">
        <f t="shared" si="2"/>
        <v>0.18117449999999999</v>
      </c>
      <c r="M32" s="19">
        <v>254</v>
      </c>
      <c r="N32" s="72">
        <v>5</v>
      </c>
      <c r="O32" s="72">
        <v>1</v>
      </c>
      <c r="P32" s="72">
        <v>2</v>
      </c>
      <c r="Q32" s="72">
        <v>2</v>
      </c>
      <c r="R32" s="72">
        <v>9</v>
      </c>
      <c r="S32" s="72">
        <v>1</v>
      </c>
      <c r="T32" s="72">
        <f t="shared" si="0"/>
        <v>33.333333333333336</v>
      </c>
      <c r="U32" s="72">
        <f t="shared" si="0"/>
        <v>27.777777777777779</v>
      </c>
      <c r="V32" s="72">
        <f t="shared" si="3"/>
        <v>0.60959999999999992</v>
      </c>
      <c r="W32" s="72"/>
      <c r="X32" s="72"/>
      <c r="Y32" s="72">
        <v>24</v>
      </c>
      <c r="Z32" s="72">
        <v>92</v>
      </c>
      <c r="AA32" s="72">
        <v>82</v>
      </c>
      <c r="AB32" s="72">
        <v>1</v>
      </c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</row>
    <row r="33" spans="1:39" x14ac:dyDescent="0.2">
      <c r="A33" s="73">
        <v>41485</v>
      </c>
      <c r="B33" s="77">
        <v>2</v>
      </c>
      <c r="C33" s="72">
        <v>0.05</v>
      </c>
      <c r="D33" s="72">
        <v>7.02</v>
      </c>
      <c r="E33" s="72">
        <v>18.3</v>
      </c>
      <c r="F33" s="72">
        <v>4.03</v>
      </c>
      <c r="G33" s="72">
        <v>0.20799999999999999</v>
      </c>
      <c r="H33" s="72"/>
      <c r="I33" s="46">
        <v>112</v>
      </c>
      <c r="J33" s="26">
        <f t="shared" si="1"/>
        <v>1.568784</v>
      </c>
      <c r="K33" s="46">
        <v>1.41</v>
      </c>
      <c r="L33" s="26">
        <f t="shared" si="2"/>
        <v>4.3667699999999997E-2</v>
      </c>
      <c r="M33" s="126">
        <v>52</v>
      </c>
      <c r="N33" s="72">
        <v>5</v>
      </c>
      <c r="O33" s="72">
        <v>1</v>
      </c>
      <c r="P33" s="72">
        <v>1</v>
      </c>
      <c r="Q33" s="72">
        <v>2</v>
      </c>
      <c r="R33" s="72">
        <v>13</v>
      </c>
      <c r="S33" s="72">
        <v>1</v>
      </c>
      <c r="T33" s="72">
        <f t="shared" si="0"/>
        <v>27.777777777777779</v>
      </c>
      <c r="U33" s="72">
        <f t="shared" si="0"/>
        <v>25.555555555555557</v>
      </c>
      <c r="V33" s="72">
        <f t="shared" si="3"/>
        <v>0.78739999999999999</v>
      </c>
      <c r="W33" s="72"/>
      <c r="X33" s="72"/>
      <c r="Y33" s="72">
        <v>31</v>
      </c>
      <c r="Z33" s="72">
        <v>82</v>
      </c>
      <c r="AA33" s="72">
        <v>78</v>
      </c>
      <c r="AB33" s="72">
        <v>1</v>
      </c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</row>
    <row r="34" spans="1:39" x14ac:dyDescent="0.2">
      <c r="A34" s="73">
        <v>41499</v>
      </c>
      <c r="B34" s="77">
        <v>2</v>
      </c>
      <c r="C34" s="72">
        <v>0.05</v>
      </c>
      <c r="D34" s="72">
        <v>7.82</v>
      </c>
      <c r="E34" s="72">
        <v>27.9</v>
      </c>
      <c r="F34" s="72">
        <v>2.29</v>
      </c>
      <c r="G34" s="72">
        <v>0.19700000000000001</v>
      </c>
      <c r="H34" s="72"/>
      <c r="I34" s="46">
        <v>196</v>
      </c>
      <c r="J34" s="26">
        <f t="shared" si="1"/>
        <v>2.7453719999999997</v>
      </c>
      <c r="K34" s="46">
        <v>1.7</v>
      </c>
      <c r="L34" s="26">
        <f t="shared" si="2"/>
        <v>5.2648999999999994E-2</v>
      </c>
      <c r="M34" s="19">
        <v>36</v>
      </c>
      <c r="N34" s="72">
        <v>5</v>
      </c>
      <c r="O34" s="72">
        <v>3</v>
      </c>
      <c r="P34" s="72">
        <v>4</v>
      </c>
      <c r="Q34" s="72">
        <v>1</v>
      </c>
      <c r="R34" s="72">
        <v>10</v>
      </c>
      <c r="S34" s="72">
        <v>1</v>
      </c>
      <c r="T34" s="72">
        <f t="shared" si="0"/>
        <v>28.888888888888889</v>
      </c>
      <c r="U34" s="72">
        <f t="shared" si="0"/>
        <v>25.555555555555557</v>
      </c>
      <c r="V34" s="72">
        <f t="shared" si="3"/>
        <v>0.71119999999999994</v>
      </c>
      <c r="W34" s="72"/>
      <c r="X34" s="72"/>
      <c r="Y34" s="72">
        <v>28</v>
      </c>
      <c r="Z34" s="72">
        <v>84</v>
      </c>
      <c r="AA34" s="72">
        <v>78</v>
      </c>
      <c r="AB34" s="72">
        <v>1</v>
      </c>
      <c r="AC34" s="72"/>
      <c r="AD34" s="72"/>
      <c r="AE34" s="72"/>
      <c r="AF34" s="72"/>
      <c r="AG34" s="72"/>
      <c r="AH34" s="78"/>
      <c r="AI34" s="72"/>
      <c r="AJ34" s="72"/>
      <c r="AK34" s="72"/>
      <c r="AL34" s="72"/>
      <c r="AM34" s="72"/>
    </row>
    <row r="35" spans="1:39" x14ac:dyDescent="0.2">
      <c r="A35" s="73">
        <v>41513</v>
      </c>
      <c r="B35" s="77">
        <v>2</v>
      </c>
      <c r="C35" s="72"/>
      <c r="D35" s="72"/>
      <c r="E35" s="72"/>
      <c r="F35" s="72"/>
      <c r="G35" s="72"/>
      <c r="H35" s="72"/>
      <c r="I35" s="46"/>
      <c r="J35" s="26"/>
      <c r="K35" s="46"/>
      <c r="L35" s="26"/>
      <c r="M35" s="72"/>
      <c r="N35" s="72"/>
      <c r="O35" s="72"/>
      <c r="P35" s="72"/>
      <c r="Q35" s="72"/>
      <c r="R35" s="72"/>
      <c r="S35" s="72"/>
      <c r="T35" s="72" t="str">
        <f t="shared" si="0"/>
        <v xml:space="preserve"> </v>
      </c>
      <c r="U35" s="72" t="str">
        <f t="shared" si="0"/>
        <v xml:space="preserve"> </v>
      </c>
      <c r="V35" s="72">
        <f t="shared" si="3"/>
        <v>0</v>
      </c>
      <c r="W35" s="72"/>
      <c r="X35" s="72" t="s">
        <v>198</v>
      </c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</row>
    <row r="36" spans="1:39" x14ac:dyDescent="0.2">
      <c r="A36" s="73">
        <v>41527</v>
      </c>
      <c r="B36" s="77">
        <v>2</v>
      </c>
      <c r="C36" s="72">
        <v>0.06</v>
      </c>
      <c r="D36" s="72">
        <v>7.16</v>
      </c>
      <c r="E36" s="72">
        <v>44.5</v>
      </c>
      <c r="F36" s="72">
        <v>2.2599999999999998</v>
      </c>
      <c r="G36" s="71">
        <v>0.34300000000000003</v>
      </c>
      <c r="I36" s="46">
        <v>85.7</v>
      </c>
      <c r="J36" s="26">
        <f t="shared" si="1"/>
        <v>1.2003999000000001</v>
      </c>
      <c r="K36" s="46">
        <v>2.0299999999999998</v>
      </c>
      <c r="L36" s="26">
        <f t="shared" si="2"/>
        <v>6.2869099999999983E-2</v>
      </c>
      <c r="N36" s="72">
        <v>5</v>
      </c>
      <c r="O36" s="72">
        <v>1</v>
      </c>
      <c r="P36" s="72">
        <v>1</v>
      </c>
      <c r="Q36" s="72">
        <v>1</v>
      </c>
      <c r="R36" s="72">
        <v>13</v>
      </c>
      <c r="S36" s="72">
        <v>1</v>
      </c>
      <c r="T36" s="72">
        <f t="shared" si="0"/>
        <v>25</v>
      </c>
      <c r="U36" s="72">
        <f t="shared" si="0"/>
        <v>25.555555555555557</v>
      </c>
      <c r="V36" s="72">
        <f t="shared" si="3"/>
        <v>0.78739999999999999</v>
      </c>
      <c r="W36" s="72"/>
      <c r="X36" s="72"/>
      <c r="Y36" s="72">
        <v>31</v>
      </c>
      <c r="Z36" s="72">
        <v>77</v>
      </c>
      <c r="AA36" s="72">
        <v>78</v>
      </c>
      <c r="AB36" s="72" t="s">
        <v>23</v>
      </c>
      <c r="AC36" s="72"/>
      <c r="AD36" s="72"/>
      <c r="AE36" s="72"/>
      <c r="AF36" s="72"/>
      <c r="AG36" s="72"/>
      <c r="AH36" s="78"/>
      <c r="AI36" s="72"/>
      <c r="AJ36" s="72"/>
      <c r="AK36" s="72"/>
      <c r="AL36" s="72"/>
      <c r="AM36" s="72"/>
    </row>
    <row r="37" spans="1:39" x14ac:dyDescent="0.2">
      <c r="A37" s="73">
        <v>41541</v>
      </c>
      <c r="B37" s="77">
        <v>2</v>
      </c>
      <c r="C37" s="72">
        <v>0.06</v>
      </c>
      <c r="D37" s="72">
        <v>7.38</v>
      </c>
      <c r="E37" s="72">
        <v>73.900000000000006</v>
      </c>
      <c r="F37" s="72">
        <v>1.63</v>
      </c>
      <c r="G37" s="72">
        <v>0.29899999999999999</v>
      </c>
      <c r="H37" s="72"/>
      <c r="I37" s="46">
        <v>71.3</v>
      </c>
      <c r="J37" s="26">
        <f t="shared" si="1"/>
        <v>0.99869909999999995</v>
      </c>
      <c r="K37" s="46">
        <v>2.04</v>
      </c>
      <c r="L37" s="26">
        <f t="shared" si="2"/>
        <v>6.3178799999999993E-2</v>
      </c>
      <c r="M37" s="72"/>
      <c r="N37" s="72">
        <v>5</v>
      </c>
      <c r="O37" s="72">
        <v>1</v>
      </c>
      <c r="P37" s="72">
        <v>1</v>
      </c>
      <c r="Q37" s="72">
        <v>2</v>
      </c>
      <c r="R37" s="72">
        <v>5</v>
      </c>
      <c r="S37" s="72">
        <v>1</v>
      </c>
      <c r="T37" s="72">
        <f t="shared" si="0"/>
        <v>13.888888888888889</v>
      </c>
      <c r="U37" s="72">
        <f t="shared" si="0"/>
        <v>20</v>
      </c>
      <c r="V37" s="72">
        <f t="shared" si="3"/>
        <v>0.60959999999999992</v>
      </c>
      <c r="W37" s="72"/>
      <c r="X37" s="72"/>
      <c r="Y37" s="123">
        <v>24</v>
      </c>
      <c r="Z37" s="72">
        <v>57</v>
      </c>
      <c r="AA37" s="72">
        <v>68</v>
      </c>
      <c r="AB37" s="72">
        <v>1</v>
      </c>
      <c r="AC37" s="72"/>
      <c r="AD37" s="72"/>
      <c r="AE37" s="72"/>
      <c r="AF37" s="72"/>
      <c r="AG37" s="72"/>
      <c r="AH37" s="78"/>
      <c r="AI37" s="72"/>
      <c r="AJ37" s="72"/>
      <c r="AK37" s="72"/>
      <c r="AL37" s="72"/>
      <c r="AM37" s="72"/>
    </row>
    <row r="38" spans="1:39" x14ac:dyDescent="0.2">
      <c r="A38" s="73">
        <v>41555</v>
      </c>
      <c r="B38" s="77">
        <v>2</v>
      </c>
      <c r="C38" s="72">
        <v>0.06</v>
      </c>
      <c r="D38" s="72">
        <v>7.03</v>
      </c>
      <c r="E38" s="72">
        <v>52.1</v>
      </c>
      <c r="F38" s="72">
        <v>1.77</v>
      </c>
      <c r="G38" s="72">
        <v>0.214</v>
      </c>
      <c r="H38" s="72"/>
      <c r="I38" s="46">
        <v>87.2</v>
      </c>
      <c r="J38" s="26">
        <f t="shared" si="1"/>
        <v>1.2214103999999999</v>
      </c>
      <c r="K38" s="46">
        <v>2.27</v>
      </c>
      <c r="L38" s="26">
        <f t="shared" si="2"/>
        <v>7.0301900000000001E-2</v>
      </c>
      <c r="M38" s="72"/>
      <c r="N38" s="72">
        <v>5</v>
      </c>
      <c r="O38" s="72">
        <v>3</v>
      </c>
      <c r="P38" s="72">
        <v>2</v>
      </c>
      <c r="Q38" s="72">
        <v>2</v>
      </c>
      <c r="R38" s="72">
        <v>5</v>
      </c>
      <c r="S38" s="72">
        <v>5</v>
      </c>
      <c r="T38" s="72">
        <f t="shared" si="0"/>
        <v>14.444444444444445</v>
      </c>
      <c r="U38" s="72">
        <f t="shared" si="0"/>
        <v>20</v>
      </c>
      <c r="V38" s="72">
        <f t="shared" si="3"/>
        <v>0.71119999999999994</v>
      </c>
      <c r="W38" s="72"/>
      <c r="X38" s="72"/>
      <c r="Y38" s="123">
        <v>28</v>
      </c>
      <c r="Z38" s="72">
        <v>58</v>
      </c>
      <c r="AA38" s="72">
        <v>68</v>
      </c>
      <c r="AB38" s="72">
        <v>1</v>
      </c>
      <c r="AC38" s="72"/>
      <c r="AD38" s="72"/>
      <c r="AE38" s="72"/>
      <c r="AF38" s="72"/>
      <c r="AG38" s="72"/>
      <c r="AH38" s="78"/>
      <c r="AI38" s="72"/>
      <c r="AJ38" s="72"/>
      <c r="AK38" s="72"/>
      <c r="AL38" s="72"/>
      <c r="AM38" s="72"/>
    </row>
    <row r="39" spans="1:39" x14ac:dyDescent="0.2">
      <c r="A39" s="73">
        <v>41569</v>
      </c>
      <c r="B39" s="77">
        <v>2</v>
      </c>
      <c r="C39" s="72">
        <v>0.05</v>
      </c>
      <c r="D39" s="72">
        <v>6.31</v>
      </c>
      <c r="E39" s="72">
        <v>12.2</v>
      </c>
      <c r="F39" s="72">
        <v>1.23</v>
      </c>
      <c r="G39" s="119">
        <v>1.32</v>
      </c>
      <c r="H39" s="119"/>
      <c r="I39" s="46">
        <v>83</v>
      </c>
      <c r="J39" s="26">
        <f t="shared" si="1"/>
        <v>1.1625809999999999</v>
      </c>
      <c r="K39" s="46">
        <v>1.9</v>
      </c>
      <c r="L39" s="26">
        <f t="shared" si="2"/>
        <v>5.8842999999999999E-2</v>
      </c>
      <c r="M39" s="119"/>
      <c r="N39" s="72">
        <v>5</v>
      </c>
      <c r="O39" s="72">
        <v>3</v>
      </c>
      <c r="P39" s="72">
        <v>1</v>
      </c>
      <c r="Q39" s="72">
        <v>2</v>
      </c>
      <c r="R39" s="72">
        <v>13</v>
      </c>
      <c r="S39" s="72">
        <v>1</v>
      </c>
      <c r="T39" s="72">
        <f t="shared" si="0"/>
        <v>16.111111111111111</v>
      </c>
      <c r="U39" s="72">
        <f t="shared" si="0"/>
        <v>15.555555555555555</v>
      </c>
      <c r="V39" s="72">
        <f t="shared" si="3"/>
        <v>0.81279999999999997</v>
      </c>
      <c r="W39" s="72"/>
      <c r="X39" s="72"/>
      <c r="Y39" s="72">
        <v>32</v>
      </c>
      <c r="Z39" s="72">
        <v>61</v>
      </c>
      <c r="AA39" s="72">
        <v>60</v>
      </c>
      <c r="AB39" s="72">
        <v>1</v>
      </c>
      <c r="AC39" s="72"/>
      <c r="AD39" s="72"/>
      <c r="AE39" s="72"/>
      <c r="AF39" s="72"/>
      <c r="AG39" s="72"/>
      <c r="AH39" s="78"/>
      <c r="AI39" s="72"/>
      <c r="AJ39" s="72"/>
      <c r="AK39" s="72"/>
      <c r="AL39" s="72"/>
      <c r="AM39" s="72"/>
    </row>
    <row r="40" spans="1:39" x14ac:dyDescent="0.2">
      <c r="A40" s="73">
        <v>41583</v>
      </c>
      <c r="B40" s="77">
        <v>2</v>
      </c>
      <c r="C40" s="72"/>
      <c r="D40" s="72"/>
      <c r="E40" s="72"/>
      <c r="F40" s="72"/>
      <c r="G40" s="72"/>
      <c r="H40" s="72"/>
      <c r="I40" s="46"/>
      <c r="J40" s="26"/>
      <c r="K40" s="46"/>
      <c r="L40" s="26"/>
      <c r="M40" s="72"/>
      <c r="N40" s="72">
        <v>5</v>
      </c>
      <c r="O40" s="72">
        <v>2</v>
      </c>
      <c r="P40" s="72">
        <v>2</v>
      </c>
      <c r="Q40" s="72">
        <v>1</v>
      </c>
      <c r="R40" s="72">
        <v>7</v>
      </c>
      <c r="S40" s="72">
        <v>1</v>
      </c>
      <c r="T40" s="72">
        <f t="shared" si="0"/>
        <v>17.777777777777779</v>
      </c>
      <c r="U40" s="72">
        <f t="shared" si="0"/>
        <v>21.111111111111111</v>
      </c>
      <c r="V40" s="72">
        <f t="shared" si="3"/>
        <v>0.69850000000000001</v>
      </c>
      <c r="W40" s="72"/>
      <c r="X40" s="72"/>
      <c r="Y40" s="72">
        <v>27.5</v>
      </c>
      <c r="Z40" s="72">
        <v>64</v>
      </c>
      <c r="AA40" s="72">
        <v>70</v>
      </c>
      <c r="AB40" s="72">
        <v>2</v>
      </c>
      <c r="AC40" s="72" t="s">
        <v>219</v>
      </c>
      <c r="AD40" s="72"/>
      <c r="AE40" s="72"/>
      <c r="AF40" s="72"/>
      <c r="AG40" s="72"/>
      <c r="AH40" s="78"/>
      <c r="AI40" s="72"/>
      <c r="AJ40" s="72"/>
      <c r="AK40" s="72"/>
      <c r="AL40" s="72"/>
      <c r="AM40" s="72"/>
    </row>
    <row r="41" spans="1:39" x14ac:dyDescent="0.2">
      <c r="A41" s="73"/>
      <c r="B41" s="72"/>
      <c r="C41" s="72"/>
      <c r="D41" s="72"/>
      <c r="E41" s="72"/>
      <c r="F41" s="72"/>
      <c r="G41" s="72"/>
      <c r="H41" s="72"/>
      <c r="I41" s="46"/>
      <c r="J41" s="26"/>
      <c r="K41" s="46"/>
      <c r="L41" s="26"/>
      <c r="M41" s="72"/>
      <c r="N41" s="72"/>
      <c r="O41" s="72"/>
      <c r="P41" s="72"/>
      <c r="Q41" s="72"/>
      <c r="R41" s="72"/>
      <c r="S41" s="72"/>
      <c r="T41" s="72" t="str">
        <f t="shared" si="0"/>
        <v xml:space="preserve"> </v>
      </c>
      <c r="U41" s="72" t="str">
        <f t="shared" si="0"/>
        <v xml:space="preserve"> </v>
      </c>
      <c r="V41" s="72">
        <f t="shared" si="3"/>
        <v>0</v>
      </c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8"/>
      <c r="AI41" s="72"/>
      <c r="AJ41" s="72"/>
      <c r="AK41" s="72"/>
      <c r="AL41" s="72"/>
      <c r="AM41" s="72"/>
    </row>
    <row r="42" spans="1:39" x14ac:dyDescent="0.2">
      <c r="A42" s="73"/>
      <c r="B42" s="72"/>
      <c r="C42" s="72"/>
      <c r="D42" s="72"/>
      <c r="E42" s="72"/>
      <c r="F42" s="72"/>
      <c r="G42" s="72"/>
      <c r="H42" s="72"/>
      <c r="I42" s="46"/>
      <c r="J42" s="26"/>
      <c r="K42" s="46"/>
      <c r="L42" s="26"/>
      <c r="M42" s="72"/>
      <c r="N42" s="72"/>
      <c r="O42" s="72"/>
      <c r="P42" s="72"/>
      <c r="Q42" s="72"/>
      <c r="R42" s="72"/>
      <c r="S42" s="72"/>
      <c r="T42" s="72" t="str">
        <f t="shared" si="0"/>
        <v xml:space="preserve"> </v>
      </c>
      <c r="U42" s="72" t="str">
        <f t="shared" si="0"/>
        <v xml:space="preserve"> </v>
      </c>
      <c r="V42" s="72">
        <f t="shared" si="3"/>
        <v>0</v>
      </c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</row>
    <row r="43" spans="1:39" x14ac:dyDescent="0.2">
      <c r="A43" s="73">
        <v>41345</v>
      </c>
      <c r="B43" s="72">
        <v>3</v>
      </c>
      <c r="C43" s="72">
        <v>7.0000000000000007E-2</v>
      </c>
      <c r="D43" s="72">
        <v>6.51</v>
      </c>
      <c r="E43" s="72">
        <v>7.4</v>
      </c>
      <c r="F43" s="72">
        <v>5.33</v>
      </c>
      <c r="G43" s="72">
        <v>0.17899999999999999</v>
      </c>
      <c r="H43" s="72"/>
      <c r="I43" s="37">
        <v>291</v>
      </c>
      <c r="J43" s="26">
        <f>(I43*14.007)*(0.001)</f>
        <v>4.0760369999999995</v>
      </c>
      <c r="K43" s="37">
        <v>2.59</v>
      </c>
      <c r="L43" s="26">
        <f t="shared" ref="L43:L60" si="4">(K43*30.97)*(0.001)</f>
        <v>8.02123E-2</v>
      </c>
      <c r="M43" s="72"/>
      <c r="N43" s="72">
        <v>5</v>
      </c>
      <c r="O43" s="72">
        <v>3</v>
      </c>
      <c r="P43" s="72">
        <v>4</v>
      </c>
      <c r="Q43" s="72">
        <v>2</v>
      </c>
      <c r="R43" s="72">
        <v>10</v>
      </c>
      <c r="S43" s="72">
        <v>4</v>
      </c>
      <c r="T43" s="72">
        <f t="shared" si="0"/>
        <v>15</v>
      </c>
      <c r="U43" s="72">
        <f t="shared" si="0"/>
        <v>10</v>
      </c>
      <c r="V43" s="72">
        <f t="shared" si="3"/>
        <v>0.83819999999999995</v>
      </c>
      <c r="W43" s="72" t="s">
        <v>35</v>
      </c>
      <c r="X43" s="72" t="s">
        <v>36</v>
      </c>
      <c r="Y43" s="72">
        <v>33</v>
      </c>
      <c r="Z43" s="72">
        <v>59</v>
      </c>
      <c r="AA43" s="72">
        <v>50</v>
      </c>
      <c r="AB43" s="72">
        <v>1</v>
      </c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spans="1:39" x14ac:dyDescent="0.2">
      <c r="A44" s="73">
        <v>41359</v>
      </c>
      <c r="B44" s="72">
        <v>3</v>
      </c>
      <c r="C44" s="72">
        <v>0.08</v>
      </c>
      <c r="D44" s="72">
        <v>6.31</v>
      </c>
      <c r="E44" s="72">
        <v>3.2</v>
      </c>
      <c r="F44" s="72">
        <v>6.43</v>
      </c>
      <c r="G44" s="72">
        <v>0.06</v>
      </c>
      <c r="H44" s="72"/>
      <c r="I44" s="38">
        <v>338</v>
      </c>
      <c r="J44" s="26">
        <f>(I44*14.007)*(0.001)</f>
        <v>4.7343660000000005</v>
      </c>
      <c r="K44" s="37">
        <v>0.75</v>
      </c>
      <c r="L44" s="26">
        <f t="shared" si="4"/>
        <v>2.3227499999999998E-2</v>
      </c>
      <c r="M44" s="72"/>
      <c r="N44" s="72">
        <v>5</v>
      </c>
      <c r="O44" s="72">
        <v>2</v>
      </c>
      <c r="P44" s="72">
        <v>2</v>
      </c>
      <c r="Q44" s="72">
        <v>1</v>
      </c>
      <c r="R44" s="72">
        <v>1</v>
      </c>
      <c r="S44" s="72">
        <v>4</v>
      </c>
      <c r="T44" s="72">
        <f t="shared" si="0"/>
        <v>8.8888888888888893</v>
      </c>
      <c r="U44" s="72">
        <f t="shared" si="0"/>
        <v>6.666666666666667</v>
      </c>
      <c r="V44" s="72">
        <f t="shared" si="3"/>
        <v>1.1938</v>
      </c>
      <c r="W44" s="72"/>
      <c r="X44" s="72"/>
      <c r="Y44" s="72">
        <v>47</v>
      </c>
      <c r="Z44" s="72">
        <v>48</v>
      </c>
      <c r="AA44" s="72">
        <v>44</v>
      </c>
      <c r="AB44" s="72">
        <v>2</v>
      </c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</row>
    <row r="45" spans="1:39" x14ac:dyDescent="0.2">
      <c r="A45" s="73">
        <v>41373</v>
      </c>
      <c r="B45" s="72">
        <v>3</v>
      </c>
      <c r="C45" s="72">
        <v>0.06</v>
      </c>
      <c r="D45" s="72">
        <v>6.35</v>
      </c>
      <c r="E45" s="72">
        <v>10</v>
      </c>
      <c r="F45" s="72">
        <v>3.94</v>
      </c>
      <c r="G45" s="72">
        <v>0.46800000000000003</v>
      </c>
      <c r="H45" s="72"/>
      <c r="I45" s="38">
        <v>251</v>
      </c>
      <c r="J45" s="26">
        <f>(I45*14.007)*(0.001)</f>
        <v>3.5157570000000002</v>
      </c>
      <c r="K45" s="37">
        <v>1.1499999999999999</v>
      </c>
      <c r="L45" s="26">
        <f t="shared" si="4"/>
        <v>3.5615500000000001E-2</v>
      </c>
      <c r="M45" s="72"/>
      <c r="N45" s="72">
        <v>5</v>
      </c>
      <c r="O45" s="72">
        <v>1</v>
      </c>
      <c r="P45" s="72">
        <v>2</v>
      </c>
      <c r="Q45" s="72">
        <v>2</v>
      </c>
      <c r="R45" s="72">
        <v>12</v>
      </c>
      <c r="S45" s="72">
        <v>1</v>
      </c>
      <c r="T45" s="72">
        <f t="shared" si="0"/>
        <v>25.555555555555557</v>
      </c>
      <c r="U45" s="72">
        <f t="shared" si="0"/>
        <v>16.666666666666668</v>
      </c>
      <c r="V45" s="72">
        <f t="shared" si="3"/>
        <v>0.93979999999999997</v>
      </c>
      <c r="W45" s="72"/>
      <c r="X45" s="72" t="s">
        <v>36</v>
      </c>
      <c r="Y45" s="72">
        <v>37</v>
      </c>
      <c r="Z45" s="72">
        <v>78</v>
      </c>
      <c r="AA45" s="72">
        <v>62</v>
      </c>
      <c r="AB45" s="72">
        <v>1</v>
      </c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</row>
    <row r="46" spans="1:39" x14ac:dyDescent="0.2">
      <c r="A46" s="73">
        <v>41387</v>
      </c>
      <c r="B46" s="72">
        <v>3</v>
      </c>
      <c r="C46" s="72">
        <v>7.0000000000000007E-2</v>
      </c>
      <c r="D46" s="72">
        <v>6.74</v>
      </c>
      <c r="E46" s="72">
        <v>12.1</v>
      </c>
      <c r="F46" s="72">
        <v>4.4000000000000004</v>
      </c>
      <c r="G46" s="72">
        <v>0.27200000000000002</v>
      </c>
      <c r="H46" s="72"/>
      <c r="I46" s="37">
        <v>257</v>
      </c>
      <c r="J46" s="26">
        <f>(I46*14.007)*(0.001)</f>
        <v>3.599799</v>
      </c>
      <c r="K46" s="37">
        <v>1.84</v>
      </c>
      <c r="L46" s="26">
        <f t="shared" si="4"/>
        <v>5.6984800000000002E-2</v>
      </c>
      <c r="M46" s="72"/>
      <c r="N46" s="72">
        <v>5</v>
      </c>
      <c r="O46" s="72">
        <v>2</v>
      </c>
      <c r="P46" s="72">
        <v>2</v>
      </c>
      <c r="Q46" s="72">
        <v>2</v>
      </c>
      <c r="R46" s="72">
        <v>6</v>
      </c>
      <c r="S46" s="72">
        <v>1</v>
      </c>
      <c r="T46" s="72">
        <f t="shared" si="0"/>
        <v>11.666666666666666</v>
      </c>
      <c r="U46" s="72">
        <f t="shared" si="0"/>
        <v>13.333333333333334</v>
      </c>
      <c r="V46" s="72">
        <f t="shared" si="3"/>
        <v>0.83819999999999995</v>
      </c>
      <c r="W46" s="72"/>
      <c r="X46" s="72"/>
      <c r="Y46" s="72">
        <v>33</v>
      </c>
      <c r="Z46" s="72">
        <v>53</v>
      </c>
      <c r="AA46" s="72">
        <v>56</v>
      </c>
      <c r="AB46" s="72">
        <v>1</v>
      </c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</row>
    <row r="47" spans="1:39" x14ac:dyDescent="0.2">
      <c r="A47" s="73">
        <v>41401</v>
      </c>
      <c r="B47" s="72">
        <v>3</v>
      </c>
      <c r="C47" s="72">
        <v>7.0000000000000007E-2</v>
      </c>
      <c r="D47" s="72">
        <v>6.54</v>
      </c>
      <c r="E47" s="72">
        <v>6.4</v>
      </c>
      <c r="F47" s="72">
        <v>4.91</v>
      </c>
      <c r="G47" s="72">
        <v>0.40500000000000003</v>
      </c>
      <c r="H47" s="72"/>
      <c r="I47" s="37">
        <v>260</v>
      </c>
      <c r="J47" s="26">
        <f>(I47*14.007)*(0.001)</f>
        <v>3.6418199999999996</v>
      </c>
      <c r="K47" s="39">
        <v>1.85</v>
      </c>
      <c r="L47" s="26">
        <f t="shared" si="4"/>
        <v>5.7294499999999998E-2</v>
      </c>
      <c r="M47" s="72"/>
      <c r="N47" s="72">
        <v>5</v>
      </c>
      <c r="O47" s="72">
        <v>3</v>
      </c>
      <c r="P47" s="72">
        <v>1</v>
      </c>
      <c r="Q47" s="72">
        <v>1</v>
      </c>
      <c r="R47" s="72">
        <v>13</v>
      </c>
      <c r="S47" s="72">
        <v>5</v>
      </c>
      <c r="T47" s="72">
        <f t="shared" si="0"/>
        <v>16.666666666666668</v>
      </c>
      <c r="U47" s="72">
        <f t="shared" si="0"/>
        <v>15.555555555555555</v>
      </c>
      <c r="V47" s="72">
        <f t="shared" si="3"/>
        <v>0.88900000000000001</v>
      </c>
      <c r="W47" s="72"/>
      <c r="X47" s="72"/>
      <c r="Y47" s="72">
        <v>35</v>
      </c>
      <c r="Z47" s="72">
        <v>62</v>
      </c>
      <c r="AA47" s="72">
        <v>60</v>
      </c>
      <c r="AB47" s="72">
        <v>1</v>
      </c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</row>
    <row r="48" spans="1:39" x14ac:dyDescent="0.2">
      <c r="A48" s="73">
        <v>41415</v>
      </c>
      <c r="B48" s="72">
        <v>3</v>
      </c>
      <c r="C48" s="72">
        <v>0.08</v>
      </c>
      <c r="D48" s="72">
        <v>6.52</v>
      </c>
      <c r="E48" s="72">
        <v>13.6</v>
      </c>
      <c r="F48" s="72">
        <v>5.23</v>
      </c>
      <c r="G48" s="72">
        <v>0.312</v>
      </c>
      <c r="H48" s="72"/>
      <c r="I48" s="42">
        <v>260</v>
      </c>
      <c r="J48" s="26">
        <f t="shared" ref="J48:J60" si="5">(I48*14.007)*(0.001)</f>
        <v>3.6418199999999996</v>
      </c>
      <c r="K48" s="37">
        <v>2.15</v>
      </c>
      <c r="L48" s="26">
        <f t="shared" si="4"/>
        <v>6.6585499999999992E-2</v>
      </c>
      <c r="M48" s="72"/>
      <c r="N48" s="72">
        <v>5</v>
      </c>
      <c r="O48" s="72">
        <v>2</v>
      </c>
      <c r="P48" s="72">
        <v>3</v>
      </c>
      <c r="Q48" s="72">
        <v>2</v>
      </c>
      <c r="R48" s="72">
        <v>10</v>
      </c>
      <c r="S48" s="72">
        <v>2</v>
      </c>
      <c r="T48" s="72">
        <f t="shared" si="0"/>
        <v>26.666666666666668</v>
      </c>
      <c r="U48" s="72">
        <f t="shared" si="0"/>
        <v>22.777777777777779</v>
      </c>
      <c r="V48" s="72">
        <f t="shared" si="3"/>
        <v>0.99059999999999993</v>
      </c>
      <c r="W48" s="72"/>
      <c r="X48" s="72"/>
      <c r="Y48" s="72">
        <v>39</v>
      </c>
      <c r="Z48" s="72">
        <v>80</v>
      </c>
      <c r="AA48" s="72">
        <v>73</v>
      </c>
      <c r="AB48" s="72">
        <v>1</v>
      </c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</row>
    <row r="49" spans="1:39" x14ac:dyDescent="0.2">
      <c r="A49" s="73">
        <v>41429</v>
      </c>
      <c r="B49" s="72">
        <v>3</v>
      </c>
      <c r="C49" s="72">
        <v>7.0000000000000007E-2</v>
      </c>
      <c r="D49" s="72">
        <v>6.84</v>
      </c>
      <c r="E49" s="72">
        <v>14.1</v>
      </c>
      <c r="F49" s="72">
        <v>3.45</v>
      </c>
      <c r="G49" s="72">
        <v>0</v>
      </c>
      <c r="H49" s="72"/>
      <c r="I49" s="37">
        <v>196</v>
      </c>
      <c r="J49" s="26">
        <f t="shared" si="5"/>
        <v>2.7453719999999997</v>
      </c>
      <c r="K49" s="37">
        <v>2.29</v>
      </c>
      <c r="L49" s="26">
        <f t="shared" si="4"/>
        <v>7.0921300000000007E-2</v>
      </c>
      <c r="M49" s="19">
        <v>25.5</v>
      </c>
      <c r="N49" s="72">
        <v>5</v>
      </c>
      <c r="O49" s="72">
        <v>1</v>
      </c>
      <c r="P49" s="72">
        <v>2</v>
      </c>
      <c r="Q49" s="72">
        <v>1</v>
      </c>
      <c r="R49" s="72">
        <v>12</v>
      </c>
      <c r="S49" s="72">
        <v>4</v>
      </c>
      <c r="T49" s="72">
        <f t="shared" si="0"/>
        <v>21.111111111111111</v>
      </c>
      <c r="U49" s="72">
        <f t="shared" si="0"/>
        <v>25.555555555555557</v>
      </c>
      <c r="V49" s="72">
        <f t="shared" si="3"/>
        <v>0.58419999999999994</v>
      </c>
      <c r="W49" s="72"/>
      <c r="X49" s="72"/>
      <c r="Y49" s="72">
        <v>23</v>
      </c>
      <c r="Z49" s="72">
        <v>70</v>
      </c>
      <c r="AA49" s="72">
        <v>78</v>
      </c>
      <c r="AB49" s="72">
        <v>1</v>
      </c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</row>
    <row r="50" spans="1:39" x14ac:dyDescent="0.2">
      <c r="A50" s="73">
        <v>41443</v>
      </c>
      <c r="B50" s="72">
        <v>3</v>
      </c>
      <c r="C50" s="72">
        <v>7.0000000000000007E-2</v>
      </c>
      <c r="D50" s="72">
        <v>6.8</v>
      </c>
      <c r="E50" s="72">
        <v>35.6</v>
      </c>
      <c r="F50" s="72">
        <v>2.87</v>
      </c>
      <c r="G50" s="72">
        <v>0.29199999999999998</v>
      </c>
      <c r="H50" s="72"/>
      <c r="I50" s="37">
        <v>205</v>
      </c>
      <c r="J50" s="26">
        <f t="shared" si="5"/>
        <v>2.871435</v>
      </c>
      <c r="K50" s="37">
        <v>3.73</v>
      </c>
      <c r="L50" s="26">
        <f t="shared" si="4"/>
        <v>0.1155181</v>
      </c>
      <c r="M50" s="19">
        <v>25.5</v>
      </c>
      <c r="N50" s="72">
        <v>5</v>
      </c>
      <c r="O50" s="72">
        <v>3</v>
      </c>
      <c r="P50" s="72">
        <v>3</v>
      </c>
      <c r="Q50" s="72">
        <v>2</v>
      </c>
      <c r="R50" s="72">
        <v>10</v>
      </c>
      <c r="S50" s="72">
        <v>2</v>
      </c>
      <c r="T50" s="72">
        <f t="shared" si="0"/>
        <v>22.222222222222221</v>
      </c>
      <c r="U50" s="72">
        <f t="shared" si="0"/>
        <v>23.333333333333332</v>
      </c>
      <c r="V50" s="72">
        <f t="shared" si="3"/>
        <v>0.58419999999999994</v>
      </c>
      <c r="W50" s="72"/>
      <c r="X50" s="72"/>
      <c r="Y50" s="72">
        <v>23</v>
      </c>
      <c r="Z50" s="72">
        <v>72</v>
      </c>
      <c r="AA50" s="72">
        <v>74</v>
      </c>
      <c r="AB50" s="72">
        <v>1</v>
      </c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</row>
    <row r="51" spans="1:39" x14ac:dyDescent="0.2">
      <c r="A51" s="73">
        <v>41457</v>
      </c>
      <c r="B51" s="72">
        <v>3</v>
      </c>
      <c r="C51" s="72">
        <v>0.04</v>
      </c>
      <c r="D51" s="72">
        <v>5.72</v>
      </c>
      <c r="E51" s="72">
        <v>15.2</v>
      </c>
      <c r="F51" s="72">
        <v>0.92400000000000004</v>
      </c>
      <c r="G51" s="72">
        <v>0.79800000000000004</v>
      </c>
      <c r="H51" s="72"/>
      <c r="I51" s="46">
        <v>126</v>
      </c>
      <c r="J51" s="26">
        <f t="shared" si="5"/>
        <v>1.7648820000000001</v>
      </c>
      <c r="K51" s="46">
        <v>9</v>
      </c>
      <c r="L51" s="26">
        <f t="shared" si="4"/>
        <v>0.27873000000000003</v>
      </c>
      <c r="M51" s="19">
        <v>339</v>
      </c>
      <c r="N51" s="72">
        <v>5</v>
      </c>
      <c r="O51" s="72">
        <v>3</v>
      </c>
      <c r="P51" s="72">
        <v>3</v>
      </c>
      <c r="Q51" s="72">
        <v>2</v>
      </c>
      <c r="R51" s="72">
        <v>10</v>
      </c>
      <c r="S51" s="72">
        <v>5</v>
      </c>
      <c r="T51" s="72">
        <f t="shared" si="0"/>
        <v>27.777777777777779</v>
      </c>
      <c r="U51" s="72">
        <f t="shared" si="0"/>
        <v>25.555555555555557</v>
      </c>
      <c r="V51" s="72">
        <f t="shared" si="3"/>
        <v>0.60959999999999992</v>
      </c>
      <c r="W51" s="72"/>
      <c r="X51" s="72"/>
      <c r="Y51" s="72">
        <v>24</v>
      </c>
      <c r="Z51" s="72">
        <v>82</v>
      </c>
      <c r="AA51" s="72">
        <v>78</v>
      </c>
      <c r="AB51" s="72">
        <v>1</v>
      </c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</row>
    <row r="52" spans="1:39" x14ac:dyDescent="0.2">
      <c r="A52" s="73">
        <v>41471</v>
      </c>
      <c r="B52" s="72">
        <v>3</v>
      </c>
      <c r="C52" s="72">
        <v>0.05</v>
      </c>
      <c r="D52" s="72">
        <v>6.34</v>
      </c>
      <c r="E52" s="72">
        <v>19</v>
      </c>
      <c r="F52" s="72">
        <v>4.09</v>
      </c>
      <c r="G52" s="72">
        <v>0.82199999999999995</v>
      </c>
      <c r="H52" s="72"/>
      <c r="I52" s="46">
        <v>164</v>
      </c>
      <c r="J52" s="26">
        <f t="shared" si="5"/>
        <v>2.297148</v>
      </c>
      <c r="K52" s="46">
        <v>6.33</v>
      </c>
      <c r="L52" s="26">
        <f t="shared" si="4"/>
        <v>0.19604009999999999</v>
      </c>
      <c r="M52" s="19">
        <v>5</v>
      </c>
      <c r="N52" s="72">
        <v>5</v>
      </c>
      <c r="O52" s="72">
        <v>1</v>
      </c>
      <c r="P52" s="72">
        <v>2</v>
      </c>
      <c r="Q52" s="72">
        <v>1</v>
      </c>
      <c r="R52" s="72">
        <v>5</v>
      </c>
      <c r="S52" s="72">
        <v>1</v>
      </c>
      <c r="T52" s="72">
        <f t="shared" si="0"/>
        <v>30.555555555555557</v>
      </c>
      <c r="U52" s="72">
        <f t="shared" si="0"/>
        <v>32.222222222222221</v>
      </c>
      <c r="V52" s="72">
        <f t="shared" si="3"/>
        <v>0.50800000000000001</v>
      </c>
      <c r="W52" s="72"/>
      <c r="X52" s="72"/>
      <c r="Y52" s="72">
        <v>20</v>
      </c>
      <c r="Z52" s="72">
        <v>87</v>
      </c>
      <c r="AA52" s="72">
        <v>90</v>
      </c>
      <c r="AB52" s="72">
        <v>1</v>
      </c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</row>
    <row r="53" spans="1:39" x14ac:dyDescent="0.2">
      <c r="A53" s="73">
        <v>41485</v>
      </c>
      <c r="B53" s="72">
        <v>3</v>
      </c>
      <c r="C53" s="72">
        <v>0.08</v>
      </c>
      <c r="D53" s="72">
        <v>7.78</v>
      </c>
      <c r="E53" s="72">
        <v>42.6</v>
      </c>
      <c r="F53" s="72">
        <v>8.61</v>
      </c>
      <c r="G53" s="72">
        <v>0.40300000000000002</v>
      </c>
      <c r="H53" s="72"/>
      <c r="I53" s="46">
        <v>281</v>
      </c>
      <c r="J53" s="26">
        <f t="shared" si="5"/>
        <v>3.9359670000000002</v>
      </c>
      <c r="K53" s="46">
        <v>1.61</v>
      </c>
      <c r="L53" s="26">
        <f t="shared" si="4"/>
        <v>4.9861700000000002E-2</v>
      </c>
      <c r="M53" s="19">
        <v>5</v>
      </c>
      <c r="N53" s="72">
        <v>5</v>
      </c>
      <c r="O53" s="72">
        <v>2</v>
      </c>
      <c r="P53" s="72">
        <v>3</v>
      </c>
      <c r="Q53" s="72">
        <v>2</v>
      </c>
      <c r="R53" s="72">
        <v>10</v>
      </c>
      <c r="S53" s="72">
        <v>2</v>
      </c>
      <c r="T53" s="72">
        <f t="shared" si="0"/>
        <v>25.555555555555557</v>
      </c>
      <c r="U53" s="72">
        <f t="shared" si="0"/>
        <v>28.888888888888889</v>
      </c>
      <c r="V53" s="72">
        <f t="shared" si="3"/>
        <v>0.78739999999999999</v>
      </c>
      <c r="W53" s="72"/>
      <c r="X53" s="72"/>
      <c r="Y53" s="72">
        <v>31</v>
      </c>
      <c r="Z53" s="72">
        <v>78</v>
      </c>
      <c r="AA53" s="72">
        <v>84</v>
      </c>
      <c r="AB53" s="72">
        <v>1</v>
      </c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</row>
    <row r="54" spans="1:39" x14ac:dyDescent="0.2">
      <c r="A54" s="73">
        <v>41499</v>
      </c>
      <c r="B54" s="72">
        <v>3</v>
      </c>
      <c r="C54" s="72">
        <v>7.0000000000000007E-2</v>
      </c>
      <c r="D54" s="72">
        <v>7.25</v>
      </c>
      <c r="E54" s="72">
        <v>36.200000000000003</v>
      </c>
      <c r="F54" s="72">
        <v>5.85</v>
      </c>
      <c r="G54" s="72">
        <v>0.80800000000000005</v>
      </c>
      <c r="H54" s="72"/>
      <c r="I54" s="46">
        <v>219</v>
      </c>
      <c r="J54" s="26">
        <f t="shared" si="5"/>
        <v>3.0675330000000001</v>
      </c>
      <c r="K54" s="46">
        <v>2.04</v>
      </c>
      <c r="L54" s="26">
        <f t="shared" si="4"/>
        <v>6.3178799999999993E-2</v>
      </c>
      <c r="M54" s="72"/>
      <c r="N54" s="72">
        <v>5</v>
      </c>
      <c r="O54" s="72">
        <v>3</v>
      </c>
      <c r="P54" s="72">
        <v>3</v>
      </c>
      <c r="Q54" s="72">
        <v>2</v>
      </c>
      <c r="R54" s="72">
        <v>11</v>
      </c>
      <c r="S54" s="72">
        <v>2</v>
      </c>
      <c r="T54" s="72">
        <f t="shared" si="0"/>
        <v>27.777777777777779</v>
      </c>
      <c r="U54" s="72">
        <f t="shared" si="0"/>
        <v>26.666666666666668</v>
      </c>
      <c r="V54" s="72">
        <f t="shared" si="3"/>
        <v>0.71119999999999994</v>
      </c>
      <c r="W54" s="72"/>
      <c r="X54" s="72"/>
      <c r="Y54" s="72">
        <v>28</v>
      </c>
      <c r="Z54" s="72">
        <v>82</v>
      </c>
      <c r="AA54" s="72">
        <v>80</v>
      </c>
      <c r="AB54" s="72">
        <v>1</v>
      </c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</row>
    <row r="55" spans="1:39" x14ac:dyDescent="0.2">
      <c r="A55" s="73">
        <v>41513</v>
      </c>
      <c r="B55" s="72">
        <v>3</v>
      </c>
      <c r="C55" s="72">
        <v>0.08</v>
      </c>
      <c r="D55" s="72">
        <v>8.6999999999999993</v>
      </c>
      <c r="E55" s="72">
        <v>36</v>
      </c>
      <c r="F55" s="72">
        <v>7.45</v>
      </c>
      <c r="G55" s="72">
        <v>0.09</v>
      </c>
      <c r="H55" s="72"/>
      <c r="I55" s="46">
        <v>266</v>
      </c>
      <c r="J55" s="26">
        <f t="shared" si="5"/>
        <v>3.7258620000000002</v>
      </c>
      <c r="K55" s="46">
        <v>1.44</v>
      </c>
      <c r="L55" s="26">
        <f t="shared" si="4"/>
        <v>4.4596799999999999E-2</v>
      </c>
      <c r="M55" s="72"/>
      <c r="N55" s="72">
        <v>5</v>
      </c>
      <c r="O55" s="72">
        <v>3</v>
      </c>
      <c r="P55" s="72">
        <v>3</v>
      </c>
      <c r="Q55" s="72">
        <v>1</v>
      </c>
      <c r="R55" s="72">
        <v>5</v>
      </c>
      <c r="S55" s="72">
        <v>1</v>
      </c>
      <c r="T55" s="72">
        <f t="shared" si="0"/>
        <v>28.888888888888889</v>
      </c>
      <c r="U55" s="72">
        <f t="shared" si="0"/>
        <v>26.666666666666668</v>
      </c>
      <c r="V55" s="72">
        <f t="shared" si="3"/>
        <v>0.78739999999999999</v>
      </c>
      <c r="W55" s="72"/>
      <c r="X55" s="72"/>
      <c r="Y55" s="72">
        <v>31</v>
      </c>
      <c r="Z55" s="72">
        <v>84</v>
      </c>
      <c r="AA55" s="72">
        <v>80</v>
      </c>
      <c r="AB55" s="72">
        <v>1</v>
      </c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</row>
    <row r="56" spans="1:39" x14ac:dyDescent="0.2">
      <c r="A56" s="73">
        <v>41527</v>
      </c>
      <c r="B56" s="72">
        <v>3</v>
      </c>
      <c r="C56" s="72">
        <v>0.08</v>
      </c>
      <c r="D56" s="72">
        <v>6.8</v>
      </c>
      <c r="E56" s="72">
        <v>19.600000000000001</v>
      </c>
      <c r="F56" s="72">
        <v>6.85</v>
      </c>
      <c r="G56" s="72">
        <v>0.17499999999999999</v>
      </c>
      <c r="H56" s="72"/>
      <c r="I56" s="46">
        <v>288</v>
      </c>
      <c r="J56" s="26">
        <f t="shared" si="5"/>
        <v>4.0340160000000003</v>
      </c>
      <c r="K56" s="46">
        <v>1.81</v>
      </c>
      <c r="L56" s="26">
        <f t="shared" si="4"/>
        <v>5.60557E-2</v>
      </c>
      <c r="M56" s="72"/>
      <c r="N56" s="72">
        <v>5</v>
      </c>
      <c r="O56" s="72">
        <v>1</v>
      </c>
      <c r="P56" s="72">
        <v>3</v>
      </c>
      <c r="Q56" s="72">
        <v>2</v>
      </c>
      <c r="R56" s="72">
        <v>10</v>
      </c>
      <c r="S56" s="72">
        <v>1</v>
      </c>
      <c r="T56" s="72">
        <f t="shared" si="0"/>
        <v>25.555555555555557</v>
      </c>
      <c r="U56" s="72">
        <f t="shared" si="0"/>
        <v>23.333333333333332</v>
      </c>
      <c r="V56" s="72">
        <f t="shared" si="3"/>
        <v>0.88900000000000001</v>
      </c>
      <c r="W56" s="72"/>
      <c r="X56" s="72"/>
      <c r="Y56" s="72">
        <v>35</v>
      </c>
      <c r="Z56" s="72">
        <v>78</v>
      </c>
      <c r="AA56" s="72">
        <v>74</v>
      </c>
      <c r="AB56" s="72">
        <v>1</v>
      </c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</row>
    <row r="57" spans="1:39" x14ac:dyDescent="0.2">
      <c r="A57" s="73">
        <v>41541</v>
      </c>
      <c r="B57" s="72">
        <v>3</v>
      </c>
      <c r="C57" s="72">
        <v>0.08</v>
      </c>
      <c r="D57" s="72">
        <v>7.47</v>
      </c>
      <c r="E57" s="72">
        <v>26.3</v>
      </c>
      <c r="F57" s="72">
        <v>6.65</v>
      </c>
      <c r="G57" s="72">
        <v>0.216</v>
      </c>
      <c r="H57" s="72"/>
      <c r="I57" s="46">
        <v>260</v>
      </c>
      <c r="J57" s="26">
        <f t="shared" si="5"/>
        <v>3.6418199999999996</v>
      </c>
      <c r="K57" s="46">
        <v>1.64</v>
      </c>
      <c r="L57" s="26">
        <f t="shared" si="4"/>
        <v>5.0790799999999997E-2</v>
      </c>
      <c r="M57" s="72"/>
      <c r="N57" s="72">
        <v>5</v>
      </c>
      <c r="O57" s="72">
        <v>1</v>
      </c>
      <c r="P57" s="72">
        <v>3</v>
      </c>
      <c r="Q57" s="72">
        <v>2</v>
      </c>
      <c r="R57" s="72">
        <v>10</v>
      </c>
      <c r="S57" s="72">
        <v>1</v>
      </c>
      <c r="T57" s="72">
        <f t="shared" si="0"/>
        <v>17.777777777777779</v>
      </c>
      <c r="U57" s="72">
        <f t="shared" si="0"/>
        <v>21.111111111111111</v>
      </c>
      <c r="V57" s="72">
        <f t="shared" si="3"/>
        <v>0.88900000000000001</v>
      </c>
      <c r="W57" s="72"/>
      <c r="X57" s="72"/>
      <c r="Y57" s="72">
        <v>35</v>
      </c>
      <c r="Z57" s="72">
        <v>64</v>
      </c>
      <c r="AA57" s="72">
        <v>70</v>
      </c>
      <c r="AB57" s="72">
        <v>1</v>
      </c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</row>
    <row r="58" spans="1:39" x14ac:dyDescent="0.2">
      <c r="A58" s="73">
        <v>41555</v>
      </c>
      <c r="B58" s="72">
        <v>3</v>
      </c>
      <c r="C58" s="72">
        <v>7.0000000000000007E-2</v>
      </c>
      <c r="D58" s="72">
        <v>7.04</v>
      </c>
      <c r="E58" s="72">
        <v>24.5</v>
      </c>
      <c r="F58" s="72">
        <v>6.99</v>
      </c>
      <c r="G58" s="72">
        <v>8.5000000000000006E-2</v>
      </c>
      <c r="H58" s="72"/>
      <c r="I58" s="46">
        <v>280</v>
      </c>
      <c r="J58" s="26">
        <f t="shared" si="5"/>
        <v>3.9219600000000003</v>
      </c>
      <c r="K58" s="46">
        <v>1.77</v>
      </c>
      <c r="L58" s="26">
        <f t="shared" si="4"/>
        <v>5.4816899999999995E-2</v>
      </c>
      <c r="M58" s="72"/>
      <c r="N58" s="72">
        <v>5</v>
      </c>
      <c r="O58" s="72">
        <v>3</v>
      </c>
      <c r="P58" s="72">
        <v>2</v>
      </c>
      <c r="Q58" s="72">
        <v>2</v>
      </c>
      <c r="R58" s="72">
        <v>6</v>
      </c>
      <c r="S58" s="72">
        <v>5</v>
      </c>
      <c r="T58" s="72">
        <f t="shared" si="0"/>
        <v>18.333333333333332</v>
      </c>
      <c r="U58" s="72">
        <f t="shared" si="0"/>
        <v>21.111111111111111</v>
      </c>
      <c r="V58" s="72">
        <f t="shared" si="3"/>
        <v>0.71119999999999994</v>
      </c>
      <c r="W58" s="72"/>
      <c r="X58" s="72"/>
      <c r="Y58" s="72">
        <v>28</v>
      </c>
      <c r="Z58" s="72">
        <v>65</v>
      </c>
      <c r="AA58" s="72">
        <v>70</v>
      </c>
      <c r="AB58" s="72">
        <v>1</v>
      </c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</row>
    <row r="59" spans="1:39" x14ac:dyDescent="0.2">
      <c r="A59" s="73">
        <v>41569</v>
      </c>
      <c r="B59" s="72">
        <v>3</v>
      </c>
      <c r="C59" s="72"/>
      <c r="D59" s="72"/>
      <c r="E59" s="72"/>
      <c r="F59" s="72"/>
      <c r="G59" s="72"/>
      <c r="H59" s="72"/>
      <c r="I59" s="46"/>
      <c r="J59" s="26"/>
      <c r="K59" s="46"/>
      <c r="L59" s="26"/>
      <c r="M59" s="72"/>
      <c r="N59" s="72"/>
      <c r="O59" s="72"/>
      <c r="P59" s="72"/>
      <c r="Q59" s="72"/>
      <c r="R59" s="72"/>
      <c r="S59" s="72"/>
      <c r="T59" s="72" t="str">
        <f t="shared" si="0"/>
        <v xml:space="preserve"> </v>
      </c>
      <c r="U59" s="72" t="str">
        <f t="shared" si="0"/>
        <v xml:space="preserve"> </v>
      </c>
      <c r="V59" s="72">
        <f t="shared" si="3"/>
        <v>0</v>
      </c>
      <c r="W59" s="72"/>
      <c r="X59" s="72" t="s">
        <v>198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</row>
    <row r="60" spans="1:39" x14ac:dyDescent="0.2">
      <c r="A60" s="73">
        <v>41583</v>
      </c>
      <c r="B60" s="72">
        <v>3</v>
      </c>
      <c r="C60" s="72">
        <v>0.09</v>
      </c>
      <c r="D60" s="72">
        <v>6.7</v>
      </c>
      <c r="E60" s="72">
        <v>6.5</v>
      </c>
      <c r="F60" s="72">
        <v>6.68</v>
      </c>
      <c r="G60" s="72">
        <v>0.80800000000000005</v>
      </c>
      <c r="H60" s="72"/>
      <c r="I60" s="46">
        <v>337</v>
      </c>
      <c r="J60" s="26">
        <f t="shared" si="5"/>
        <v>4.7203589999999993</v>
      </c>
      <c r="K60" s="46">
        <v>1.33</v>
      </c>
      <c r="L60" s="26">
        <f t="shared" si="4"/>
        <v>4.11901E-2</v>
      </c>
      <c r="M60" s="72"/>
      <c r="N60" s="72">
        <v>5</v>
      </c>
      <c r="O60" s="72">
        <v>2</v>
      </c>
      <c r="P60" s="72">
        <v>2</v>
      </c>
      <c r="Q60" s="72">
        <v>2</v>
      </c>
      <c r="R60" s="72">
        <v>10</v>
      </c>
      <c r="S60" s="72">
        <v>1</v>
      </c>
      <c r="T60" s="72">
        <f t="shared" si="0"/>
        <v>15</v>
      </c>
      <c r="U60" s="72">
        <f t="shared" si="0"/>
        <v>14.444444444444445</v>
      </c>
      <c r="V60" s="72">
        <f t="shared" si="3"/>
        <v>0.81279999999999997</v>
      </c>
      <c r="W60" s="72"/>
      <c r="X60" s="72"/>
      <c r="Y60" s="72">
        <v>32</v>
      </c>
      <c r="Z60" s="72">
        <v>59</v>
      </c>
      <c r="AA60" s="72">
        <v>58</v>
      </c>
      <c r="AB60" s="72">
        <v>1</v>
      </c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</row>
    <row r="61" spans="1:39" x14ac:dyDescent="0.2">
      <c r="A61" s="73"/>
      <c r="B61" s="72"/>
      <c r="C61" s="72"/>
      <c r="D61" s="72"/>
      <c r="E61" s="72"/>
      <c r="F61" s="72"/>
      <c r="G61" s="72"/>
      <c r="H61" s="72"/>
      <c r="I61" s="46"/>
      <c r="J61" s="26"/>
      <c r="K61" s="46"/>
      <c r="L61" s="26"/>
      <c r="M61" s="72"/>
      <c r="N61" s="72"/>
      <c r="O61" s="72"/>
      <c r="P61" s="72"/>
      <c r="Q61" s="72"/>
      <c r="R61" s="72"/>
      <c r="S61" s="72"/>
      <c r="T61" s="72" t="str">
        <f t="shared" si="0"/>
        <v xml:space="preserve"> </v>
      </c>
      <c r="U61" s="72" t="str">
        <f t="shared" si="0"/>
        <v xml:space="preserve"> </v>
      </c>
      <c r="V61" s="72">
        <f t="shared" si="3"/>
        <v>0</v>
      </c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</row>
    <row r="62" spans="1:39" x14ac:dyDescent="0.2">
      <c r="A62" s="73"/>
      <c r="B62" s="72"/>
      <c r="C62" s="72"/>
      <c r="D62" s="72"/>
      <c r="E62" s="72"/>
      <c r="F62" s="72"/>
      <c r="G62" s="72"/>
      <c r="H62" s="72"/>
      <c r="I62" s="46"/>
      <c r="J62" s="26"/>
      <c r="K62" s="46"/>
      <c r="L62" s="26"/>
      <c r="M62" s="72"/>
      <c r="N62" s="72"/>
      <c r="O62" s="72"/>
      <c r="P62" s="72"/>
      <c r="Q62" s="72"/>
      <c r="R62" s="72"/>
      <c r="S62" s="72"/>
      <c r="T62" s="72" t="str">
        <f t="shared" si="0"/>
        <v xml:space="preserve"> </v>
      </c>
      <c r="U62" s="72" t="str">
        <f t="shared" si="0"/>
        <v xml:space="preserve"> </v>
      </c>
      <c r="V62" s="72">
        <f t="shared" si="3"/>
        <v>0</v>
      </c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</row>
    <row r="63" spans="1:39" x14ac:dyDescent="0.2">
      <c r="A63" s="73"/>
      <c r="B63" s="72"/>
      <c r="C63" s="72"/>
      <c r="D63" s="72"/>
      <c r="E63" s="72"/>
      <c r="F63" s="72"/>
      <c r="G63" s="72"/>
      <c r="H63" s="72"/>
      <c r="I63" s="46"/>
      <c r="J63" s="26"/>
      <c r="K63" s="46"/>
      <c r="L63" s="26"/>
      <c r="M63" s="72"/>
      <c r="N63" s="72"/>
      <c r="O63" s="72"/>
      <c r="P63" s="72"/>
      <c r="Q63" s="72"/>
      <c r="R63" s="72"/>
      <c r="S63" s="72"/>
      <c r="T63" s="72" t="str">
        <f t="shared" si="0"/>
        <v xml:space="preserve"> </v>
      </c>
      <c r="U63" s="72" t="str">
        <f t="shared" si="0"/>
        <v xml:space="preserve"> </v>
      </c>
      <c r="V63" s="72">
        <f t="shared" si="3"/>
        <v>0</v>
      </c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</row>
    <row r="64" spans="1:39" x14ac:dyDescent="0.2">
      <c r="A64" s="73"/>
      <c r="B64" s="72"/>
      <c r="C64" s="72"/>
      <c r="D64" s="72"/>
      <c r="E64" s="72"/>
      <c r="F64" s="72"/>
      <c r="G64" s="72"/>
      <c r="H64" s="72"/>
      <c r="I64" s="46"/>
      <c r="J64" s="26"/>
      <c r="K64" s="46"/>
      <c r="L64" s="26"/>
      <c r="M64" s="72"/>
      <c r="N64" s="72"/>
      <c r="O64" s="72"/>
      <c r="P64" s="72"/>
      <c r="Q64" s="72"/>
      <c r="R64" s="72"/>
      <c r="S64" s="72"/>
      <c r="T64" s="72" t="str">
        <f t="shared" si="0"/>
        <v xml:space="preserve"> </v>
      </c>
      <c r="U64" s="72" t="str">
        <f t="shared" si="0"/>
        <v xml:space="preserve"> </v>
      </c>
      <c r="V64" s="72">
        <f t="shared" si="3"/>
        <v>0</v>
      </c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</row>
    <row r="65" spans="1:39" x14ac:dyDescent="0.2">
      <c r="A65" s="73">
        <v>41345</v>
      </c>
      <c r="B65" s="72">
        <v>5</v>
      </c>
      <c r="C65" s="72">
        <v>0.06</v>
      </c>
      <c r="D65" s="72">
        <v>6.37</v>
      </c>
      <c r="E65" s="72">
        <v>7.1</v>
      </c>
      <c r="F65" s="72">
        <v>3.65</v>
      </c>
      <c r="G65" s="79">
        <v>8.7999999999999995E-2</v>
      </c>
      <c r="H65" s="79"/>
      <c r="I65" s="37">
        <v>217</v>
      </c>
      <c r="J65" s="26">
        <f>(I65*14.007)*(0.001)</f>
        <v>3.0395189999999999</v>
      </c>
      <c r="K65" s="37">
        <v>1.35</v>
      </c>
      <c r="L65" s="26">
        <f>(K65*30.97)*(0.001)</f>
        <v>4.1809499999999999E-2</v>
      </c>
      <c r="M65" s="79"/>
      <c r="N65" s="72">
        <v>5</v>
      </c>
      <c r="O65" s="72">
        <v>6</v>
      </c>
      <c r="P65" s="72">
        <v>4</v>
      </c>
      <c r="Q65" s="72">
        <v>3</v>
      </c>
      <c r="R65" s="72">
        <v>9</v>
      </c>
      <c r="S65" s="72">
        <v>5</v>
      </c>
      <c r="T65" s="72">
        <f t="shared" si="0"/>
        <v>13.333333333333334</v>
      </c>
      <c r="U65" s="72">
        <f t="shared" si="0"/>
        <v>8.8888888888888893</v>
      </c>
      <c r="V65" s="72">
        <f t="shared" si="3"/>
        <v>1.2445999999999999</v>
      </c>
      <c r="W65" s="72" t="s">
        <v>38</v>
      </c>
      <c r="X65" s="72" t="s">
        <v>39</v>
      </c>
      <c r="Y65" s="72">
        <v>49</v>
      </c>
      <c r="Z65" s="72">
        <v>56</v>
      </c>
      <c r="AA65" s="72">
        <v>48</v>
      </c>
      <c r="AB65" s="72">
        <v>1</v>
      </c>
      <c r="AC65" s="72" t="s">
        <v>175</v>
      </c>
      <c r="AD65" s="72"/>
      <c r="AE65" s="72"/>
      <c r="AF65" s="72"/>
      <c r="AG65" s="72"/>
      <c r="AH65" s="72"/>
      <c r="AI65" s="72"/>
      <c r="AJ65" s="72"/>
      <c r="AK65" s="72"/>
      <c r="AL65" s="72"/>
      <c r="AM65" s="72"/>
    </row>
    <row r="66" spans="1:39" x14ac:dyDescent="0.2">
      <c r="A66" s="73">
        <v>41359</v>
      </c>
      <c r="B66" s="72">
        <v>5</v>
      </c>
      <c r="C66" s="72">
        <v>7.0000000000000007E-2</v>
      </c>
      <c r="D66" s="72">
        <v>6.37</v>
      </c>
      <c r="E66" s="72">
        <v>4.0999999999999996</v>
      </c>
      <c r="F66" s="72">
        <v>5.38</v>
      </c>
      <c r="G66" s="72">
        <v>4.3999999999999997E-2</v>
      </c>
      <c r="H66" s="72"/>
      <c r="I66" s="37">
        <v>288</v>
      </c>
      <c r="J66" s="26">
        <f>(I66*14.007)*(0.001)</f>
        <v>4.0340160000000003</v>
      </c>
      <c r="K66" s="39">
        <v>0.65</v>
      </c>
      <c r="L66" s="26">
        <f>(K66*30.97)*(0.001)</f>
        <v>2.0130500000000003E-2</v>
      </c>
      <c r="M66" s="72"/>
      <c r="N66" s="72">
        <v>5</v>
      </c>
      <c r="O66" s="72">
        <v>2</v>
      </c>
      <c r="P66" s="72">
        <v>3</v>
      </c>
      <c r="Q66" s="72">
        <v>2</v>
      </c>
      <c r="R66" s="72">
        <v>12</v>
      </c>
      <c r="S66" s="72">
        <v>4</v>
      </c>
      <c r="T66" s="72">
        <f t="shared" si="0"/>
        <v>6.666666666666667</v>
      </c>
      <c r="U66" s="72">
        <f t="shared" si="0"/>
        <v>4.4444444444444446</v>
      </c>
      <c r="V66" s="72">
        <f t="shared" si="3"/>
        <v>1.6001999999999998</v>
      </c>
      <c r="W66" s="72"/>
      <c r="X66" s="72"/>
      <c r="Y66" s="72">
        <v>63</v>
      </c>
      <c r="Z66" s="72">
        <v>44</v>
      </c>
      <c r="AA66" s="72">
        <v>40</v>
      </c>
      <c r="AB66" s="72">
        <v>1</v>
      </c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</row>
    <row r="67" spans="1:39" x14ac:dyDescent="0.2">
      <c r="A67" s="73">
        <v>41373</v>
      </c>
      <c r="B67" s="72">
        <v>5</v>
      </c>
      <c r="C67" s="72">
        <v>0.06</v>
      </c>
      <c r="D67" s="72">
        <v>6.4</v>
      </c>
      <c r="E67" s="72">
        <v>9.6</v>
      </c>
      <c r="F67" s="72">
        <v>2.57</v>
      </c>
      <c r="G67" s="72">
        <v>0.11</v>
      </c>
      <c r="H67" s="72"/>
      <c r="I67" s="37">
        <v>179</v>
      </c>
      <c r="J67" s="26">
        <f>(I67*14.007)*(0.001)</f>
        <v>2.5072530000000004</v>
      </c>
      <c r="K67" s="37">
        <v>1</v>
      </c>
      <c r="L67" s="26">
        <f>(K67*30.97)*(0.001)</f>
        <v>3.0970000000000001E-2</v>
      </c>
      <c r="M67" s="72"/>
      <c r="N67" s="72">
        <v>5</v>
      </c>
      <c r="O67" s="72">
        <v>1</v>
      </c>
      <c r="P67" s="72">
        <v>2</v>
      </c>
      <c r="Q67" s="72">
        <v>2</v>
      </c>
      <c r="R67" s="72">
        <v>8</v>
      </c>
      <c r="S67" s="72">
        <v>3</v>
      </c>
      <c r="T67" s="72">
        <f t="shared" si="0"/>
        <v>26.111111111111111</v>
      </c>
      <c r="U67" s="72">
        <f t="shared" si="0"/>
        <v>15.555555555555555</v>
      </c>
      <c r="V67" s="72">
        <f t="shared" si="3"/>
        <v>1.0922000000000001</v>
      </c>
      <c r="W67" s="72"/>
      <c r="X67" s="72"/>
      <c r="Y67" s="72">
        <v>43</v>
      </c>
      <c r="Z67" s="72">
        <v>79</v>
      </c>
      <c r="AA67" s="72">
        <v>60</v>
      </c>
      <c r="AB67" s="72">
        <v>1</v>
      </c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</row>
    <row r="68" spans="1:39" x14ac:dyDescent="0.2">
      <c r="A68" s="73">
        <v>41387</v>
      </c>
      <c r="B68" s="72">
        <v>5</v>
      </c>
      <c r="C68" s="72">
        <v>0.06</v>
      </c>
      <c r="D68" s="72">
        <v>6.87</v>
      </c>
      <c r="E68" s="72">
        <v>6.4</v>
      </c>
      <c r="F68" s="72">
        <v>2.95</v>
      </c>
      <c r="G68" s="72">
        <v>0.27600000000000002</v>
      </c>
      <c r="H68" s="72"/>
      <c r="I68" s="37">
        <v>179</v>
      </c>
      <c r="J68" s="26">
        <f>(I68*14.007)*(0.001)</f>
        <v>2.5072530000000004</v>
      </c>
      <c r="K68" s="37">
        <v>1.75</v>
      </c>
      <c r="L68" s="26">
        <f>(K68*30.97)*(0.001)</f>
        <v>5.4197499999999996E-2</v>
      </c>
      <c r="M68" s="72"/>
      <c r="N68" s="72">
        <v>5</v>
      </c>
      <c r="O68" s="72">
        <v>3</v>
      </c>
      <c r="P68" s="72">
        <v>3</v>
      </c>
      <c r="Q68" s="72">
        <v>2</v>
      </c>
      <c r="R68" s="72">
        <v>6</v>
      </c>
      <c r="S68" s="72">
        <v>2</v>
      </c>
      <c r="T68" s="72">
        <f t="shared" ref="T68:U131" si="6">IF(Z68&gt;0,(Z68-32)*5/9," ")</f>
        <v>10</v>
      </c>
      <c r="U68" s="72">
        <f t="shared" si="6"/>
        <v>10</v>
      </c>
      <c r="V68" s="72">
        <f t="shared" si="3"/>
        <v>0.99059999999999993</v>
      </c>
      <c r="W68" s="72"/>
      <c r="X68" s="72"/>
      <c r="Y68" s="72">
        <v>39</v>
      </c>
      <c r="Z68" s="72">
        <v>50</v>
      </c>
      <c r="AA68" s="72">
        <v>50</v>
      </c>
      <c r="AB68" s="72">
        <v>1</v>
      </c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</row>
    <row r="69" spans="1:39" x14ac:dyDescent="0.2">
      <c r="A69" s="73">
        <v>41401</v>
      </c>
      <c r="B69" s="72">
        <v>5</v>
      </c>
      <c r="C69" s="72">
        <v>0.06</v>
      </c>
      <c r="D69" s="72">
        <v>6.66</v>
      </c>
      <c r="E69" s="72">
        <v>7</v>
      </c>
      <c r="F69" s="72">
        <v>3.06</v>
      </c>
      <c r="G69" s="72">
        <v>0.88</v>
      </c>
      <c r="H69" s="72"/>
      <c r="I69" s="37">
        <v>166</v>
      </c>
      <c r="J69" s="26">
        <f>(I69*14.007)*(0.001)</f>
        <v>2.3251619999999997</v>
      </c>
      <c r="K69" s="39">
        <v>1.45</v>
      </c>
      <c r="L69" s="26">
        <f>(K69*30.97)*(0.001)</f>
        <v>4.4906499999999995E-2</v>
      </c>
      <c r="M69" s="72"/>
      <c r="N69" s="72">
        <v>5</v>
      </c>
      <c r="O69" s="72">
        <v>5</v>
      </c>
      <c r="P69" s="72">
        <v>3</v>
      </c>
      <c r="Q69" s="72">
        <v>2</v>
      </c>
      <c r="R69" s="72">
        <v>7</v>
      </c>
      <c r="S69" s="72">
        <v>4</v>
      </c>
      <c r="T69" s="72">
        <f t="shared" si="6"/>
        <v>15.555555555555555</v>
      </c>
      <c r="U69" s="72">
        <f t="shared" si="6"/>
        <v>13.888888888888889</v>
      </c>
      <c r="V69" s="72">
        <f t="shared" si="3"/>
        <v>1.2953999999999999</v>
      </c>
      <c r="W69" s="72"/>
      <c r="X69" s="72"/>
      <c r="Y69" s="72">
        <v>51</v>
      </c>
      <c r="Z69" s="72">
        <v>60</v>
      </c>
      <c r="AA69" s="72">
        <v>57</v>
      </c>
      <c r="AB69" s="72">
        <v>1</v>
      </c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</row>
    <row r="70" spans="1:39" x14ac:dyDescent="0.2">
      <c r="A70" s="73">
        <v>41415</v>
      </c>
      <c r="B70" s="72">
        <v>5</v>
      </c>
      <c r="C70" s="72">
        <v>0.06</v>
      </c>
      <c r="D70" s="72">
        <v>6.48</v>
      </c>
      <c r="E70" s="72">
        <v>7.7</v>
      </c>
      <c r="F70" s="72">
        <v>3.14</v>
      </c>
      <c r="G70" s="72">
        <v>0.50600000000000001</v>
      </c>
      <c r="H70" s="72"/>
      <c r="I70" s="37">
        <v>180</v>
      </c>
      <c r="J70" s="26">
        <f t="shared" ref="J70:J82" si="7">(I70*14.007)*(0.001)</f>
        <v>2.5212599999999998</v>
      </c>
      <c r="K70" s="37">
        <v>1.62</v>
      </c>
      <c r="L70" s="26">
        <f t="shared" ref="L70:L82" si="8">(K70*30.97)*(0.001)</f>
        <v>5.0171399999999998E-2</v>
      </c>
      <c r="M70" s="72"/>
      <c r="N70" s="72">
        <v>5</v>
      </c>
      <c r="O70" s="72">
        <v>2</v>
      </c>
      <c r="P70" s="72">
        <v>3</v>
      </c>
      <c r="Q70" s="72">
        <v>2</v>
      </c>
      <c r="R70" s="72">
        <v>11</v>
      </c>
      <c r="S70" s="72">
        <v>3</v>
      </c>
      <c r="T70" s="72">
        <f t="shared" si="6"/>
        <v>25.555555555555557</v>
      </c>
      <c r="U70" s="72">
        <f t="shared" si="6"/>
        <v>20</v>
      </c>
      <c r="V70" s="72">
        <f t="shared" si="3"/>
        <v>1.2953999999999999</v>
      </c>
      <c r="W70" s="72"/>
      <c r="X70" s="72"/>
      <c r="Y70" s="72">
        <v>51</v>
      </c>
      <c r="Z70" s="72">
        <v>78</v>
      </c>
      <c r="AA70" s="72">
        <v>68</v>
      </c>
      <c r="AB70" s="72">
        <v>1</v>
      </c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</row>
    <row r="71" spans="1:39" x14ac:dyDescent="0.2">
      <c r="A71" s="73">
        <v>41429</v>
      </c>
      <c r="B71" s="72">
        <v>5</v>
      </c>
      <c r="C71" s="72">
        <v>0.04</v>
      </c>
      <c r="D71" s="72">
        <v>6.26</v>
      </c>
      <c r="E71" s="72">
        <v>10.4</v>
      </c>
      <c r="F71" s="72">
        <v>1.31</v>
      </c>
      <c r="G71" s="72">
        <v>0</v>
      </c>
      <c r="H71" s="72"/>
      <c r="I71" s="37">
        <v>134</v>
      </c>
      <c r="J71" s="26">
        <f t="shared" si="7"/>
        <v>1.876938</v>
      </c>
      <c r="K71" s="37">
        <v>4.97</v>
      </c>
      <c r="L71" s="26">
        <f t="shared" si="8"/>
        <v>0.1539209</v>
      </c>
      <c r="M71" s="72"/>
      <c r="N71" s="72">
        <v>5</v>
      </c>
      <c r="O71" s="72">
        <v>1</v>
      </c>
      <c r="P71" s="72">
        <v>1</v>
      </c>
      <c r="Q71" s="72">
        <v>1</v>
      </c>
      <c r="R71" s="72">
        <v>9</v>
      </c>
      <c r="S71" s="72">
        <v>5</v>
      </c>
      <c r="T71" s="72">
        <f t="shared" si="6"/>
        <v>23.888888888888889</v>
      </c>
      <c r="U71" s="72">
        <f t="shared" si="6"/>
        <v>21.111111111111111</v>
      </c>
      <c r="V71" s="72">
        <f t="shared" si="3"/>
        <v>0.60959999999999992</v>
      </c>
      <c r="W71" s="72"/>
      <c r="X71" s="72"/>
      <c r="Y71" s="72">
        <v>24</v>
      </c>
      <c r="Z71" s="72">
        <v>75</v>
      </c>
      <c r="AA71" s="72">
        <v>70</v>
      </c>
      <c r="AB71" s="72">
        <v>1</v>
      </c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</row>
    <row r="72" spans="1:39" x14ac:dyDescent="0.2">
      <c r="A72" s="73">
        <v>41443</v>
      </c>
      <c r="B72" s="72">
        <v>5</v>
      </c>
      <c r="C72" s="72">
        <v>0.05</v>
      </c>
      <c r="D72" s="72">
        <v>6.32</v>
      </c>
      <c r="E72" s="72">
        <v>11.5</v>
      </c>
      <c r="F72" s="72">
        <v>1.76</v>
      </c>
      <c r="G72" s="72">
        <v>0.38600000000000001</v>
      </c>
      <c r="H72" s="72"/>
      <c r="I72" s="37">
        <v>160</v>
      </c>
      <c r="J72" s="26">
        <f t="shared" si="7"/>
        <v>2.24112</v>
      </c>
      <c r="K72" s="37">
        <v>4.1500000000000004</v>
      </c>
      <c r="L72" s="26">
        <f t="shared" si="8"/>
        <v>0.12852549999999999</v>
      </c>
      <c r="M72" s="72"/>
      <c r="N72" s="72">
        <v>5</v>
      </c>
      <c r="O72" s="72">
        <v>4</v>
      </c>
      <c r="P72" s="72">
        <v>1</v>
      </c>
      <c r="Q72" s="72">
        <v>1</v>
      </c>
      <c r="R72" s="72">
        <v>11</v>
      </c>
      <c r="S72" s="72">
        <v>5</v>
      </c>
      <c r="T72" s="72">
        <f t="shared" si="6"/>
        <v>21.111111111111111</v>
      </c>
      <c r="U72" s="72">
        <f t="shared" si="6"/>
        <v>21.111111111111111</v>
      </c>
      <c r="V72" s="72">
        <f t="shared" si="3"/>
        <v>0.88900000000000001</v>
      </c>
      <c r="W72" s="72"/>
      <c r="X72" s="72"/>
      <c r="Y72" s="72">
        <v>35</v>
      </c>
      <c r="Z72" s="72">
        <v>70</v>
      </c>
      <c r="AA72" s="72">
        <v>70</v>
      </c>
      <c r="AB72" s="72">
        <v>1</v>
      </c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</row>
    <row r="73" spans="1:39" x14ac:dyDescent="0.2">
      <c r="A73" s="73">
        <v>41457</v>
      </c>
      <c r="B73" s="72">
        <v>5</v>
      </c>
      <c r="C73" s="72">
        <v>0.04</v>
      </c>
      <c r="D73" s="72">
        <v>5.72</v>
      </c>
      <c r="E73" s="72">
        <v>15.4</v>
      </c>
      <c r="F73" s="72">
        <v>0.76100000000000001</v>
      </c>
      <c r="G73" s="72">
        <v>0.96799999999999997</v>
      </c>
      <c r="H73" s="72"/>
      <c r="I73" s="46">
        <v>139</v>
      </c>
      <c r="J73" s="26">
        <f t="shared" si="7"/>
        <v>1.9469730000000001</v>
      </c>
      <c r="K73" s="46">
        <v>9</v>
      </c>
      <c r="L73" s="26">
        <f t="shared" si="8"/>
        <v>0.27873000000000003</v>
      </c>
      <c r="M73" s="72"/>
      <c r="N73" s="72">
        <v>5</v>
      </c>
      <c r="O73" s="72">
        <v>2</v>
      </c>
      <c r="P73" s="72">
        <v>1</v>
      </c>
      <c r="Q73" s="72">
        <v>1</v>
      </c>
      <c r="R73" s="72">
        <v>10</v>
      </c>
      <c r="S73" s="72">
        <v>6</v>
      </c>
      <c r="T73" s="72">
        <f t="shared" si="6"/>
        <v>28.888888888888889</v>
      </c>
      <c r="U73" s="72">
        <f t="shared" si="6"/>
        <v>22.777777777777779</v>
      </c>
      <c r="V73" s="72">
        <f t="shared" si="3"/>
        <v>0.60959999999999992</v>
      </c>
      <c r="W73" s="72"/>
      <c r="X73" s="72"/>
      <c r="Y73" s="72">
        <v>24</v>
      </c>
      <c r="Z73" s="72">
        <v>84</v>
      </c>
      <c r="AA73" s="72">
        <v>73</v>
      </c>
      <c r="AB73" s="72">
        <v>1</v>
      </c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</row>
    <row r="74" spans="1:39" x14ac:dyDescent="0.2">
      <c r="A74" s="73">
        <v>41471</v>
      </c>
      <c r="B74" s="72">
        <v>5</v>
      </c>
      <c r="C74" s="72">
        <v>0.05</v>
      </c>
      <c r="D74" s="72">
        <v>6.21</v>
      </c>
      <c r="E74" s="72">
        <v>13</v>
      </c>
      <c r="F74" s="72">
        <v>3.16</v>
      </c>
      <c r="G74" s="72">
        <v>1.4239999999999999</v>
      </c>
      <c r="H74" s="72"/>
      <c r="I74" s="46">
        <v>166</v>
      </c>
      <c r="J74" s="26">
        <f t="shared" si="7"/>
        <v>2.3251619999999997</v>
      </c>
      <c r="K74" s="46">
        <v>6.48</v>
      </c>
      <c r="L74" s="26">
        <f t="shared" si="8"/>
        <v>0.20068559999999999</v>
      </c>
      <c r="M74" s="72"/>
      <c r="N74" s="72">
        <v>5</v>
      </c>
      <c r="O74" s="72">
        <v>1</v>
      </c>
      <c r="P74" s="72">
        <v>1</v>
      </c>
      <c r="Q74" s="72">
        <v>1</v>
      </c>
      <c r="R74" s="72">
        <v>6</v>
      </c>
      <c r="S74" s="72">
        <v>2</v>
      </c>
      <c r="T74" s="72">
        <f t="shared" si="6"/>
        <v>34.444444444444443</v>
      </c>
      <c r="U74" s="72">
        <f t="shared" si="6"/>
        <v>27.777777777777779</v>
      </c>
      <c r="V74" s="72">
        <f t="shared" si="3"/>
        <v>0.60959999999999992</v>
      </c>
      <c r="W74" s="72"/>
      <c r="X74" s="72"/>
      <c r="Y74" s="72">
        <v>24</v>
      </c>
      <c r="Z74" s="72">
        <v>94</v>
      </c>
      <c r="AA74" s="72">
        <v>82</v>
      </c>
      <c r="AB74" s="72">
        <v>1</v>
      </c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</row>
    <row r="75" spans="1:39" x14ac:dyDescent="0.2">
      <c r="A75" s="73">
        <v>41485</v>
      </c>
      <c r="B75" s="72">
        <v>5</v>
      </c>
      <c r="C75" s="72">
        <v>7.0000000000000007E-2</v>
      </c>
      <c r="D75" s="72">
        <v>7.52</v>
      </c>
      <c r="E75" s="72">
        <v>15.6</v>
      </c>
      <c r="F75" s="72">
        <v>6.7</v>
      </c>
      <c r="G75" s="71">
        <v>0.73899999999999999</v>
      </c>
      <c r="I75" s="46">
        <v>179</v>
      </c>
      <c r="J75" s="26">
        <f t="shared" si="7"/>
        <v>2.5072530000000004</v>
      </c>
      <c r="K75" s="46">
        <v>2.0499999999999998</v>
      </c>
      <c r="L75" s="26">
        <f t="shared" si="8"/>
        <v>6.3488499999999989E-2</v>
      </c>
      <c r="N75" s="72">
        <v>5</v>
      </c>
      <c r="O75" s="72">
        <v>2</v>
      </c>
      <c r="P75" s="72">
        <v>2</v>
      </c>
      <c r="Q75" s="72">
        <v>1</v>
      </c>
      <c r="R75" s="72">
        <v>11</v>
      </c>
      <c r="S75" s="72">
        <v>3</v>
      </c>
      <c r="T75" s="72">
        <f t="shared" si="6"/>
        <v>27.777777777777779</v>
      </c>
      <c r="U75" s="72">
        <f t="shared" si="6"/>
        <v>22.777777777777779</v>
      </c>
      <c r="V75" s="72">
        <f t="shared" si="3"/>
        <v>0.78739999999999999</v>
      </c>
      <c r="W75" s="72"/>
      <c r="X75" s="72"/>
      <c r="Y75" s="72">
        <v>31</v>
      </c>
      <c r="Z75" s="72">
        <v>82</v>
      </c>
      <c r="AA75" s="72">
        <v>73</v>
      </c>
      <c r="AB75" s="72">
        <v>1</v>
      </c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</row>
    <row r="76" spans="1:39" x14ac:dyDescent="0.2">
      <c r="A76" s="73">
        <v>41499</v>
      </c>
      <c r="B76" s="72">
        <v>5</v>
      </c>
      <c r="C76" s="72">
        <v>7.0000000000000007E-2</v>
      </c>
      <c r="D76" s="72">
        <v>6.85</v>
      </c>
      <c r="E76" s="72">
        <v>10.199999999999999</v>
      </c>
      <c r="F76" s="72">
        <v>4.57</v>
      </c>
      <c r="G76" s="72">
        <v>0.61299999999999999</v>
      </c>
      <c r="H76" s="72"/>
      <c r="I76" s="46">
        <v>190</v>
      </c>
      <c r="J76" s="26">
        <f t="shared" si="7"/>
        <v>2.66133</v>
      </c>
      <c r="K76" s="46">
        <v>2.82</v>
      </c>
      <c r="L76" s="26">
        <f t="shared" si="8"/>
        <v>8.7335399999999994E-2</v>
      </c>
      <c r="M76" s="72"/>
      <c r="N76" s="72">
        <v>5</v>
      </c>
      <c r="O76" s="72">
        <v>2</v>
      </c>
      <c r="P76" s="72">
        <v>2</v>
      </c>
      <c r="Q76" s="72">
        <v>2</v>
      </c>
      <c r="R76" s="72">
        <v>6</v>
      </c>
      <c r="S76" s="72">
        <v>3</v>
      </c>
      <c r="T76" s="72">
        <f t="shared" si="6"/>
        <v>27.777777777777779</v>
      </c>
      <c r="U76" s="72">
        <f t="shared" si="6"/>
        <v>25</v>
      </c>
      <c r="V76" s="72">
        <f t="shared" si="3"/>
        <v>0.99059999999999993</v>
      </c>
      <c r="W76" s="72"/>
      <c r="X76" s="72"/>
      <c r="Y76" s="72">
        <v>39</v>
      </c>
      <c r="Z76" s="72">
        <v>82</v>
      </c>
      <c r="AA76" s="72">
        <v>77</v>
      </c>
      <c r="AB76" s="72">
        <v>1</v>
      </c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</row>
    <row r="77" spans="1:39" x14ac:dyDescent="0.2">
      <c r="A77" s="73">
        <v>41513</v>
      </c>
      <c r="B77" s="72">
        <v>5</v>
      </c>
      <c r="C77" s="72">
        <v>7.0000000000000007E-2</v>
      </c>
      <c r="D77" s="72">
        <v>7.66</v>
      </c>
      <c r="E77" s="72">
        <v>9.1999999999999993</v>
      </c>
      <c r="F77" s="72">
        <v>5.51</v>
      </c>
      <c r="G77" s="72">
        <v>0.219</v>
      </c>
      <c r="H77" s="72"/>
      <c r="I77" s="46">
        <v>156</v>
      </c>
      <c r="J77" s="26">
        <f t="shared" si="7"/>
        <v>2.185092</v>
      </c>
      <c r="K77" s="46">
        <v>1.32</v>
      </c>
      <c r="L77" s="26">
        <f t="shared" si="8"/>
        <v>4.0880400000000004E-2</v>
      </c>
      <c r="M77" s="72"/>
      <c r="N77" s="72">
        <v>5</v>
      </c>
      <c r="O77" s="72">
        <v>2</v>
      </c>
      <c r="P77" s="72">
        <v>2</v>
      </c>
      <c r="Q77" s="72">
        <v>1</v>
      </c>
      <c r="R77" s="72">
        <v>6</v>
      </c>
      <c r="S77" s="72">
        <v>2</v>
      </c>
      <c r="T77" s="72">
        <f t="shared" si="6"/>
        <v>31.111111111111111</v>
      </c>
      <c r="U77" s="72">
        <f t="shared" si="6"/>
        <v>25</v>
      </c>
      <c r="V77" s="72">
        <f t="shared" si="3"/>
        <v>1.3208</v>
      </c>
      <c r="W77" s="72"/>
      <c r="X77" s="72"/>
      <c r="Y77" s="72">
        <v>52</v>
      </c>
      <c r="Z77" s="72">
        <v>88</v>
      </c>
      <c r="AA77" s="72">
        <v>77</v>
      </c>
      <c r="AB77" s="72">
        <v>1</v>
      </c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</row>
    <row r="78" spans="1:39" x14ac:dyDescent="0.2">
      <c r="A78" s="73">
        <v>41527</v>
      </c>
      <c r="B78" s="72">
        <v>5</v>
      </c>
      <c r="C78" s="72"/>
      <c r="D78" s="72"/>
      <c r="E78" s="72"/>
      <c r="F78" s="72"/>
      <c r="G78" s="72"/>
      <c r="H78" s="72"/>
      <c r="I78" s="46"/>
      <c r="J78" s="26"/>
      <c r="K78" s="46"/>
      <c r="L78" s="26"/>
      <c r="M78" s="72"/>
      <c r="N78" s="72"/>
      <c r="O78" s="72"/>
      <c r="P78" s="72"/>
      <c r="Q78" s="72"/>
      <c r="R78" s="72"/>
      <c r="S78" s="72"/>
      <c r="T78" s="72" t="str">
        <f t="shared" si="6"/>
        <v xml:space="preserve"> </v>
      </c>
      <c r="U78" s="72" t="str">
        <f t="shared" si="6"/>
        <v xml:space="preserve"> </v>
      </c>
      <c r="V78" s="72">
        <f t="shared" si="3"/>
        <v>0</v>
      </c>
      <c r="W78" s="72"/>
      <c r="X78" s="72" t="s">
        <v>198</v>
      </c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</row>
    <row r="79" spans="1:39" x14ac:dyDescent="0.2">
      <c r="A79" s="73">
        <v>41541</v>
      </c>
      <c r="B79" s="72">
        <v>5</v>
      </c>
      <c r="C79" s="72">
        <v>0.08</v>
      </c>
      <c r="D79" s="72">
        <v>7.29</v>
      </c>
      <c r="E79" s="72">
        <v>15.4</v>
      </c>
      <c r="F79" s="72">
        <v>5.71</v>
      </c>
      <c r="G79" s="72">
        <v>0.29799999999999999</v>
      </c>
      <c r="H79" s="72"/>
      <c r="I79" s="46">
        <v>191</v>
      </c>
      <c r="J79" s="26">
        <f t="shared" si="7"/>
        <v>2.6753369999999999</v>
      </c>
      <c r="K79" s="46">
        <v>1.19</v>
      </c>
      <c r="L79" s="26">
        <f t="shared" si="8"/>
        <v>3.6854299999999993E-2</v>
      </c>
      <c r="M79" s="72"/>
      <c r="N79" s="72">
        <v>5</v>
      </c>
      <c r="O79" s="72">
        <v>1</v>
      </c>
      <c r="P79" s="72">
        <v>2</v>
      </c>
      <c r="Q79" s="72">
        <v>1</v>
      </c>
      <c r="R79" s="72">
        <v>6</v>
      </c>
      <c r="S79" s="72">
        <v>3</v>
      </c>
      <c r="T79" s="72">
        <f t="shared" si="6"/>
        <v>20</v>
      </c>
      <c r="U79" s="72">
        <f t="shared" si="6"/>
        <v>17.777777777777779</v>
      </c>
      <c r="V79" s="72">
        <f t="shared" si="3"/>
        <v>1.1175999999999999</v>
      </c>
      <c r="W79" s="72"/>
      <c r="X79" s="72"/>
      <c r="Y79" s="72">
        <v>44</v>
      </c>
      <c r="Z79" s="72">
        <v>68</v>
      </c>
      <c r="AA79" s="72">
        <v>64</v>
      </c>
      <c r="AB79" s="72">
        <v>1</v>
      </c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</row>
    <row r="80" spans="1:39" x14ac:dyDescent="0.2">
      <c r="A80" s="73">
        <v>41555</v>
      </c>
      <c r="B80" s="72">
        <v>5</v>
      </c>
      <c r="C80" s="72">
        <v>0.08</v>
      </c>
      <c r="D80" s="72">
        <v>7.61</v>
      </c>
      <c r="E80" s="72">
        <v>36.6</v>
      </c>
      <c r="F80" s="72">
        <v>5.73</v>
      </c>
      <c r="G80" s="72">
        <v>6.0999999999999999E-2</v>
      </c>
      <c r="H80" s="72"/>
      <c r="I80" s="46">
        <v>155</v>
      </c>
      <c r="J80" s="26">
        <f t="shared" si="7"/>
        <v>2.1710850000000002</v>
      </c>
      <c r="K80" s="46">
        <v>1.83</v>
      </c>
      <c r="L80" s="26">
        <f t="shared" si="8"/>
        <v>5.6675099999999999E-2</v>
      </c>
      <c r="M80" s="72"/>
      <c r="N80" s="72">
        <v>5</v>
      </c>
      <c r="O80" s="72">
        <v>3</v>
      </c>
      <c r="P80" s="72">
        <v>3</v>
      </c>
      <c r="Q80" s="72">
        <v>2</v>
      </c>
      <c r="R80" s="72">
        <v>6</v>
      </c>
      <c r="S80" s="72">
        <v>4</v>
      </c>
      <c r="T80" s="72">
        <f t="shared" si="6"/>
        <v>15</v>
      </c>
      <c r="U80" s="72">
        <f t="shared" si="6"/>
        <v>18.333333333333332</v>
      </c>
      <c r="V80" s="72">
        <f t="shared" si="3"/>
        <v>0.91439999999999999</v>
      </c>
      <c r="W80" s="72"/>
      <c r="X80" s="72"/>
      <c r="Y80" s="72">
        <v>36</v>
      </c>
      <c r="Z80" s="72">
        <v>59</v>
      </c>
      <c r="AA80" s="72">
        <v>65</v>
      </c>
      <c r="AB80" s="72">
        <v>1</v>
      </c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</row>
    <row r="81" spans="1:39" x14ac:dyDescent="0.2">
      <c r="A81" s="73">
        <v>41569</v>
      </c>
      <c r="B81" s="72">
        <v>5</v>
      </c>
      <c r="C81" s="72">
        <v>0.08</v>
      </c>
      <c r="D81" s="72">
        <v>6.32</v>
      </c>
      <c r="E81" s="72">
        <v>10</v>
      </c>
      <c r="F81" s="72">
        <v>4.38</v>
      </c>
      <c r="G81" s="72">
        <v>0.33400000000000002</v>
      </c>
      <c r="H81" s="72"/>
      <c r="I81" s="46">
        <v>178</v>
      </c>
      <c r="J81" s="26">
        <f t="shared" si="7"/>
        <v>2.4932460000000001</v>
      </c>
      <c r="K81" s="46">
        <v>1.95</v>
      </c>
      <c r="L81" s="26">
        <f t="shared" si="8"/>
        <v>6.0391499999999994E-2</v>
      </c>
      <c r="M81" s="72"/>
      <c r="N81" s="72">
        <v>5</v>
      </c>
      <c r="O81" s="72">
        <v>2</v>
      </c>
      <c r="P81" s="72">
        <v>2</v>
      </c>
      <c r="Q81" s="72">
        <v>1</v>
      </c>
      <c r="R81" s="72">
        <v>11</v>
      </c>
      <c r="S81" s="72">
        <v>2</v>
      </c>
      <c r="T81" s="72">
        <f t="shared" si="6"/>
        <v>17.222222222222221</v>
      </c>
      <c r="U81" s="72">
        <f t="shared" si="6"/>
        <v>12.777777777777779</v>
      </c>
      <c r="V81" s="72">
        <f t="shared" si="3"/>
        <v>0.83819999999999995</v>
      </c>
      <c r="W81" s="72"/>
      <c r="X81" s="72"/>
      <c r="Y81" s="72">
        <v>33</v>
      </c>
      <c r="Z81" s="72">
        <v>63</v>
      </c>
      <c r="AA81" s="72">
        <v>55</v>
      </c>
      <c r="AB81" s="72">
        <v>1</v>
      </c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</row>
    <row r="82" spans="1:39" x14ac:dyDescent="0.2">
      <c r="A82" s="73">
        <v>41583</v>
      </c>
      <c r="B82" s="72">
        <v>5</v>
      </c>
      <c r="C82" s="72">
        <v>0.09</v>
      </c>
      <c r="D82" s="72">
        <v>6.78</v>
      </c>
      <c r="E82" s="72">
        <v>5.5</v>
      </c>
      <c r="F82" s="72">
        <v>6</v>
      </c>
      <c r="G82" s="72">
        <v>0.42299999999999999</v>
      </c>
      <c r="H82" s="72"/>
      <c r="I82" s="46">
        <v>216</v>
      </c>
      <c r="J82" s="26">
        <f t="shared" si="7"/>
        <v>3.025512</v>
      </c>
      <c r="K82" s="46">
        <v>0.94</v>
      </c>
      <c r="L82" s="26">
        <f t="shared" si="8"/>
        <v>2.91118E-2</v>
      </c>
      <c r="M82" s="72"/>
      <c r="N82" s="72">
        <v>5</v>
      </c>
      <c r="O82" s="72">
        <v>2</v>
      </c>
      <c r="P82" s="72">
        <v>2</v>
      </c>
      <c r="Q82" s="72">
        <v>2</v>
      </c>
      <c r="R82" s="72">
        <v>7</v>
      </c>
      <c r="S82" s="72">
        <v>1</v>
      </c>
      <c r="T82" s="72">
        <f t="shared" si="6"/>
        <v>13.888888888888889</v>
      </c>
      <c r="U82" s="72">
        <f t="shared" si="6"/>
        <v>10.555555555555555</v>
      </c>
      <c r="V82" s="72">
        <f t="shared" si="3"/>
        <v>1.2191999999999998</v>
      </c>
      <c r="W82" s="72"/>
      <c r="X82" s="72"/>
      <c r="Y82" s="72">
        <v>48</v>
      </c>
      <c r="Z82" s="72">
        <v>57</v>
      </c>
      <c r="AA82" s="72">
        <v>51</v>
      </c>
      <c r="AB82" s="72">
        <v>1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 x14ac:dyDescent="0.2">
      <c r="A83" s="73"/>
      <c r="B83" s="72"/>
      <c r="C83" s="72"/>
      <c r="D83" s="72"/>
      <c r="E83" s="72"/>
      <c r="F83" s="72"/>
      <c r="G83" s="72"/>
      <c r="H83" s="72"/>
      <c r="I83" s="46"/>
      <c r="J83" s="26"/>
      <c r="K83" s="46"/>
      <c r="L83" s="26"/>
      <c r="M83" s="72"/>
      <c r="N83" s="72"/>
      <c r="O83" s="72"/>
      <c r="P83" s="72"/>
      <c r="Q83" s="72"/>
      <c r="R83" s="72"/>
      <c r="S83" s="72"/>
      <c r="T83" s="72" t="str">
        <f t="shared" si="6"/>
        <v xml:space="preserve"> </v>
      </c>
      <c r="U83" s="72" t="str">
        <f t="shared" si="6"/>
        <v xml:space="preserve"> </v>
      </c>
      <c r="V83" s="72">
        <f t="shared" si="3"/>
        <v>0</v>
      </c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 x14ac:dyDescent="0.2">
      <c r="A84" s="73"/>
      <c r="B84" s="72"/>
      <c r="C84" s="72"/>
      <c r="D84" s="72"/>
      <c r="E84" s="72"/>
      <c r="F84" s="72"/>
      <c r="G84" s="72"/>
      <c r="H84" s="72"/>
      <c r="I84" s="46"/>
      <c r="J84" s="26"/>
      <c r="K84" s="46"/>
      <c r="L84" s="26"/>
      <c r="M84" s="72"/>
      <c r="N84" s="72"/>
      <c r="O84" s="72"/>
      <c r="P84" s="72"/>
      <c r="Q84" s="72"/>
      <c r="R84" s="72"/>
      <c r="S84" s="72"/>
      <c r="T84" s="72" t="str">
        <f t="shared" si="6"/>
        <v xml:space="preserve"> </v>
      </c>
      <c r="U84" s="72" t="str">
        <f t="shared" si="6"/>
        <v xml:space="preserve"> </v>
      </c>
      <c r="V84" s="72">
        <f t="shared" si="3"/>
        <v>0</v>
      </c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 x14ac:dyDescent="0.2">
      <c r="A85" s="73"/>
      <c r="B85" s="72"/>
      <c r="C85" s="72"/>
      <c r="D85" s="72"/>
      <c r="E85" s="72"/>
      <c r="F85" s="72"/>
      <c r="G85" s="72"/>
      <c r="H85" s="72"/>
      <c r="I85" s="46"/>
      <c r="J85" s="26"/>
      <c r="K85" s="46"/>
      <c r="L85" s="26"/>
      <c r="M85" s="72"/>
      <c r="N85" s="72"/>
      <c r="O85" s="72"/>
      <c r="P85" s="72"/>
      <c r="Q85" s="72"/>
      <c r="R85" s="72"/>
      <c r="S85" s="72"/>
      <c r="T85" s="72" t="str">
        <f t="shared" si="6"/>
        <v xml:space="preserve"> </v>
      </c>
      <c r="U85" s="72" t="str">
        <f t="shared" si="6"/>
        <v xml:space="preserve"> </v>
      </c>
      <c r="V85" s="72">
        <f t="shared" si="3"/>
        <v>0</v>
      </c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 x14ac:dyDescent="0.2">
      <c r="A86" s="73"/>
      <c r="B86" s="72"/>
      <c r="C86" s="72"/>
      <c r="D86" s="72"/>
      <c r="E86" s="72"/>
      <c r="F86" s="72"/>
      <c r="G86" s="72"/>
      <c r="H86" s="72"/>
      <c r="I86" s="46"/>
      <c r="J86" s="26"/>
      <c r="K86" s="46"/>
      <c r="L86" s="26"/>
      <c r="M86" s="72"/>
      <c r="N86" s="72"/>
      <c r="O86" s="72"/>
      <c r="P86" s="72"/>
      <c r="Q86" s="72"/>
      <c r="R86" s="72"/>
      <c r="S86" s="72"/>
      <c r="T86" s="72" t="str">
        <f t="shared" si="6"/>
        <v xml:space="preserve"> </v>
      </c>
      <c r="U86" s="72" t="str">
        <f t="shared" si="6"/>
        <v xml:space="preserve"> </v>
      </c>
      <c r="V86" s="72">
        <f t="shared" si="3"/>
        <v>0</v>
      </c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 x14ac:dyDescent="0.2">
      <c r="A87" s="73">
        <v>41345</v>
      </c>
      <c r="B87" s="72">
        <v>6</v>
      </c>
      <c r="C87" s="72">
        <v>0.05</v>
      </c>
      <c r="D87" s="72">
        <v>6.41</v>
      </c>
      <c r="E87" s="72">
        <v>6.3</v>
      </c>
      <c r="F87" s="72">
        <v>3.69</v>
      </c>
      <c r="G87" s="72">
        <v>8.3000000000000004E-2</v>
      </c>
      <c r="H87" s="72"/>
      <c r="I87" s="58">
        <v>201</v>
      </c>
      <c r="J87" s="26">
        <f>(I87*14.007)*(0.001)</f>
        <v>2.815407</v>
      </c>
      <c r="K87" s="39">
        <v>1.38</v>
      </c>
      <c r="L87" s="26">
        <f>(K87*30.97)*(0.001)</f>
        <v>4.2738600000000002E-2</v>
      </c>
      <c r="M87" s="72"/>
      <c r="N87" s="72">
        <v>3</v>
      </c>
      <c r="O87" s="72">
        <v>5</v>
      </c>
      <c r="P87" s="72">
        <v>4</v>
      </c>
      <c r="Q87" s="72">
        <v>3</v>
      </c>
      <c r="R87" s="72">
        <v>10</v>
      </c>
      <c r="S87" s="72">
        <v>5</v>
      </c>
      <c r="T87" s="72">
        <f t="shared" si="6"/>
        <v>3.8888888888888888</v>
      </c>
      <c r="U87" s="72" t="e">
        <f t="shared" si="6"/>
        <v>#VALUE!</v>
      </c>
      <c r="V87" s="72">
        <f t="shared" ref="V87:V150" si="9">Y87*0.0254</f>
        <v>1.0413999999999999</v>
      </c>
      <c r="W87" s="72" t="s">
        <v>41</v>
      </c>
      <c r="X87" s="72" t="s">
        <v>174</v>
      </c>
      <c r="Y87" s="72">
        <v>41</v>
      </c>
      <c r="Z87" s="72">
        <v>39</v>
      </c>
      <c r="AA87" s="72" t="s">
        <v>23</v>
      </c>
      <c r="AB87" s="72">
        <v>1</v>
      </c>
      <c r="AC87" s="72"/>
      <c r="AE87" s="72"/>
      <c r="AF87" s="72"/>
      <c r="AG87" s="72"/>
      <c r="AH87" s="72"/>
      <c r="AI87" s="72"/>
      <c r="AJ87" s="72"/>
      <c r="AK87" s="72"/>
      <c r="AL87" s="72"/>
      <c r="AM87" s="72"/>
    </row>
    <row r="88" spans="1:39" x14ac:dyDescent="0.2">
      <c r="A88" s="73">
        <v>41359</v>
      </c>
      <c r="B88" s="72">
        <v>6</v>
      </c>
      <c r="C88" s="72">
        <v>0.06</v>
      </c>
      <c r="D88" s="72">
        <v>6.41</v>
      </c>
      <c r="E88" s="72">
        <v>5</v>
      </c>
      <c r="F88" s="72">
        <v>5.74</v>
      </c>
      <c r="G88" s="72">
        <v>5.0999999999999997E-2</v>
      </c>
      <c r="H88" s="72"/>
      <c r="I88" s="37">
        <v>224</v>
      </c>
      <c r="J88" s="26">
        <f t="shared" ref="J88:J104" si="10">(I88*14.007)*(0.001)</f>
        <v>3.1375679999999999</v>
      </c>
      <c r="K88" s="37">
        <v>0.83</v>
      </c>
      <c r="L88" s="26">
        <f t="shared" ref="L88:L104" si="11">(K88*30.97)*(0.001)</f>
        <v>2.5705099999999998E-2</v>
      </c>
      <c r="M88" s="72"/>
      <c r="N88" s="72">
        <v>5</v>
      </c>
      <c r="O88" s="72">
        <v>2</v>
      </c>
      <c r="P88" s="72">
        <v>3</v>
      </c>
      <c r="Q88" s="72">
        <v>2</v>
      </c>
      <c r="R88" s="72">
        <v>7</v>
      </c>
      <c r="S88" s="72">
        <v>4</v>
      </c>
      <c r="T88" s="72">
        <f t="shared" si="6"/>
        <v>9.4444444444444446</v>
      </c>
      <c r="U88" s="72">
        <f t="shared" si="6"/>
        <v>4.4444444444444446</v>
      </c>
      <c r="V88" s="72">
        <f t="shared" si="9"/>
        <v>0.88900000000000001</v>
      </c>
      <c r="W88" s="72"/>
      <c r="X88" s="72"/>
      <c r="Y88" s="72">
        <v>35</v>
      </c>
      <c r="Z88" s="72">
        <v>49</v>
      </c>
      <c r="AA88" s="72">
        <v>40</v>
      </c>
      <c r="AB88" s="72">
        <v>2</v>
      </c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</row>
    <row r="89" spans="1:39" x14ac:dyDescent="0.2">
      <c r="A89" s="73">
        <v>41373</v>
      </c>
      <c r="B89" s="72">
        <v>6</v>
      </c>
      <c r="C89" s="72">
        <v>0.05</v>
      </c>
      <c r="D89" s="72">
        <v>6.42</v>
      </c>
      <c r="E89" s="72">
        <v>8</v>
      </c>
      <c r="F89" s="72">
        <v>2.44</v>
      </c>
      <c r="G89" s="72">
        <v>0</v>
      </c>
      <c r="H89" s="72"/>
      <c r="I89" s="37">
        <v>179</v>
      </c>
      <c r="J89" s="26">
        <f t="shared" si="10"/>
        <v>2.5072530000000004</v>
      </c>
      <c r="K89" s="37">
        <v>0.99</v>
      </c>
      <c r="L89" s="26">
        <f t="shared" si="11"/>
        <v>3.0660300000000001E-2</v>
      </c>
      <c r="M89" s="72"/>
      <c r="N89" s="72">
        <v>5</v>
      </c>
      <c r="O89" s="72">
        <v>1</v>
      </c>
      <c r="P89" s="72">
        <v>1</v>
      </c>
      <c r="Q89" s="72">
        <v>1</v>
      </c>
      <c r="R89" s="72">
        <v>13</v>
      </c>
      <c r="S89" s="72">
        <v>1</v>
      </c>
      <c r="T89" s="72">
        <f t="shared" si="6"/>
        <v>23.888888888888889</v>
      </c>
      <c r="U89" s="72">
        <f t="shared" si="6"/>
        <v>18.888888888888889</v>
      </c>
      <c r="V89" s="72">
        <f t="shared" si="9"/>
        <v>0.71119999999999994</v>
      </c>
      <c r="W89" s="72"/>
      <c r="X89" s="72"/>
      <c r="Y89" s="72">
        <v>28</v>
      </c>
      <c r="Z89" s="72">
        <v>75</v>
      </c>
      <c r="AA89" s="72">
        <v>66</v>
      </c>
      <c r="AB89" s="72">
        <v>1</v>
      </c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</row>
    <row r="90" spans="1:39" x14ac:dyDescent="0.2">
      <c r="A90" s="73">
        <v>41387</v>
      </c>
      <c r="B90" s="72">
        <v>6</v>
      </c>
      <c r="C90" s="72">
        <v>0.06</v>
      </c>
      <c r="D90" s="72">
        <v>6.62</v>
      </c>
      <c r="E90" s="72">
        <v>6.8</v>
      </c>
      <c r="F90" s="72">
        <v>3.17</v>
      </c>
      <c r="G90" s="72">
        <v>0.316</v>
      </c>
      <c r="H90" s="72"/>
      <c r="I90" s="58">
        <v>178</v>
      </c>
      <c r="J90" s="26">
        <f t="shared" si="10"/>
        <v>2.4932460000000001</v>
      </c>
      <c r="K90" s="39">
        <v>1.36</v>
      </c>
      <c r="L90" s="26">
        <f t="shared" si="11"/>
        <v>4.2119200000000002E-2</v>
      </c>
      <c r="M90" s="72"/>
      <c r="N90" s="72">
        <v>5</v>
      </c>
      <c r="O90" s="72">
        <v>3</v>
      </c>
      <c r="P90" s="72">
        <v>3</v>
      </c>
      <c r="Q90" s="72">
        <v>2</v>
      </c>
      <c r="R90" s="72">
        <v>11</v>
      </c>
      <c r="S90" s="72">
        <v>1</v>
      </c>
      <c r="T90" s="72">
        <f t="shared" si="6"/>
        <v>13.888888888888889</v>
      </c>
      <c r="U90" s="72">
        <f t="shared" si="6"/>
        <v>10.555555555555555</v>
      </c>
      <c r="V90" s="72">
        <f t="shared" si="9"/>
        <v>0.76200000000000001</v>
      </c>
      <c r="W90" s="72"/>
      <c r="X90" s="72"/>
      <c r="Y90" s="72">
        <v>30</v>
      </c>
      <c r="Z90" s="72">
        <v>57</v>
      </c>
      <c r="AA90" s="72">
        <v>51</v>
      </c>
      <c r="AB90" s="72">
        <v>2</v>
      </c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</row>
    <row r="91" spans="1:39" x14ac:dyDescent="0.2">
      <c r="A91" s="73">
        <v>41401</v>
      </c>
      <c r="B91" s="72">
        <v>6</v>
      </c>
      <c r="C91" s="72">
        <v>0.06</v>
      </c>
      <c r="D91" s="72">
        <v>6.53</v>
      </c>
      <c r="E91" s="72">
        <v>5.7</v>
      </c>
      <c r="F91" s="72">
        <v>3.07</v>
      </c>
      <c r="G91" s="72">
        <v>7.3999999999999996E-2</v>
      </c>
      <c r="H91" s="72"/>
      <c r="I91" s="37">
        <v>167</v>
      </c>
      <c r="J91" s="26">
        <f t="shared" si="10"/>
        <v>2.3391690000000001</v>
      </c>
      <c r="K91" s="37">
        <v>1.2</v>
      </c>
      <c r="L91" s="26">
        <f t="shared" si="11"/>
        <v>3.7163999999999996E-2</v>
      </c>
      <c r="M91" s="72"/>
      <c r="N91" s="72">
        <v>5</v>
      </c>
      <c r="O91" s="72">
        <v>4</v>
      </c>
      <c r="P91" s="72">
        <v>2</v>
      </c>
      <c r="Q91" s="72">
        <v>2</v>
      </c>
      <c r="R91" s="72">
        <v>3</v>
      </c>
      <c r="S91" s="72">
        <v>5</v>
      </c>
      <c r="T91" s="72">
        <f t="shared" si="6"/>
        <v>16.666666666666668</v>
      </c>
      <c r="U91" s="72">
        <f t="shared" si="6"/>
        <v>14.444444444444445</v>
      </c>
      <c r="V91" s="72">
        <f t="shared" si="9"/>
        <v>0.78739999999999999</v>
      </c>
      <c r="W91" s="72"/>
      <c r="X91" s="72"/>
      <c r="Y91" s="72">
        <v>31</v>
      </c>
      <c r="Z91" s="72">
        <v>62</v>
      </c>
      <c r="AA91" s="72">
        <v>58</v>
      </c>
      <c r="AB91" s="72">
        <v>2</v>
      </c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</row>
    <row r="92" spans="1:39" x14ac:dyDescent="0.2">
      <c r="A92" s="73">
        <v>41415</v>
      </c>
      <c r="B92" s="72">
        <v>6</v>
      </c>
      <c r="C92" s="72">
        <v>0.06</v>
      </c>
      <c r="D92" s="72">
        <v>7.02</v>
      </c>
      <c r="E92" s="72">
        <v>24.5</v>
      </c>
      <c r="F92" s="72">
        <v>3.43</v>
      </c>
      <c r="G92" s="72">
        <v>0.23100000000000001</v>
      </c>
      <c r="H92" s="72"/>
      <c r="I92" s="38">
        <v>154</v>
      </c>
      <c r="J92" s="26">
        <f t="shared" si="10"/>
        <v>2.1570779999999998</v>
      </c>
      <c r="K92" s="37">
        <v>2.04</v>
      </c>
      <c r="L92" s="26">
        <f t="shared" si="11"/>
        <v>6.3178799999999993E-2</v>
      </c>
      <c r="M92" s="72"/>
      <c r="N92" s="72">
        <v>5</v>
      </c>
      <c r="O92" s="72">
        <v>2</v>
      </c>
      <c r="P92" s="72">
        <v>2</v>
      </c>
      <c r="Q92" s="72">
        <v>1</v>
      </c>
      <c r="R92" s="72">
        <v>3</v>
      </c>
      <c r="S92" s="72">
        <v>2</v>
      </c>
      <c r="T92" s="72">
        <f t="shared" si="6"/>
        <v>27.777777777777779</v>
      </c>
      <c r="U92" s="72">
        <f t="shared" si="6"/>
        <v>21.666666666666668</v>
      </c>
      <c r="V92" s="72">
        <f t="shared" si="9"/>
        <v>0.78739999999999999</v>
      </c>
      <c r="W92" s="72"/>
      <c r="X92" s="72"/>
      <c r="Y92" s="72">
        <v>31</v>
      </c>
      <c r="Z92" s="72">
        <v>82</v>
      </c>
      <c r="AA92" s="72">
        <v>71</v>
      </c>
      <c r="AB92" s="72">
        <v>2</v>
      </c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 x14ac:dyDescent="0.2">
      <c r="A93" s="73">
        <v>41429</v>
      </c>
      <c r="B93" s="72">
        <v>6</v>
      </c>
      <c r="C93" s="72">
        <v>0.06</v>
      </c>
      <c r="D93" s="72">
        <v>6.63</v>
      </c>
      <c r="E93" s="72">
        <v>18.600000000000001</v>
      </c>
      <c r="F93" s="72">
        <v>1.8</v>
      </c>
      <c r="G93" s="72">
        <v>0.13300000000000001</v>
      </c>
      <c r="H93" s="72"/>
      <c r="I93" s="37">
        <v>128</v>
      </c>
      <c r="J93" s="26">
        <f t="shared" si="10"/>
        <v>1.792896</v>
      </c>
      <c r="K93" s="39">
        <v>3.1</v>
      </c>
      <c r="L93" s="26">
        <f t="shared" si="11"/>
        <v>9.6007000000000009E-2</v>
      </c>
      <c r="M93" s="19">
        <v>383.5</v>
      </c>
      <c r="N93" s="72">
        <v>5</v>
      </c>
      <c r="O93" s="72">
        <v>1</v>
      </c>
      <c r="P93" s="72">
        <v>2</v>
      </c>
      <c r="Q93" s="72">
        <v>2</v>
      </c>
      <c r="R93" s="72">
        <v>3</v>
      </c>
      <c r="S93" s="72">
        <v>5</v>
      </c>
      <c r="T93" s="72">
        <f t="shared" si="6"/>
        <v>23.333333333333332</v>
      </c>
      <c r="U93" s="72">
        <f t="shared" si="6"/>
        <v>21.111111111111111</v>
      </c>
      <c r="V93" s="72">
        <f t="shared" si="9"/>
        <v>0.50800000000000001</v>
      </c>
      <c r="W93" s="72"/>
      <c r="X93" s="72"/>
      <c r="Y93" s="72">
        <v>20</v>
      </c>
      <c r="Z93" s="72">
        <v>74</v>
      </c>
      <c r="AA93" s="72">
        <v>70</v>
      </c>
      <c r="AB93" s="72">
        <v>1</v>
      </c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</row>
    <row r="94" spans="1:39" x14ac:dyDescent="0.2">
      <c r="A94" s="73">
        <v>41443</v>
      </c>
      <c r="B94" s="72">
        <v>6</v>
      </c>
      <c r="C94" s="72">
        <v>0.05</v>
      </c>
      <c r="D94" s="72">
        <v>6.59</v>
      </c>
      <c r="E94" s="72">
        <v>61.7</v>
      </c>
      <c r="F94" s="72">
        <v>1.66</v>
      </c>
      <c r="G94" s="72">
        <v>0.22800000000000001</v>
      </c>
      <c r="H94" s="72"/>
      <c r="I94" s="37">
        <v>154</v>
      </c>
      <c r="J94" s="26">
        <f t="shared" si="10"/>
        <v>2.1570779999999998</v>
      </c>
      <c r="K94" s="37">
        <v>4.45</v>
      </c>
      <c r="L94" s="26">
        <f t="shared" si="11"/>
        <v>0.13781649999999998</v>
      </c>
      <c r="M94" s="19">
        <v>141.5</v>
      </c>
      <c r="N94" s="72">
        <v>5</v>
      </c>
      <c r="O94" s="72">
        <v>4</v>
      </c>
      <c r="P94" s="72">
        <v>1</v>
      </c>
      <c r="Q94" s="72">
        <v>2</v>
      </c>
      <c r="R94" s="72" t="s">
        <v>23</v>
      </c>
      <c r="S94" s="72">
        <v>3</v>
      </c>
      <c r="T94" s="72">
        <f t="shared" si="6"/>
        <v>25.555555555555557</v>
      </c>
      <c r="U94" s="72">
        <f t="shared" si="6"/>
        <v>22.222222222222221</v>
      </c>
      <c r="V94" s="72">
        <f t="shared" si="9"/>
        <v>0.71119999999999994</v>
      </c>
      <c r="W94" s="72"/>
      <c r="X94" s="72"/>
      <c r="Y94" s="72">
        <v>28</v>
      </c>
      <c r="Z94" s="72">
        <v>78</v>
      </c>
      <c r="AA94" s="72">
        <v>72</v>
      </c>
      <c r="AB94" s="72">
        <v>1</v>
      </c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</row>
    <row r="95" spans="1:39" x14ac:dyDescent="0.2">
      <c r="A95" s="73">
        <v>41457</v>
      </c>
      <c r="B95" s="72">
        <v>6</v>
      </c>
      <c r="C95" s="72">
        <v>0.04</v>
      </c>
      <c r="D95" s="72">
        <v>5.87</v>
      </c>
      <c r="E95" s="71">
        <v>16.5</v>
      </c>
      <c r="F95" s="72">
        <v>0.8</v>
      </c>
      <c r="G95" s="72">
        <v>0.71599999999999997</v>
      </c>
      <c r="H95" s="72"/>
      <c r="I95" s="46">
        <v>122</v>
      </c>
      <c r="J95" s="26">
        <f t="shared" si="10"/>
        <v>1.7088540000000001</v>
      </c>
      <c r="K95" s="46">
        <v>8.1199999999999992</v>
      </c>
      <c r="L95" s="26">
        <f t="shared" si="11"/>
        <v>0.25147639999999993</v>
      </c>
      <c r="M95" s="19">
        <v>270.5</v>
      </c>
      <c r="N95" s="72">
        <v>5</v>
      </c>
      <c r="O95" s="72">
        <v>2</v>
      </c>
      <c r="P95" s="72">
        <v>1</v>
      </c>
      <c r="Q95" s="72">
        <v>1</v>
      </c>
      <c r="R95" s="72" t="s">
        <v>23</v>
      </c>
      <c r="S95" s="72">
        <v>4</v>
      </c>
      <c r="T95" s="72">
        <f t="shared" si="6"/>
        <v>24.444444444444443</v>
      </c>
      <c r="U95" s="72">
        <f t="shared" si="6"/>
        <v>25</v>
      </c>
      <c r="V95" s="72">
        <f t="shared" si="9"/>
        <v>0.60959999999999992</v>
      </c>
      <c r="W95" s="72"/>
      <c r="X95" s="72"/>
      <c r="Y95" s="72">
        <v>24</v>
      </c>
      <c r="Z95" s="72">
        <v>76</v>
      </c>
      <c r="AA95" s="72">
        <v>77</v>
      </c>
      <c r="AB95" s="72">
        <v>1</v>
      </c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</row>
    <row r="96" spans="1:39" x14ac:dyDescent="0.2">
      <c r="A96" s="73">
        <v>41471</v>
      </c>
      <c r="B96" s="72">
        <v>6</v>
      </c>
      <c r="C96" s="72">
        <v>0.04</v>
      </c>
      <c r="D96" s="72">
        <v>6.24</v>
      </c>
      <c r="E96" s="72">
        <v>14.6</v>
      </c>
      <c r="F96" s="72">
        <v>2.5499999999999998</v>
      </c>
      <c r="G96" s="72">
        <v>0.78500000000000003</v>
      </c>
      <c r="H96" s="72"/>
      <c r="I96" s="46">
        <v>124</v>
      </c>
      <c r="J96" s="26">
        <f t="shared" si="10"/>
        <v>1.7368680000000001</v>
      </c>
      <c r="K96" s="46">
        <v>7.56</v>
      </c>
      <c r="L96" s="26">
        <f t="shared" si="11"/>
        <v>0.23413319999999999</v>
      </c>
      <c r="M96" s="19">
        <v>15.5</v>
      </c>
      <c r="N96" s="72">
        <v>5</v>
      </c>
      <c r="O96" s="72">
        <v>2</v>
      </c>
      <c r="P96" s="72">
        <v>2</v>
      </c>
      <c r="Q96" s="72">
        <v>1</v>
      </c>
      <c r="R96" s="72">
        <v>7</v>
      </c>
      <c r="S96" s="72">
        <v>1</v>
      </c>
      <c r="T96" s="72">
        <f t="shared" si="6"/>
        <v>31.666666666666668</v>
      </c>
      <c r="U96" s="72">
        <f t="shared" si="6"/>
        <v>28.888888888888889</v>
      </c>
      <c r="V96" s="72">
        <f t="shared" si="9"/>
        <v>0.50800000000000001</v>
      </c>
      <c r="W96" s="72"/>
      <c r="X96" s="72"/>
      <c r="Y96" s="72">
        <v>20</v>
      </c>
      <c r="Z96" s="72">
        <v>89</v>
      </c>
      <c r="AA96" s="72">
        <v>84</v>
      </c>
      <c r="AB96" s="72">
        <v>1</v>
      </c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</row>
    <row r="97" spans="1:39" x14ac:dyDescent="0.2">
      <c r="A97" s="73">
        <v>41485</v>
      </c>
      <c r="B97" s="72">
        <v>6</v>
      </c>
      <c r="C97" s="72">
        <v>7.0000000000000007E-2</v>
      </c>
      <c r="D97" s="72">
        <v>7.13</v>
      </c>
      <c r="E97" s="72">
        <v>15.5</v>
      </c>
      <c r="F97" s="72">
        <v>7.07</v>
      </c>
      <c r="G97" s="72">
        <v>0.77100000000000002</v>
      </c>
      <c r="H97" s="72"/>
      <c r="I97" s="46">
        <v>177</v>
      </c>
      <c r="J97" s="26">
        <f t="shared" si="10"/>
        <v>2.4792390000000002</v>
      </c>
      <c r="K97" s="46">
        <v>1.68</v>
      </c>
      <c r="L97" s="26">
        <f t="shared" si="11"/>
        <v>5.2029599999999995E-2</v>
      </c>
      <c r="M97" s="19">
        <v>36</v>
      </c>
      <c r="N97" s="72">
        <v>5</v>
      </c>
      <c r="O97" s="72">
        <v>1</v>
      </c>
      <c r="P97" s="72">
        <v>2</v>
      </c>
      <c r="Q97" s="72">
        <v>2</v>
      </c>
      <c r="R97" s="72">
        <v>7</v>
      </c>
      <c r="S97" s="72">
        <v>2</v>
      </c>
      <c r="T97" s="72">
        <f t="shared" si="6"/>
        <v>28.333333333333332</v>
      </c>
      <c r="U97" s="72">
        <f t="shared" si="6"/>
        <v>23.333333333333332</v>
      </c>
      <c r="V97" s="72">
        <f t="shared" si="9"/>
        <v>0.88900000000000001</v>
      </c>
      <c r="W97" s="72"/>
      <c r="X97" s="72"/>
      <c r="Y97" s="72">
        <v>35</v>
      </c>
      <c r="Z97" s="72">
        <v>83</v>
      </c>
      <c r="AA97" s="72">
        <v>74</v>
      </c>
      <c r="AB97" s="72">
        <v>2</v>
      </c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</row>
    <row r="98" spans="1:39" x14ac:dyDescent="0.2">
      <c r="A98" s="73">
        <v>41499</v>
      </c>
      <c r="B98" s="72">
        <v>6</v>
      </c>
      <c r="C98" s="72">
        <v>0.06</v>
      </c>
      <c r="D98" s="72">
        <v>7.17</v>
      </c>
      <c r="E98" s="72">
        <v>24.1</v>
      </c>
      <c r="F98" s="72">
        <v>5.18</v>
      </c>
      <c r="G98" s="72">
        <v>0.38800000000000001</v>
      </c>
      <c r="H98" s="72"/>
      <c r="I98" s="46">
        <v>157</v>
      </c>
      <c r="J98" s="26">
        <f t="shared" si="10"/>
        <v>2.1990990000000004</v>
      </c>
      <c r="K98" s="46">
        <v>2.61</v>
      </c>
      <c r="L98" s="26">
        <f t="shared" si="11"/>
        <v>8.0831700000000006E-2</v>
      </c>
      <c r="M98" s="19"/>
      <c r="N98" s="72">
        <v>5</v>
      </c>
      <c r="O98" s="72">
        <v>2</v>
      </c>
      <c r="P98" s="72">
        <v>3</v>
      </c>
      <c r="Q98" s="72">
        <v>2</v>
      </c>
      <c r="R98" s="72">
        <v>7</v>
      </c>
      <c r="S98" s="72">
        <v>2</v>
      </c>
      <c r="T98" s="72">
        <f t="shared" si="6"/>
        <v>29.444444444444443</v>
      </c>
      <c r="U98" s="72">
        <f t="shared" si="6"/>
        <v>25</v>
      </c>
      <c r="V98" s="72">
        <f t="shared" si="9"/>
        <v>0.60959999999999992</v>
      </c>
      <c r="W98" s="72"/>
      <c r="X98" s="72"/>
      <c r="Y98" s="72">
        <v>24</v>
      </c>
      <c r="Z98" s="72">
        <v>85</v>
      </c>
      <c r="AA98" s="72">
        <v>77</v>
      </c>
      <c r="AB98" s="72">
        <v>1</v>
      </c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</row>
    <row r="99" spans="1:39" x14ac:dyDescent="0.2">
      <c r="A99" s="73">
        <v>41513</v>
      </c>
      <c r="B99" s="72">
        <v>6</v>
      </c>
      <c r="C99" s="72">
        <v>7.0000000000000007E-2</v>
      </c>
      <c r="D99" s="72">
        <v>7.62</v>
      </c>
      <c r="E99" s="72">
        <v>13.8</v>
      </c>
      <c r="F99" s="72">
        <v>5.81</v>
      </c>
      <c r="G99" s="72">
        <v>0.189</v>
      </c>
      <c r="H99" s="72"/>
      <c r="I99" s="46">
        <v>153</v>
      </c>
      <c r="J99" s="26">
        <f t="shared" si="10"/>
        <v>2.1430709999999999</v>
      </c>
      <c r="K99" s="46">
        <v>1.54</v>
      </c>
      <c r="L99" s="26">
        <f t="shared" si="11"/>
        <v>4.7693799999999995E-2</v>
      </c>
      <c r="M99" s="19">
        <v>57.5</v>
      </c>
      <c r="N99" s="72">
        <v>5</v>
      </c>
      <c r="O99" s="72">
        <v>2</v>
      </c>
      <c r="P99" s="72">
        <v>3</v>
      </c>
      <c r="Q99" s="72">
        <v>2</v>
      </c>
      <c r="R99" s="72">
        <v>7</v>
      </c>
      <c r="S99" s="72">
        <v>1</v>
      </c>
      <c r="T99" s="72">
        <f t="shared" si="6"/>
        <v>26.666666666666668</v>
      </c>
      <c r="U99" s="72">
        <f t="shared" si="6"/>
        <v>23.333333333333332</v>
      </c>
      <c r="V99" s="72">
        <f t="shared" si="9"/>
        <v>0.78739999999999999</v>
      </c>
      <c r="W99" s="72"/>
      <c r="X99" s="72"/>
      <c r="Y99" s="72">
        <v>31</v>
      </c>
      <c r="Z99" s="72">
        <v>80</v>
      </c>
      <c r="AA99" s="72">
        <v>74</v>
      </c>
      <c r="AB99" s="72">
        <v>2</v>
      </c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</row>
    <row r="100" spans="1:39" x14ac:dyDescent="0.2">
      <c r="A100" s="73">
        <v>41527</v>
      </c>
      <c r="B100" s="72">
        <v>6</v>
      </c>
      <c r="C100" s="72">
        <v>7.0000000000000007E-2</v>
      </c>
      <c r="D100" s="72">
        <v>6.96</v>
      </c>
      <c r="E100" s="72">
        <v>4</v>
      </c>
      <c r="F100" s="72">
        <v>5.58</v>
      </c>
      <c r="G100" s="72">
        <v>0.23799999999999999</v>
      </c>
      <c r="H100" s="72"/>
      <c r="I100" s="46">
        <v>152</v>
      </c>
      <c r="J100" s="26">
        <f t="shared" si="10"/>
        <v>2.1290640000000001</v>
      </c>
      <c r="K100" s="46">
        <v>0.68</v>
      </c>
      <c r="L100" s="26">
        <f t="shared" si="11"/>
        <v>2.1059600000000001E-2</v>
      </c>
      <c r="M100" s="72"/>
      <c r="N100" s="72">
        <v>5</v>
      </c>
      <c r="O100" s="72">
        <v>2</v>
      </c>
      <c r="P100" s="72">
        <v>2</v>
      </c>
      <c r="Q100" s="72">
        <v>1</v>
      </c>
      <c r="R100" s="72">
        <v>12</v>
      </c>
      <c r="S100" s="72">
        <v>1</v>
      </c>
      <c r="T100" s="72">
        <f t="shared" si="6"/>
        <v>21.111111111111111</v>
      </c>
      <c r="U100" s="72">
        <f t="shared" si="6"/>
        <v>21.666666666666668</v>
      </c>
      <c r="V100" s="72">
        <f t="shared" si="9"/>
        <v>0.73659999999999992</v>
      </c>
      <c r="W100" s="72"/>
      <c r="X100" s="72" t="s">
        <v>214</v>
      </c>
      <c r="Y100" s="72">
        <v>29</v>
      </c>
      <c r="Z100" s="72">
        <v>70</v>
      </c>
      <c r="AA100" s="72">
        <v>71</v>
      </c>
      <c r="AB100" s="72">
        <v>2</v>
      </c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</row>
    <row r="101" spans="1:39" x14ac:dyDescent="0.2">
      <c r="A101" s="73">
        <v>41541</v>
      </c>
      <c r="B101" s="72">
        <v>6</v>
      </c>
      <c r="C101" s="72">
        <v>7.0000000000000007E-2</v>
      </c>
      <c r="D101" s="72">
        <v>7.06</v>
      </c>
      <c r="E101" s="72">
        <v>4.7</v>
      </c>
      <c r="F101" s="72">
        <v>5.38</v>
      </c>
      <c r="G101" s="72">
        <v>0.125</v>
      </c>
      <c r="H101" s="72"/>
      <c r="I101" s="46">
        <v>148</v>
      </c>
      <c r="J101" s="26">
        <f t="shared" si="10"/>
        <v>2.0730360000000001</v>
      </c>
      <c r="K101" s="46">
        <v>0.52</v>
      </c>
      <c r="L101" s="26">
        <f t="shared" si="11"/>
        <v>1.6104399999999998E-2</v>
      </c>
      <c r="M101" s="72"/>
      <c r="N101" s="72">
        <v>5</v>
      </c>
      <c r="O101" s="72">
        <v>1</v>
      </c>
      <c r="P101" s="72">
        <v>2</v>
      </c>
      <c r="Q101" s="72">
        <v>2</v>
      </c>
      <c r="R101" s="72">
        <v>7</v>
      </c>
      <c r="S101" s="72">
        <v>1</v>
      </c>
      <c r="T101" s="72">
        <f t="shared" si="6"/>
        <v>20</v>
      </c>
      <c r="U101" s="72">
        <f t="shared" si="6"/>
        <v>16.666666666666668</v>
      </c>
      <c r="V101" s="72">
        <f t="shared" si="9"/>
        <v>0.99059999999999993</v>
      </c>
      <c r="W101" s="72"/>
      <c r="X101" s="72" t="s">
        <v>174</v>
      </c>
      <c r="Y101" s="72">
        <v>39</v>
      </c>
      <c r="Z101" s="72">
        <v>68</v>
      </c>
      <c r="AA101" s="72">
        <v>62</v>
      </c>
      <c r="AB101" s="72">
        <v>2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</row>
    <row r="102" spans="1:39" x14ac:dyDescent="0.2">
      <c r="A102" s="73">
        <v>41555</v>
      </c>
      <c r="B102" s="72">
        <v>6</v>
      </c>
      <c r="C102" s="72">
        <v>7.0000000000000007E-2</v>
      </c>
      <c r="D102" s="72">
        <v>7.13</v>
      </c>
      <c r="E102" s="72">
        <v>2.8</v>
      </c>
      <c r="F102" s="72">
        <v>5.29</v>
      </c>
      <c r="G102" s="72">
        <v>0.159</v>
      </c>
      <c r="H102" s="72"/>
      <c r="I102" s="46">
        <v>149</v>
      </c>
      <c r="J102" s="26">
        <f t="shared" si="10"/>
        <v>2.087043</v>
      </c>
      <c r="K102" s="46">
        <v>0.72</v>
      </c>
      <c r="L102" s="26">
        <f t="shared" si="11"/>
        <v>2.2298399999999999E-2</v>
      </c>
      <c r="M102" s="72"/>
      <c r="N102" s="72">
        <v>5</v>
      </c>
      <c r="O102" s="72">
        <v>3</v>
      </c>
      <c r="P102" s="72">
        <v>1</v>
      </c>
      <c r="Q102" s="72">
        <v>1</v>
      </c>
      <c r="R102" s="72">
        <v>13</v>
      </c>
      <c r="S102" s="72">
        <v>4</v>
      </c>
      <c r="T102" s="72">
        <f t="shared" si="6"/>
        <v>20</v>
      </c>
      <c r="U102" s="72">
        <f t="shared" si="6"/>
        <v>17.777777777777779</v>
      </c>
      <c r="V102" s="72">
        <f t="shared" si="9"/>
        <v>0.93979999999999997</v>
      </c>
      <c r="W102" s="72"/>
      <c r="X102" s="72"/>
      <c r="Y102" s="72">
        <v>37</v>
      </c>
      <c r="Z102" s="72">
        <v>68</v>
      </c>
      <c r="AA102" s="72">
        <v>64</v>
      </c>
      <c r="AB102" s="72">
        <v>1</v>
      </c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</row>
    <row r="103" spans="1:39" x14ac:dyDescent="0.2">
      <c r="A103" s="73">
        <v>41569</v>
      </c>
      <c r="B103" s="72">
        <v>6</v>
      </c>
      <c r="C103" s="72">
        <v>7.0000000000000007E-2</v>
      </c>
      <c r="D103" s="72">
        <v>6.38</v>
      </c>
      <c r="E103" s="72">
        <v>3.8</v>
      </c>
      <c r="F103" s="72">
        <v>4.59</v>
      </c>
      <c r="G103" s="72">
        <v>0.315</v>
      </c>
      <c r="H103" s="72"/>
      <c r="I103" s="46">
        <v>176</v>
      </c>
      <c r="J103" s="26">
        <f t="shared" si="10"/>
        <v>2.4652319999999999</v>
      </c>
      <c r="K103" s="46">
        <v>1.68</v>
      </c>
      <c r="L103" s="26">
        <f t="shared" si="11"/>
        <v>5.2029599999999995E-2</v>
      </c>
      <c r="M103" s="72"/>
      <c r="N103" s="72">
        <v>5</v>
      </c>
      <c r="O103" s="72">
        <v>2</v>
      </c>
      <c r="P103" s="72">
        <v>2</v>
      </c>
      <c r="Q103" s="72">
        <v>2</v>
      </c>
      <c r="R103" s="72">
        <v>7</v>
      </c>
      <c r="S103" s="72">
        <v>1</v>
      </c>
      <c r="T103" s="72">
        <f t="shared" si="6"/>
        <v>20.555555555555557</v>
      </c>
      <c r="U103" s="72">
        <f t="shared" si="6"/>
        <v>15.555555555555555</v>
      </c>
      <c r="V103" s="72">
        <f t="shared" si="9"/>
        <v>0.53339999999999999</v>
      </c>
      <c r="W103" s="72"/>
      <c r="X103" s="72"/>
      <c r="Y103" s="72">
        <v>21</v>
      </c>
      <c r="Z103" s="72">
        <v>69</v>
      </c>
      <c r="AA103" s="72">
        <v>60</v>
      </c>
      <c r="AB103" s="72">
        <v>2</v>
      </c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</row>
    <row r="104" spans="1:39" x14ac:dyDescent="0.2">
      <c r="A104" s="73">
        <v>41583</v>
      </c>
      <c r="B104" s="72">
        <v>6</v>
      </c>
      <c r="C104" s="72">
        <v>0.08</v>
      </c>
      <c r="D104" s="72">
        <v>6.59</v>
      </c>
      <c r="E104" s="72">
        <v>2.9</v>
      </c>
      <c r="F104" s="72">
        <v>5.55</v>
      </c>
      <c r="G104" s="72">
        <v>0.35199999999999998</v>
      </c>
      <c r="H104" s="72"/>
      <c r="I104" s="46">
        <v>206</v>
      </c>
      <c r="J104" s="26">
        <f t="shared" si="10"/>
        <v>2.8854420000000003</v>
      </c>
      <c r="K104" s="46">
        <v>0.79</v>
      </c>
      <c r="L104" s="26">
        <f t="shared" si="11"/>
        <v>2.44663E-2</v>
      </c>
      <c r="M104" s="72"/>
      <c r="N104" s="72">
        <v>5</v>
      </c>
      <c r="O104" s="72">
        <v>3</v>
      </c>
      <c r="P104" s="72">
        <v>2</v>
      </c>
      <c r="Q104" s="72">
        <v>2</v>
      </c>
      <c r="R104" s="72">
        <v>7</v>
      </c>
      <c r="S104" s="72">
        <v>1</v>
      </c>
      <c r="T104" s="72">
        <f t="shared" si="6"/>
        <v>16.666666666666668</v>
      </c>
      <c r="U104" s="72">
        <f t="shared" si="6"/>
        <v>14.444444444444445</v>
      </c>
      <c r="V104" s="72">
        <f t="shared" si="9"/>
        <v>0.81279999999999997</v>
      </c>
      <c r="W104" s="72"/>
      <c r="X104" s="72"/>
      <c r="Y104" s="72">
        <v>32</v>
      </c>
      <c r="Z104" s="72">
        <v>62</v>
      </c>
      <c r="AA104" s="72">
        <v>58</v>
      </c>
      <c r="AB104" s="72">
        <v>2</v>
      </c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</row>
    <row r="105" spans="1:39" x14ac:dyDescent="0.2">
      <c r="A105" s="73"/>
      <c r="B105" s="72"/>
      <c r="C105" s="72"/>
      <c r="D105" s="72"/>
      <c r="E105" s="72"/>
      <c r="F105" s="72"/>
      <c r="G105" s="72"/>
      <c r="H105" s="72"/>
      <c r="I105" s="46"/>
      <c r="J105" s="26"/>
      <c r="K105" s="46"/>
      <c r="L105" s="26"/>
      <c r="M105" s="72"/>
      <c r="N105" s="72"/>
      <c r="O105" s="72"/>
      <c r="P105" s="72"/>
      <c r="Q105" s="72"/>
      <c r="R105" s="72"/>
      <c r="S105" s="72"/>
      <c r="T105" s="72" t="str">
        <f t="shared" si="6"/>
        <v xml:space="preserve"> </v>
      </c>
      <c r="U105" s="72" t="str">
        <f t="shared" si="6"/>
        <v xml:space="preserve"> </v>
      </c>
      <c r="V105" s="72">
        <f t="shared" si="9"/>
        <v>0</v>
      </c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</row>
    <row r="106" spans="1:39" x14ac:dyDescent="0.2">
      <c r="A106" s="73"/>
      <c r="B106" s="72"/>
      <c r="C106" s="72"/>
      <c r="D106" s="72"/>
      <c r="E106" s="72"/>
      <c r="F106" s="72"/>
      <c r="G106" s="72"/>
      <c r="H106" s="72"/>
      <c r="I106" s="38"/>
      <c r="J106" s="26"/>
      <c r="K106" s="39"/>
      <c r="L106" s="26"/>
      <c r="M106" s="72"/>
      <c r="N106" s="72"/>
      <c r="O106" s="72"/>
      <c r="P106" s="72"/>
      <c r="Q106" s="72"/>
      <c r="R106" s="72"/>
      <c r="S106" s="72"/>
      <c r="T106" s="72" t="str">
        <f t="shared" si="6"/>
        <v xml:space="preserve"> </v>
      </c>
      <c r="U106" s="72" t="str">
        <f t="shared" si="6"/>
        <v xml:space="preserve"> </v>
      </c>
      <c r="V106" s="72">
        <f t="shared" si="9"/>
        <v>0</v>
      </c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</row>
    <row r="107" spans="1:39" x14ac:dyDescent="0.2">
      <c r="A107" s="73"/>
      <c r="B107" s="72"/>
      <c r="C107" s="72"/>
      <c r="D107" s="72"/>
      <c r="E107" s="72"/>
      <c r="F107" s="72"/>
      <c r="G107" s="72"/>
      <c r="H107" s="72"/>
      <c r="I107" s="38"/>
      <c r="J107" s="26"/>
      <c r="K107" s="39"/>
      <c r="L107" s="26"/>
      <c r="M107" s="72"/>
      <c r="N107" s="72"/>
      <c r="O107" s="72"/>
      <c r="P107" s="72"/>
      <c r="Q107" s="72"/>
      <c r="R107" s="72"/>
      <c r="S107" s="72"/>
      <c r="T107" s="72" t="str">
        <f t="shared" si="6"/>
        <v xml:space="preserve"> </v>
      </c>
      <c r="U107" s="72" t="str">
        <f t="shared" si="6"/>
        <v xml:space="preserve"> </v>
      </c>
      <c r="V107" s="72">
        <f t="shared" si="9"/>
        <v>0</v>
      </c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</row>
    <row r="108" spans="1:39" x14ac:dyDescent="0.2">
      <c r="A108" s="73"/>
      <c r="B108" s="72"/>
      <c r="C108" s="72"/>
      <c r="D108" s="72"/>
      <c r="E108" s="72"/>
      <c r="F108" s="72"/>
      <c r="G108" s="72"/>
      <c r="H108" s="72"/>
      <c r="I108" s="38"/>
      <c r="J108" s="26"/>
      <c r="K108" s="39"/>
      <c r="L108" s="26"/>
      <c r="M108" s="72"/>
      <c r="N108" s="72"/>
      <c r="O108" s="72"/>
      <c r="P108" s="72"/>
      <c r="Q108" s="72"/>
      <c r="R108" s="72"/>
      <c r="S108" s="72"/>
      <c r="T108" s="72" t="str">
        <f t="shared" si="6"/>
        <v xml:space="preserve"> </v>
      </c>
      <c r="U108" s="72" t="str">
        <f t="shared" si="6"/>
        <v xml:space="preserve"> </v>
      </c>
      <c r="V108" s="72">
        <f t="shared" si="9"/>
        <v>0</v>
      </c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</row>
    <row r="109" spans="1:39" x14ac:dyDescent="0.2">
      <c r="A109" s="73"/>
      <c r="B109" s="72"/>
      <c r="C109" s="72"/>
      <c r="D109" s="72"/>
      <c r="E109" s="72"/>
      <c r="F109" s="72"/>
      <c r="G109" s="72"/>
      <c r="H109" s="72"/>
      <c r="I109" s="38"/>
      <c r="J109" s="26"/>
      <c r="K109" s="39"/>
      <c r="L109" s="26"/>
      <c r="M109" s="72"/>
      <c r="N109" s="72"/>
      <c r="O109" s="72"/>
      <c r="P109" s="72"/>
      <c r="Q109" s="72"/>
      <c r="R109" s="72"/>
      <c r="S109" s="72"/>
      <c r="T109" s="72" t="str">
        <f t="shared" si="6"/>
        <v xml:space="preserve"> </v>
      </c>
      <c r="U109" s="72" t="str">
        <f t="shared" si="6"/>
        <v xml:space="preserve"> </v>
      </c>
      <c r="V109" s="72">
        <f t="shared" si="9"/>
        <v>0</v>
      </c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</row>
    <row r="110" spans="1:39" x14ac:dyDescent="0.2">
      <c r="A110" s="73"/>
      <c r="B110" s="72"/>
      <c r="C110" s="72"/>
      <c r="D110" s="72"/>
      <c r="E110" s="72"/>
      <c r="F110" s="72"/>
      <c r="G110" s="72"/>
      <c r="H110" s="72"/>
      <c r="I110" s="37"/>
      <c r="J110" s="26"/>
      <c r="K110" s="37"/>
      <c r="L110" s="26"/>
      <c r="M110" s="72"/>
      <c r="N110" s="72"/>
      <c r="O110" s="72"/>
      <c r="P110" s="72"/>
      <c r="Q110" s="72"/>
      <c r="R110" s="72"/>
      <c r="S110" s="72"/>
      <c r="T110" s="72" t="str">
        <f t="shared" si="6"/>
        <v xml:space="preserve"> </v>
      </c>
      <c r="U110" s="72" t="str">
        <f t="shared" si="6"/>
        <v xml:space="preserve"> </v>
      </c>
      <c r="V110" s="72">
        <f t="shared" si="9"/>
        <v>0</v>
      </c>
      <c r="W110" s="105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</row>
    <row r="111" spans="1:39" x14ac:dyDescent="0.2">
      <c r="A111" s="73"/>
      <c r="B111" s="72"/>
      <c r="C111" s="72"/>
      <c r="D111" s="72"/>
      <c r="E111" s="72"/>
      <c r="F111" s="72"/>
      <c r="G111" s="72"/>
      <c r="H111" s="72"/>
      <c r="I111" s="37"/>
      <c r="J111" s="26"/>
      <c r="K111" s="37"/>
      <c r="L111" s="26"/>
      <c r="M111" s="72"/>
      <c r="N111" s="72"/>
      <c r="O111" s="72"/>
      <c r="P111" s="72"/>
      <c r="Q111" s="72"/>
      <c r="R111" s="72"/>
      <c r="S111" s="72"/>
      <c r="T111" s="72" t="str">
        <f t="shared" si="6"/>
        <v xml:space="preserve"> </v>
      </c>
      <c r="U111" s="72" t="str">
        <f t="shared" si="6"/>
        <v xml:space="preserve"> </v>
      </c>
      <c r="V111" s="72">
        <f t="shared" si="9"/>
        <v>0</v>
      </c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</row>
    <row r="112" spans="1:39" x14ac:dyDescent="0.2">
      <c r="A112" s="73"/>
      <c r="B112" s="72"/>
      <c r="C112" s="72"/>
      <c r="D112" s="72"/>
      <c r="E112" s="72"/>
      <c r="F112" s="72"/>
      <c r="G112" s="72"/>
      <c r="H112" s="72"/>
      <c r="I112" s="37"/>
      <c r="J112" s="26"/>
      <c r="K112" s="37"/>
      <c r="L112" s="26"/>
      <c r="M112" s="72"/>
      <c r="N112" s="72"/>
      <c r="O112" s="72"/>
      <c r="P112" s="72"/>
      <c r="Q112" s="72"/>
      <c r="R112" s="72"/>
      <c r="S112" s="72"/>
      <c r="T112" s="72" t="str">
        <f t="shared" si="6"/>
        <v xml:space="preserve"> </v>
      </c>
      <c r="U112" s="72" t="str">
        <f t="shared" si="6"/>
        <v xml:space="preserve"> </v>
      </c>
      <c r="V112" s="72">
        <f t="shared" si="9"/>
        <v>0</v>
      </c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</row>
    <row r="113" spans="1:39" x14ac:dyDescent="0.2">
      <c r="A113" s="73"/>
      <c r="B113" s="72"/>
      <c r="C113" s="72"/>
      <c r="D113" s="72"/>
      <c r="E113" s="72"/>
      <c r="F113" s="72"/>
      <c r="G113" s="72"/>
      <c r="H113" s="72"/>
      <c r="I113" s="37"/>
      <c r="J113" s="26"/>
      <c r="K113" s="37"/>
      <c r="L113" s="26"/>
      <c r="M113" s="72"/>
      <c r="N113" s="72"/>
      <c r="O113" s="72"/>
      <c r="P113" s="72"/>
      <c r="Q113" s="72"/>
      <c r="R113" s="72"/>
      <c r="S113" s="72"/>
      <c r="T113" s="72" t="str">
        <f t="shared" si="6"/>
        <v xml:space="preserve"> </v>
      </c>
      <c r="U113" s="72" t="str">
        <f t="shared" si="6"/>
        <v xml:space="preserve"> </v>
      </c>
      <c r="V113" s="72">
        <f t="shared" si="9"/>
        <v>0</v>
      </c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</row>
    <row r="114" spans="1:39" x14ac:dyDescent="0.2">
      <c r="A114" s="73"/>
      <c r="B114" s="72"/>
      <c r="C114" s="72"/>
      <c r="D114" s="72"/>
      <c r="E114" s="72"/>
      <c r="F114" s="72"/>
      <c r="G114" s="72"/>
      <c r="H114" s="72"/>
      <c r="I114" s="37"/>
      <c r="J114" s="26"/>
      <c r="K114" s="37"/>
      <c r="L114" s="26"/>
      <c r="M114" s="72"/>
      <c r="N114" s="72"/>
      <c r="O114" s="72"/>
      <c r="P114" s="72"/>
      <c r="Q114" s="72"/>
      <c r="R114" s="72"/>
      <c r="S114" s="72"/>
      <c r="T114" s="72" t="str">
        <f t="shared" si="6"/>
        <v xml:space="preserve"> </v>
      </c>
      <c r="U114" s="72" t="str">
        <f t="shared" si="6"/>
        <v xml:space="preserve"> </v>
      </c>
      <c r="V114" s="72">
        <f t="shared" si="9"/>
        <v>0</v>
      </c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</row>
    <row r="115" spans="1:39" x14ac:dyDescent="0.2">
      <c r="A115" s="73"/>
      <c r="B115" s="72"/>
      <c r="C115" s="72"/>
      <c r="D115" s="72"/>
      <c r="E115" s="72"/>
      <c r="F115" s="72"/>
      <c r="G115" s="72"/>
      <c r="H115" s="72"/>
      <c r="I115" s="37"/>
      <c r="J115" s="26"/>
      <c r="K115" s="37"/>
      <c r="L115" s="26"/>
      <c r="M115" s="72"/>
      <c r="N115" s="72"/>
      <c r="O115" s="72"/>
      <c r="P115" s="72"/>
      <c r="Q115" s="72"/>
      <c r="R115" s="72"/>
      <c r="S115" s="72"/>
      <c r="T115" s="72" t="str">
        <f t="shared" si="6"/>
        <v xml:space="preserve"> </v>
      </c>
      <c r="U115" s="72" t="str">
        <f t="shared" si="6"/>
        <v xml:space="preserve"> </v>
      </c>
      <c r="V115" s="72">
        <f t="shared" si="9"/>
        <v>0</v>
      </c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</row>
    <row r="116" spans="1:39" x14ac:dyDescent="0.2">
      <c r="A116" s="73"/>
      <c r="B116" s="72"/>
      <c r="C116" s="72"/>
      <c r="D116" s="72"/>
      <c r="E116" s="72"/>
      <c r="F116" s="72"/>
      <c r="G116" s="72"/>
      <c r="H116" s="72"/>
      <c r="I116" s="37"/>
      <c r="J116" s="26"/>
      <c r="K116" s="37"/>
      <c r="L116" s="26"/>
      <c r="M116" s="72"/>
      <c r="N116" s="72"/>
      <c r="O116" s="72"/>
      <c r="P116" s="72"/>
      <c r="Q116" s="72"/>
      <c r="R116" s="72"/>
      <c r="S116" s="72"/>
      <c r="T116" s="72" t="str">
        <f t="shared" si="6"/>
        <v xml:space="preserve"> </v>
      </c>
      <c r="U116" s="72" t="str">
        <f t="shared" si="6"/>
        <v xml:space="preserve"> </v>
      </c>
      <c r="V116" s="72">
        <f t="shared" si="9"/>
        <v>0</v>
      </c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</row>
    <row r="117" spans="1:39" x14ac:dyDescent="0.2">
      <c r="A117" s="73"/>
      <c r="B117" s="72"/>
      <c r="C117" s="72"/>
      <c r="D117" s="72"/>
      <c r="E117" s="72"/>
      <c r="F117" s="72"/>
      <c r="G117" s="72"/>
      <c r="H117" s="72"/>
      <c r="I117" s="37"/>
      <c r="J117" s="26"/>
      <c r="K117" s="37"/>
      <c r="L117" s="26"/>
      <c r="M117" s="72"/>
      <c r="N117" s="72"/>
      <c r="O117" s="72"/>
      <c r="P117" s="72"/>
      <c r="Q117" s="72"/>
      <c r="R117" s="72"/>
      <c r="S117" s="72"/>
      <c r="T117" s="72" t="str">
        <f t="shared" si="6"/>
        <v xml:space="preserve"> </v>
      </c>
      <c r="U117" s="72" t="str">
        <f t="shared" si="6"/>
        <v xml:space="preserve"> </v>
      </c>
      <c r="V117" s="72">
        <f t="shared" si="9"/>
        <v>0</v>
      </c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</row>
    <row r="118" spans="1:39" x14ac:dyDescent="0.2">
      <c r="A118" s="73"/>
      <c r="B118" s="72"/>
      <c r="C118" s="72"/>
      <c r="D118" s="72"/>
      <c r="E118" s="72"/>
      <c r="F118" s="72"/>
      <c r="G118" s="72"/>
      <c r="H118" s="72"/>
      <c r="I118" s="37"/>
      <c r="J118" s="26"/>
      <c r="K118" s="37"/>
      <c r="L118" s="26"/>
      <c r="M118" s="72"/>
      <c r="N118" s="72"/>
      <c r="O118" s="72"/>
      <c r="P118" s="72"/>
      <c r="Q118" s="72"/>
      <c r="R118" s="72"/>
      <c r="S118" s="72"/>
      <c r="T118" s="72" t="str">
        <f t="shared" si="6"/>
        <v xml:space="preserve"> </v>
      </c>
      <c r="U118" s="72" t="str">
        <f t="shared" si="6"/>
        <v xml:space="preserve"> </v>
      </c>
      <c r="V118" s="72">
        <f t="shared" si="9"/>
        <v>0</v>
      </c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</row>
    <row r="119" spans="1:39" x14ac:dyDescent="0.2">
      <c r="A119" s="73"/>
      <c r="B119" s="72"/>
      <c r="C119" s="72"/>
      <c r="D119" s="72"/>
      <c r="E119" s="72"/>
      <c r="F119" s="72"/>
      <c r="G119" s="72"/>
      <c r="H119" s="72"/>
      <c r="I119" s="37"/>
      <c r="J119" s="26"/>
      <c r="K119" s="37"/>
      <c r="L119" s="26"/>
      <c r="M119" s="72"/>
      <c r="N119" s="72"/>
      <c r="O119" s="72"/>
      <c r="P119" s="72"/>
      <c r="Q119" s="72"/>
      <c r="R119" s="72"/>
      <c r="S119" s="72"/>
      <c r="T119" s="72" t="str">
        <f t="shared" si="6"/>
        <v xml:space="preserve"> </v>
      </c>
      <c r="U119" s="72" t="str">
        <f t="shared" si="6"/>
        <v xml:space="preserve"> </v>
      </c>
      <c r="V119" s="72">
        <f t="shared" si="9"/>
        <v>0</v>
      </c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</row>
    <row r="120" spans="1:39" x14ac:dyDescent="0.2">
      <c r="A120" s="73"/>
      <c r="B120" s="72"/>
      <c r="C120" s="72"/>
      <c r="D120" s="72"/>
      <c r="E120" s="72"/>
      <c r="F120" s="72"/>
      <c r="G120" s="72"/>
      <c r="H120" s="72"/>
      <c r="I120" s="40"/>
      <c r="J120" s="26"/>
      <c r="K120" s="37"/>
      <c r="L120" s="26"/>
      <c r="M120" s="72"/>
      <c r="N120" s="72"/>
      <c r="O120" s="72"/>
      <c r="P120" s="72"/>
      <c r="R120" s="72"/>
      <c r="S120" s="72"/>
      <c r="T120" s="72" t="str">
        <f t="shared" si="6"/>
        <v xml:space="preserve"> </v>
      </c>
      <c r="U120" s="72" t="str">
        <f t="shared" si="6"/>
        <v xml:space="preserve"> </v>
      </c>
      <c r="V120" s="72">
        <f t="shared" si="9"/>
        <v>0</v>
      </c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</row>
    <row r="121" spans="1:39" x14ac:dyDescent="0.2">
      <c r="A121" s="73"/>
      <c r="B121" s="72"/>
      <c r="C121" s="72"/>
      <c r="D121" s="72"/>
      <c r="E121" s="72"/>
      <c r="F121" s="72"/>
      <c r="G121" s="72"/>
      <c r="H121" s="72"/>
      <c r="I121" s="46"/>
      <c r="J121" s="26"/>
      <c r="K121" s="46"/>
      <c r="L121" s="26"/>
      <c r="M121" s="72"/>
      <c r="N121" s="72"/>
      <c r="O121" s="72"/>
      <c r="P121" s="72"/>
      <c r="Q121" s="72"/>
      <c r="R121" s="72"/>
      <c r="S121" s="72"/>
      <c r="T121" s="72" t="str">
        <f t="shared" si="6"/>
        <v xml:space="preserve"> </v>
      </c>
      <c r="U121" s="72" t="str">
        <f t="shared" si="6"/>
        <v xml:space="preserve"> </v>
      </c>
      <c r="V121" s="72">
        <f t="shared" si="9"/>
        <v>0</v>
      </c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</row>
    <row r="122" spans="1:39" x14ac:dyDescent="0.2">
      <c r="A122" s="73"/>
      <c r="B122" s="72"/>
      <c r="C122" s="72"/>
      <c r="D122" s="72"/>
      <c r="E122" s="72"/>
      <c r="F122" s="72"/>
      <c r="G122" s="72"/>
      <c r="H122" s="72"/>
      <c r="I122" s="46"/>
      <c r="J122" s="26"/>
      <c r="K122" s="46"/>
      <c r="L122" s="26"/>
      <c r="M122" s="72"/>
      <c r="N122" s="72"/>
      <c r="O122" s="72"/>
      <c r="P122" s="72"/>
      <c r="R122" s="72"/>
      <c r="S122" s="72"/>
      <c r="T122" s="72" t="str">
        <f t="shared" si="6"/>
        <v xml:space="preserve"> </v>
      </c>
      <c r="U122" s="72" t="str">
        <f t="shared" si="6"/>
        <v xml:space="preserve"> </v>
      </c>
      <c r="V122" s="72">
        <f t="shared" si="9"/>
        <v>0</v>
      </c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</row>
    <row r="123" spans="1:39" x14ac:dyDescent="0.2">
      <c r="A123" s="73"/>
      <c r="B123" s="72"/>
      <c r="C123" s="72"/>
      <c r="D123" s="72"/>
      <c r="E123" s="72"/>
      <c r="F123" s="72"/>
      <c r="G123" s="72"/>
      <c r="H123" s="72"/>
      <c r="I123" s="46"/>
      <c r="J123" s="26"/>
      <c r="K123" s="46"/>
      <c r="L123" s="26"/>
      <c r="M123" s="72"/>
      <c r="N123" s="72"/>
      <c r="O123" s="72"/>
      <c r="P123" s="72"/>
      <c r="Q123" s="72"/>
      <c r="R123" s="72"/>
      <c r="S123" s="72"/>
      <c r="T123" s="72" t="str">
        <f t="shared" si="6"/>
        <v xml:space="preserve"> </v>
      </c>
      <c r="U123" s="72" t="str">
        <f t="shared" si="6"/>
        <v xml:space="preserve"> </v>
      </c>
      <c r="V123" s="72">
        <f t="shared" si="9"/>
        <v>0</v>
      </c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</row>
    <row r="124" spans="1:39" x14ac:dyDescent="0.2">
      <c r="A124" s="73"/>
      <c r="B124" s="72"/>
      <c r="C124" s="72"/>
      <c r="D124" s="72"/>
      <c r="E124" s="72"/>
      <c r="F124" s="72"/>
      <c r="G124" s="72"/>
      <c r="H124" s="72"/>
      <c r="I124" s="46"/>
      <c r="J124" s="26"/>
      <c r="K124" s="46"/>
      <c r="L124" s="26"/>
      <c r="M124" s="72"/>
      <c r="N124" s="72"/>
      <c r="O124" s="72"/>
      <c r="P124" s="72"/>
      <c r="Q124" s="72"/>
      <c r="R124" s="72"/>
      <c r="S124" s="72"/>
      <c r="T124" s="72" t="str">
        <f t="shared" si="6"/>
        <v xml:space="preserve"> </v>
      </c>
      <c r="U124" s="72" t="str">
        <f t="shared" si="6"/>
        <v xml:space="preserve"> </v>
      </c>
      <c r="V124" s="72">
        <f t="shared" si="9"/>
        <v>0</v>
      </c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</row>
    <row r="125" spans="1:39" x14ac:dyDescent="0.2">
      <c r="A125" s="73"/>
      <c r="B125" s="72"/>
      <c r="C125" s="72"/>
      <c r="D125" s="72"/>
      <c r="E125" s="72"/>
      <c r="F125" s="72"/>
      <c r="G125" s="72"/>
      <c r="H125" s="72"/>
      <c r="I125" s="46"/>
      <c r="J125" s="26"/>
      <c r="K125" s="46"/>
      <c r="L125" s="26"/>
      <c r="M125" s="72"/>
      <c r="N125" s="72"/>
      <c r="O125" s="72"/>
      <c r="P125" s="72"/>
      <c r="Q125" s="72"/>
      <c r="R125" s="72"/>
      <c r="S125" s="72"/>
      <c r="T125" s="72" t="str">
        <f t="shared" si="6"/>
        <v xml:space="preserve"> </v>
      </c>
      <c r="U125" s="72" t="str">
        <f t="shared" si="6"/>
        <v xml:space="preserve"> </v>
      </c>
      <c r="V125" s="72">
        <f t="shared" si="9"/>
        <v>0</v>
      </c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</row>
    <row r="126" spans="1:39" x14ac:dyDescent="0.2">
      <c r="A126" s="73"/>
      <c r="B126" s="72"/>
      <c r="C126" s="72"/>
      <c r="D126" s="72"/>
      <c r="E126" s="72"/>
      <c r="F126" s="72"/>
      <c r="G126" s="72"/>
      <c r="H126" s="72"/>
      <c r="I126" s="46"/>
      <c r="J126" s="26"/>
      <c r="K126" s="46"/>
      <c r="L126" s="26"/>
      <c r="M126" s="72"/>
      <c r="N126" s="72"/>
      <c r="O126" s="72"/>
      <c r="P126" s="72"/>
      <c r="Q126" s="72"/>
      <c r="R126" s="72"/>
      <c r="S126" s="72"/>
      <c r="T126" s="72" t="str">
        <f t="shared" si="6"/>
        <v xml:space="preserve"> </v>
      </c>
      <c r="U126" s="72" t="str">
        <f t="shared" si="6"/>
        <v xml:space="preserve"> </v>
      </c>
      <c r="V126" s="72">
        <f t="shared" si="9"/>
        <v>0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</row>
    <row r="127" spans="1:39" x14ac:dyDescent="0.2">
      <c r="A127" s="73"/>
      <c r="B127" s="72"/>
      <c r="C127" s="72"/>
      <c r="D127" s="72"/>
      <c r="E127" s="72"/>
      <c r="F127" s="72"/>
      <c r="G127" s="72"/>
      <c r="H127" s="72"/>
      <c r="I127" s="46"/>
      <c r="J127" s="26"/>
      <c r="K127" s="46"/>
      <c r="L127" s="26"/>
      <c r="M127" s="72"/>
      <c r="N127" s="72"/>
      <c r="O127" s="72"/>
      <c r="P127" s="72"/>
      <c r="Q127" s="72"/>
      <c r="R127" s="72"/>
      <c r="S127" s="72"/>
      <c r="T127" s="72" t="str">
        <f t="shared" si="6"/>
        <v xml:space="preserve"> </v>
      </c>
      <c r="U127" s="72" t="str">
        <f t="shared" si="6"/>
        <v xml:space="preserve"> </v>
      </c>
      <c r="V127" s="72">
        <f t="shared" si="9"/>
        <v>0</v>
      </c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</row>
    <row r="128" spans="1:39" x14ac:dyDescent="0.2">
      <c r="A128" s="73"/>
      <c r="B128" s="72"/>
      <c r="C128" s="72"/>
      <c r="D128" s="72"/>
      <c r="E128" s="72"/>
      <c r="F128" s="72"/>
      <c r="G128" s="72"/>
      <c r="H128" s="72"/>
      <c r="I128" s="46"/>
      <c r="J128" s="26"/>
      <c r="K128" s="46"/>
      <c r="L128" s="26"/>
      <c r="M128" s="72"/>
      <c r="N128" s="72"/>
      <c r="O128" s="72"/>
      <c r="P128" s="72"/>
      <c r="Q128" s="72"/>
      <c r="R128" s="72"/>
      <c r="S128" s="72"/>
      <c r="T128" s="72" t="str">
        <f t="shared" si="6"/>
        <v xml:space="preserve"> </v>
      </c>
      <c r="U128" s="72" t="str">
        <f t="shared" si="6"/>
        <v xml:space="preserve"> </v>
      </c>
      <c r="V128" s="72">
        <f t="shared" si="9"/>
        <v>0</v>
      </c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</row>
    <row r="129" spans="1:39" x14ac:dyDescent="0.2">
      <c r="A129" s="73"/>
      <c r="B129" s="72"/>
      <c r="C129" s="72"/>
      <c r="D129" s="72"/>
      <c r="E129" s="72"/>
      <c r="F129" s="72"/>
      <c r="G129" s="72"/>
      <c r="H129" s="72"/>
      <c r="I129" s="46"/>
      <c r="J129" s="26"/>
      <c r="K129" s="46"/>
      <c r="L129" s="26"/>
      <c r="M129" s="72"/>
      <c r="N129" s="72"/>
      <c r="O129" s="72"/>
      <c r="P129" s="72"/>
      <c r="Q129" s="72"/>
      <c r="R129" s="72"/>
      <c r="S129" s="72"/>
      <c r="T129" s="72" t="str">
        <f t="shared" si="6"/>
        <v xml:space="preserve"> </v>
      </c>
      <c r="U129" s="72" t="str">
        <f t="shared" si="6"/>
        <v xml:space="preserve"> </v>
      </c>
      <c r="V129" s="72">
        <f t="shared" si="9"/>
        <v>0</v>
      </c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</row>
    <row r="130" spans="1:39" x14ac:dyDescent="0.2">
      <c r="A130" s="73"/>
      <c r="B130" s="72"/>
      <c r="C130" s="72"/>
      <c r="D130" s="72"/>
      <c r="E130" s="72"/>
      <c r="F130" s="72"/>
      <c r="G130" s="72"/>
      <c r="H130" s="72"/>
      <c r="I130" s="46"/>
      <c r="J130" s="26"/>
      <c r="K130" s="46"/>
      <c r="L130" s="26"/>
      <c r="M130" s="72"/>
      <c r="N130" s="72"/>
      <c r="O130" s="72"/>
      <c r="P130" s="72"/>
      <c r="Q130" s="72"/>
      <c r="R130" s="72"/>
      <c r="S130" s="72"/>
      <c r="T130" s="72" t="str">
        <f t="shared" si="6"/>
        <v xml:space="preserve"> </v>
      </c>
      <c r="U130" s="72" t="str">
        <f t="shared" si="6"/>
        <v xml:space="preserve"> </v>
      </c>
      <c r="V130" s="72">
        <f t="shared" si="9"/>
        <v>0</v>
      </c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</row>
    <row r="131" spans="1:39" x14ac:dyDescent="0.2">
      <c r="A131" s="73">
        <v>41345</v>
      </c>
      <c r="B131" s="72">
        <v>8</v>
      </c>
      <c r="C131" s="72">
        <v>0.05</v>
      </c>
      <c r="D131" s="72">
        <v>6.55</v>
      </c>
      <c r="E131" s="72">
        <v>5.2</v>
      </c>
      <c r="F131" s="72">
        <v>2.75</v>
      </c>
      <c r="G131" s="72">
        <v>0.06</v>
      </c>
      <c r="H131" s="72"/>
      <c r="I131" s="46">
        <f>AVERAGE(TNTP!D134:D135)</f>
        <v>162</v>
      </c>
      <c r="J131" s="46">
        <f>AVERAGE(TNTP!E134:E135)</f>
        <v>2.2691340000000002</v>
      </c>
      <c r="K131" s="46">
        <f>AVERAGE(TNTP!F134:F135)</f>
        <v>1.43</v>
      </c>
      <c r="L131" s="46">
        <f>AVERAGE(TNTP!G134:G135)</f>
        <v>4.4287099999999996E-2</v>
      </c>
      <c r="M131" s="72"/>
      <c r="N131" s="72">
        <v>5</v>
      </c>
      <c r="O131" s="72">
        <v>3</v>
      </c>
      <c r="P131" s="72">
        <v>2</v>
      </c>
      <c r="Q131" s="72">
        <v>2</v>
      </c>
      <c r="R131" s="72">
        <v>13</v>
      </c>
      <c r="S131" s="72">
        <v>4</v>
      </c>
      <c r="T131" s="72">
        <f t="shared" si="6"/>
        <v>16.666666666666668</v>
      </c>
      <c r="U131" s="72">
        <f t="shared" si="6"/>
        <v>9.4444444444444446</v>
      </c>
      <c r="V131" s="72">
        <f t="shared" si="9"/>
        <v>0.76200000000000001</v>
      </c>
      <c r="W131" s="72" t="s">
        <v>43</v>
      </c>
      <c r="X131" s="72" t="s">
        <v>105</v>
      </c>
      <c r="Y131" s="72">
        <v>30</v>
      </c>
      <c r="Z131" s="72">
        <v>62</v>
      </c>
      <c r="AA131" s="72">
        <v>49</v>
      </c>
      <c r="AB131" s="72">
        <v>1</v>
      </c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</row>
    <row r="132" spans="1:39" x14ac:dyDescent="0.2">
      <c r="A132" s="73">
        <v>41359</v>
      </c>
      <c r="B132" s="72">
        <v>8</v>
      </c>
      <c r="C132" s="72">
        <v>7.0000000000000007E-2</v>
      </c>
      <c r="D132" s="72">
        <v>6.45</v>
      </c>
      <c r="E132" s="72">
        <v>3.7</v>
      </c>
      <c r="F132" s="72">
        <v>5.36</v>
      </c>
      <c r="G132" s="72">
        <v>4.2999999999999997E-2</v>
      </c>
      <c r="H132" s="72"/>
      <c r="I132" s="46">
        <f>AVERAGE(TNTP!D136:D137)</f>
        <v>272.5</v>
      </c>
      <c r="J132" s="46">
        <f>AVERAGE(TNTP!E136:E137)</f>
        <v>3.8169074999999997</v>
      </c>
      <c r="K132" s="46">
        <f>AVERAGE(TNTP!F136:F137)</f>
        <v>0.99500000000000011</v>
      </c>
      <c r="L132" s="46">
        <f>AVERAGE(TNTP!G136:G137)</f>
        <v>3.0815149999999999E-2</v>
      </c>
      <c r="M132" s="72"/>
      <c r="N132" s="72">
        <v>5</v>
      </c>
      <c r="O132" s="72">
        <v>3</v>
      </c>
      <c r="P132" s="72">
        <v>1</v>
      </c>
      <c r="Q132" s="72">
        <v>2</v>
      </c>
      <c r="R132" s="72">
        <v>13</v>
      </c>
      <c r="S132" s="72">
        <v>4</v>
      </c>
      <c r="T132" s="72">
        <f t="shared" ref="T132:U195" si="12">IF(Z132&gt;0,(Z132-32)*5/9," ")</f>
        <v>10</v>
      </c>
      <c r="U132" s="72">
        <f t="shared" si="12"/>
        <v>5.5555555555555554</v>
      </c>
      <c r="V132" s="72">
        <f t="shared" si="9"/>
        <v>1.016</v>
      </c>
      <c r="W132" s="72"/>
      <c r="X132" s="72"/>
      <c r="Y132" s="72">
        <v>40</v>
      </c>
      <c r="Z132" s="72">
        <v>50</v>
      </c>
      <c r="AA132" s="72">
        <v>42</v>
      </c>
      <c r="AB132" s="72">
        <v>1</v>
      </c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</row>
    <row r="133" spans="1:39" x14ac:dyDescent="0.2">
      <c r="A133" s="73">
        <v>41373</v>
      </c>
      <c r="B133" s="72">
        <v>8</v>
      </c>
      <c r="C133" s="72">
        <v>0.06</v>
      </c>
      <c r="D133" s="72">
        <v>6.27</v>
      </c>
      <c r="E133" s="72">
        <v>6.8</v>
      </c>
      <c r="F133" s="72">
        <v>2.98</v>
      </c>
      <c r="G133" s="72">
        <v>7.1999999999999995E-2</v>
      </c>
      <c r="H133" s="72"/>
      <c r="I133" s="46">
        <f>AVERAGE(TNTP!D138:D139)</f>
        <v>195</v>
      </c>
      <c r="J133" s="46">
        <f>AVERAGE(TNTP!E138:E139)</f>
        <v>2.7313650000000003</v>
      </c>
      <c r="K133" s="46">
        <f>AVERAGE(TNTP!F138:F139)</f>
        <v>0.88</v>
      </c>
      <c r="L133" s="46">
        <f>AVERAGE(TNTP!G138:G139)</f>
        <v>2.7253599999999999E-2</v>
      </c>
      <c r="M133" s="72"/>
      <c r="N133" s="72">
        <v>5</v>
      </c>
      <c r="O133" s="72">
        <v>1</v>
      </c>
      <c r="P133" s="72">
        <v>1</v>
      </c>
      <c r="Q133" s="72">
        <v>1</v>
      </c>
      <c r="R133" s="72">
        <v>13</v>
      </c>
      <c r="S133" s="72">
        <v>1</v>
      </c>
      <c r="T133" s="72">
        <f t="shared" si="12"/>
        <v>28.333333333333332</v>
      </c>
      <c r="U133" s="72">
        <f t="shared" si="12"/>
        <v>15.555555555555555</v>
      </c>
      <c r="V133" s="72">
        <f t="shared" si="9"/>
        <v>0.88900000000000001</v>
      </c>
      <c r="W133" s="72"/>
      <c r="X133" s="72"/>
      <c r="Y133" s="72">
        <v>35</v>
      </c>
      <c r="Z133" s="72">
        <v>83</v>
      </c>
      <c r="AA133" s="72">
        <v>60</v>
      </c>
      <c r="AB133" s="72">
        <v>1</v>
      </c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</row>
    <row r="134" spans="1:39" x14ac:dyDescent="0.2">
      <c r="A134" s="73">
        <v>41387</v>
      </c>
      <c r="B134" s="72">
        <v>8</v>
      </c>
      <c r="C134" s="72">
        <v>7.0000000000000007E-2</v>
      </c>
      <c r="D134" s="72">
        <v>6.59</v>
      </c>
      <c r="E134" s="72">
        <v>4.4000000000000004</v>
      </c>
      <c r="F134" s="72">
        <v>5.4</v>
      </c>
      <c r="G134" s="72">
        <v>0.215</v>
      </c>
      <c r="H134" s="72"/>
      <c r="I134" s="46">
        <f>AVERAGE(TNTP!D140:D141)</f>
        <v>213</v>
      </c>
      <c r="J134" s="46">
        <f>AVERAGE(TNTP!E140:E141)</f>
        <v>2.9834909999999999</v>
      </c>
      <c r="K134" s="46">
        <f>AVERAGE(TNTP!F140:F141)</f>
        <v>0.98499999999999999</v>
      </c>
      <c r="L134" s="46">
        <f>AVERAGE(TNTP!G140:G141)</f>
        <v>3.050545E-2</v>
      </c>
      <c r="M134" s="72"/>
      <c r="N134" s="72">
        <v>5</v>
      </c>
      <c r="O134" s="72">
        <v>3</v>
      </c>
      <c r="P134" s="72">
        <v>1</v>
      </c>
      <c r="Q134" s="72">
        <v>1</v>
      </c>
      <c r="R134" s="72">
        <v>13</v>
      </c>
      <c r="S134" s="72">
        <v>2</v>
      </c>
      <c r="T134" s="72">
        <f t="shared" si="12"/>
        <v>18.333333333333332</v>
      </c>
      <c r="U134" s="72">
        <f t="shared" si="12"/>
        <v>13.888888888888889</v>
      </c>
      <c r="V134" s="72">
        <f t="shared" si="9"/>
        <v>1.0922000000000001</v>
      </c>
      <c r="W134" s="72"/>
      <c r="X134" s="72"/>
      <c r="Y134" s="72">
        <v>43</v>
      </c>
      <c r="Z134" s="72">
        <v>65</v>
      </c>
      <c r="AA134" s="72">
        <v>57</v>
      </c>
      <c r="AB134" s="72">
        <v>2</v>
      </c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</row>
    <row r="135" spans="1:39" x14ac:dyDescent="0.2">
      <c r="A135" s="73">
        <v>41401</v>
      </c>
      <c r="B135" s="72">
        <v>8</v>
      </c>
      <c r="C135" s="72">
        <v>0.05</v>
      </c>
      <c r="D135" s="72">
        <v>6.58</v>
      </c>
      <c r="E135" s="72">
        <v>5</v>
      </c>
      <c r="F135" s="72">
        <v>2.2599999999999998</v>
      </c>
      <c r="G135" s="72">
        <v>0.13200000000000001</v>
      </c>
      <c r="H135" s="72"/>
      <c r="I135" s="46">
        <f>AVERAGE(TNTP!D142:D143)</f>
        <v>137.5</v>
      </c>
      <c r="J135" s="46">
        <f>AVERAGE(TNTP!E142:E143)</f>
        <v>1.9259625</v>
      </c>
      <c r="K135" s="46">
        <f>AVERAGE(TNTP!F142:F143)</f>
        <v>1.845</v>
      </c>
      <c r="L135" s="46">
        <f>AVERAGE(TNTP!G142:G143)</f>
        <v>5.713965E-2</v>
      </c>
      <c r="M135" s="72"/>
      <c r="N135" s="72">
        <v>5</v>
      </c>
      <c r="O135" s="72">
        <v>3</v>
      </c>
      <c r="P135" s="72">
        <v>1</v>
      </c>
      <c r="Q135" s="72">
        <v>1</v>
      </c>
      <c r="R135" s="72">
        <v>13</v>
      </c>
      <c r="S135" s="72">
        <v>4</v>
      </c>
      <c r="T135" s="72">
        <f t="shared" si="12"/>
        <v>16.111111111111111</v>
      </c>
      <c r="U135" s="72">
        <f t="shared" si="12"/>
        <v>15</v>
      </c>
      <c r="V135" s="72">
        <f t="shared" si="9"/>
        <v>0.55879999999999996</v>
      </c>
      <c r="W135" s="72"/>
      <c r="X135" s="72"/>
      <c r="Y135" s="72">
        <v>22</v>
      </c>
      <c r="Z135" s="72">
        <v>61</v>
      </c>
      <c r="AA135" s="72">
        <v>59</v>
      </c>
      <c r="AB135" s="72">
        <v>1</v>
      </c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</row>
    <row r="136" spans="1:39" x14ac:dyDescent="0.2">
      <c r="A136" s="73">
        <v>41415</v>
      </c>
      <c r="B136" s="72">
        <v>8</v>
      </c>
      <c r="C136" s="72">
        <v>7.0000000000000007E-2</v>
      </c>
      <c r="D136" s="72">
        <v>6.48</v>
      </c>
      <c r="E136" s="72">
        <v>5</v>
      </c>
      <c r="F136" s="72">
        <v>4.01</v>
      </c>
      <c r="G136" s="72">
        <v>0.437</v>
      </c>
      <c r="H136" s="72"/>
      <c r="I136" s="46">
        <f>AVERAGE(TNTP!D144:D145)</f>
        <v>203</v>
      </c>
      <c r="J136" s="46">
        <f>AVERAGE(TNTP!E144:E145)</f>
        <v>2.8434210000000002</v>
      </c>
      <c r="K136" s="46">
        <f>AVERAGE(TNTP!F144:F145)</f>
        <v>1.375</v>
      </c>
      <c r="L136" s="46">
        <f>AVERAGE(TNTP!G144:G145)</f>
        <v>4.2583749999999997E-2</v>
      </c>
      <c r="M136" s="72"/>
      <c r="N136" s="72">
        <v>5</v>
      </c>
      <c r="O136" s="72">
        <v>2</v>
      </c>
      <c r="P136" s="72">
        <v>1</v>
      </c>
      <c r="Q136" s="72">
        <v>1</v>
      </c>
      <c r="R136" s="72">
        <v>13</v>
      </c>
      <c r="S136" s="72">
        <v>3</v>
      </c>
      <c r="T136" s="72">
        <f t="shared" si="12"/>
        <v>32.222222222222221</v>
      </c>
      <c r="U136" s="72">
        <f t="shared" si="12"/>
        <v>20.555555555555557</v>
      </c>
      <c r="V136" s="72">
        <f t="shared" si="9"/>
        <v>0.88900000000000001</v>
      </c>
      <c r="W136" s="72"/>
      <c r="X136" s="72"/>
      <c r="Y136" s="72">
        <v>35</v>
      </c>
      <c r="Z136" s="72">
        <v>90</v>
      </c>
      <c r="AA136" s="72">
        <v>69</v>
      </c>
      <c r="AB136" s="72">
        <v>2</v>
      </c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</row>
    <row r="137" spans="1:39" x14ac:dyDescent="0.2">
      <c r="A137" s="73">
        <v>41429</v>
      </c>
      <c r="B137" s="72">
        <v>8</v>
      </c>
      <c r="C137" s="72">
        <v>0.06</v>
      </c>
      <c r="D137" s="72">
        <v>6.61</v>
      </c>
      <c r="E137" s="72">
        <v>8.1999999999999993</v>
      </c>
      <c r="F137" s="72">
        <v>1.94</v>
      </c>
      <c r="G137" s="72">
        <v>0.28000000000000003</v>
      </c>
      <c r="H137" s="72"/>
      <c r="I137" s="46">
        <f>AVERAGE(TNTP!D146:D147)</f>
        <v>189.5</v>
      </c>
      <c r="J137" s="46">
        <f>AVERAGE(TNTP!E146:E147)</f>
        <v>2.6543264999999998</v>
      </c>
      <c r="K137" s="46">
        <f>AVERAGE(TNTP!F146:F147)</f>
        <v>2.16</v>
      </c>
      <c r="L137" s="46">
        <f>AVERAGE(TNTP!G146:G147)</f>
        <v>6.6895200000000002E-2</v>
      </c>
      <c r="N137" s="72">
        <v>5</v>
      </c>
      <c r="O137" s="72">
        <v>1</v>
      </c>
      <c r="P137" s="72">
        <v>2</v>
      </c>
      <c r="Q137" s="72">
        <v>2</v>
      </c>
      <c r="R137" s="72">
        <v>6</v>
      </c>
      <c r="S137" s="72">
        <v>5</v>
      </c>
      <c r="T137" s="72">
        <f t="shared" si="12"/>
        <v>23.333333333333332</v>
      </c>
      <c r="U137" s="72">
        <f t="shared" si="12"/>
        <v>21.111111111111111</v>
      </c>
      <c r="V137" s="72">
        <f t="shared" si="9"/>
        <v>0.53339999999999999</v>
      </c>
      <c r="W137" s="72"/>
      <c r="X137" s="72"/>
      <c r="Y137" s="72">
        <v>21</v>
      </c>
      <c r="Z137" s="72">
        <v>74</v>
      </c>
      <c r="AA137" s="72">
        <v>70</v>
      </c>
      <c r="AB137" s="72">
        <v>1</v>
      </c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</row>
    <row r="138" spans="1:39" x14ac:dyDescent="0.2">
      <c r="A138" s="73">
        <v>41443</v>
      </c>
      <c r="B138" s="72">
        <v>8</v>
      </c>
      <c r="C138" s="72"/>
      <c r="D138" s="72"/>
      <c r="E138" s="72"/>
      <c r="F138" s="72"/>
      <c r="G138" s="72"/>
      <c r="H138" s="72"/>
      <c r="I138" s="46"/>
      <c r="J138" s="46"/>
      <c r="K138" s="46"/>
      <c r="L138" s="46"/>
      <c r="N138" s="72"/>
      <c r="O138" s="72"/>
      <c r="P138" s="72"/>
      <c r="Q138" s="72"/>
      <c r="R138" s="72"/>
      <c r="S138" s="72"/>
      <c r="T138" s="72" t="str">
        <f t="shared" si="12"/>
        <v xml:space="preserve"> </v>
      </c>
      <c r="U138" s="72" t="str">
        <f t="shared" si="12"/>
        <v xml:space="preserve"> </v>
      </c>
      <c r="V138" s="72">
        <f t="shared" si="9"/>
        <v>0</v>
      </c>
      <c r="W138" s="72"/>
      <c r="X138" s="72" t="s">
        <v>198</v>
      </c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</row>
    <row r="139" spans="1:39" x14ac:dyDescent="0.2">
      <c r="A139" s="73">
        <v>41457</v>
      </c>
      <c r="B139" s="72">
        <v>8</v>
      </c>
      <c r="C139" s="72">
        <v>0.04</v>
      </c>
      <c r="D139" s="72">
        <v>6.15</v>
      </c>
      <c r="E139" s="72">
        <v>11.6</v>
      </c>
      <c r="F139" s="72">
        <v>0.80500000000000005</v>
      </c>
      <c r="G139" s="72">
        <v>0.44600000000000001</v>
      </c>
      <c r="H139" s="72"/>
      <c r="I139" s="46">
        <f>AVERAGE(TNTP!D150:D151)</f>
        <v>141</v>
      </c>
      <c r="J139" s="46">
        <f>AVERAGE(TNTP!E150:E151)</f>
        <v>1.974987</v>
      </c>
      <c r="K139" s="46">
        <f>AVERAGE(TNTP!F150:F151)</f>
        <v>7.54</v>
      </c>
      <c r="L139" s="46">
        <f>AVERAGE(TNTP!G150:G151)</f>
        <v>0.23351379999999999</v>
      </c>
      <c r="N139" s="72">
        <v>5</v>
      </c>
      <c r="O139" s="72">
        <v>3</v>
      </c>
      <c r="P139" s="72">
        <v>1</v>
      </c>
      <c r="Q139" s="72">
        <v>1</v>
      </c>
      <c r="R139" s="72">
        <v>13</v>
      </c>
      <c r="S139" s="72">
        <v>5</v>
      </c>
      <c r="T139" s="72">
        <f t="shared" si="12"/>
        <v>25.555555555555557</v>
      </c>
      <c r="U139" s="72">
        <f t="shared" si="12"/>
        <v>22.222222222222221</v>
      </c>
      <c r="V139" s="72">
        <f t="shared" si="9"/>
        <v>0.4572</v>
      </c>
      <c r="W139" s="72"/>
      <c r="X139" s="72"/>
      <c r="Y139" s="72">
        <v>18</v>
      </c>
      <c r="Z139" s="72">
        <v>78</v>
      </c>
      <c r="AA139" s="72">
        <v>72</v>
      </c>
      <c r="AB139" s="72">
        <v>1</v>
      </c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</row>
    <row r="140" spans="1:39" x14ac:dyDescent="0.2">
      <c r="A140" s="73">
        <v>41471</v>
      </c>
      <c r="B140" s="72">
        <v>8</v>
      </c>
      <c r="C140" s="72">
        <v>0.05</v>
      </c>
      <c r="D140" s="72">
        <v>6.08</v>
      </c>
      <c r="E140" s="72">
        <v>11.6</v>
      </c>
      <c r="F140" s="72">
        <v>3.46</v>
      </c>
      <c r="G140" s="72">
        <v>0.66500000000000004</v>
      </c>
      <c r="H140" s="72"/>
      <c r="I140" s="46">
        <f>AVERAGE(TNTP!D152:D153)</f>
        <v>207</v>
      </c>
      <c r="J140" s="46">
        <f>AVERAGE(TNTP!E152:E153)</f>
        <v>2.8994490000000002</v>
      </c>
      <c r="K140" s="46">
        <f>AVERAGE(TNTP!F152:F153)</f>
        <v>6.27</v>
      </c>
      <c r="L140" s="46">
        <f>AVERAGE(TNTP!G152:G153)</f>
        <v>0.19418189999999999</v>
      </c>
      <c r="N140" s="72">
        <v>5</v>
      </c>
      <c r="O140" s="72">
        <v>1</v>
      </c>
      <c r="P140" s="72">
        <v>1</v>
      </c>
      <c r="Q140" s="72">
        <v>1</v>
      </c>
      <c r="R140" s="72">
        <v>13</v>
      </c>
      <c r="S140" s="72">
        <v>1</v>
      </c>
      <c r="T140" s="72">
        <f t="shared" si="12"/>
        <v>31.111111111111111</v>
      </c>
      <c r="U140" s="72">
        <f t="shared" si="12"/>
        <v>24.444444444444443</v>
      </c>
      <c r="V140" s="72">
        <f t="shared" si="9"/>
        <v>0.60959999999999992</v>
      </c>
      <c r="W140" s="72"/>
      <c r="X140" s="72"/>
      <c r="Y140" s="72">
        <v>24</v>
      </c>
      <c r="Z140" s="72">
        <v>88</v>
      </c>
      <c r="AA140" s="72">
        <v>76</v>
      </c>
      <c r="AB140" s="72">
        <v>1</v>
      </c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</row>
    <row r="141" spans="1:39" x14ac:dyDescent="0.2">
      <c r="A141" s="73">
        <v>41485</v>
      </c>
      <c r="B141" s="72">
        <v>8</v>
      </c>
      <c r="C141" s="72">
        <v>7.0000000000000007E-2</v>
      </c>
      <c r="D141" s="72">
        <v>6.73</v>
      </c>
      <c r="E141" s="72">
        <v>3.4</v>
      </c>
      <c r="F141" s="72">
        <v>7.62</v>
      </c>
      <c r="G141" s="72">
        <v>0.443</v>
      </c>
      <c r="H141" s="72"/>
      <c r="I141" s="46">
        <f>AVERAGE(TNTP!D154:D155)</f>
        <v>234.5</v>
      </c>
      <c r="J141" s="46">
        <f>AVERAGE(TNTP!E154:E155)</f>
        <v>3.2846415000000002</v>
      </c>
      <c r="K141" s="46">
        <f>AVERAGE(TNTP!F154:F155)</f>
        <v>1.37</v>
      </c>
      <c r="L141" s="46">
        <f>AVERAGE(TNTP!G154:G155)</f>
        <v>4.2428899999999999E-2</v>
      </c>
      <c r="N141" s="72">
        <v>5</v>
      </c>
      <c r="O141" s="72">
        <v>1</v>
      </c>
      <c r="P141" s="72">
        <v>1</v>
      </c>
      <c r="Q141" s="72">
        <v>1</v>
      </c>
      <c r="R141" s="72">
        <v>13</v>
      </c>
      <c r="S141" s="72">
        <v>4</v>
      </c>
      <c r="T141" s="72">
        <f t="shared" si="12"/>
        <v>29.444444444444443</v>
      </c>
      <c r="U141" s="72">
        <f t="shared" si="12"/>
        <v>22.222222222222221</v>
      </c>
      <c r="V141" s="72">
        <f t="shared" si="9"/>
        <v>0.99059999999999993</v>
      </c>
      <c r="W141" s="72"/>
      <c r="X141" s="72"/>
      <c r="Y141" s="72">
        <v>39</v>
      </c>
      <c r="Z141" s="72">
        <v>85</v>
      </c>
      <c r="AA141" s="72">
        <v>72</v>
      </c>
      <c r="AB141" s="72">
        <v>2</v>
      </c>
      <c r="AC141" s="72"/>
      <c r="AD141" s="72"/>
      <c r="AE141" s="72"/>
      <c r="AF141" s="72"/>
      <c r="AG141" s="72"/>
      <c r="AI141" s="72"/>
      <c r="AJ141" s="72"/>
      <c r="AK141" s="72"/>
      <c r="AL141" s="72"/>
      <c r="AM141" s="72"/>
    </row>
    <row r="142" spans="1:39" x14ac:dyDescent="0.2">
      <c r="A142" s="73">
        <v>41499</v>
      </c>
      <c r="B142" s="72">
        <v>8</v>
      </c>
      <c r="C142" s="72">
        <v>7.0000000000000007E-2</v>
      </c>
      <c r="D142" s="72">
        <v>6.74</v>
      </c>
      <c r="E142" s="72">
        <v>5.0999999999999996</v>
      </c>
      <c r="F142" s="72">
        <v>5.72</v>
      </c>
      <c r="G142" s="72">
        <v>0.51</v>
      </c>
      <c r="H142" s="72"/>
      <c r="I142" s="46">
        <f>AVERAGE(TNTP!D156:D157)</f>
        <v>212.5</v>
      </c>
      <c r="J142" s="46">
        <f>AVERAGE(TNTP!E156:E157)</f>
        <v>2.9764875000000002</v>
      </c>
      <c r="K142" s="46">
        <f>AVERAGE(TNTP!F156:F157)</f>
        <v>1.9950000000000001</v>
      </c>
      <c r="L142" s="46">
        <f>AVERAGE(TNTP!G156:G157)</f>
        <v>6.1785149999999997E-2</v>
      </c>
      <c r="N142" s="72">
        <v>5</v>
      </c>
      <c r="O142" s="72">
        <v>1</v>
      </c>
      <c r="P142" s="72">
        <v>1</v>
      </c>
      <c r="Q142" s="72">
        <v>1</v>
      </c>
      <c r="R142" s="72">
        <v>13</v>
      </c>
      <c r="S142" s="72">
        <v>2</v>
      </c>
      <c r="T142" s="72">
        <f t="shared" si="12"/>
        <v>34.444444444444443</v>
      </c>
      <c r="U142" s="72">
        <f t="shared" si="12"/>
        <v>23.333333333333332</v>
      </c>
      <c r="V142" s="72">
        <f t="shared" si="9"/>
        <v>0.99059999999999993</v>
      </c>
      <c r="W142" s="72"/>
      <c r="X142" s="72"/>
      <c r="Y142" s="72">
        <v>39</v>
      </c>
      <c r="Z142" s="72">
        <v>94</v>
      </c>
      <c r="AA142" s="72">
        <v>74</v>
      </c>
      <c r="AB142" s="72">
        <v>2</v>
      </c>
      <c r="AC142" s="72"/>
      <c r="AD142" s="72"/>
      <c r="AE142" s="72"/>
      <c r="AF142" s="72"/>
      <c r="AG142" s="72"/>
      <c r="AI142" s="72"/>
      <c r="AJ142" s="72"/>
      <c r="AK142" s="72"/>
      <c r="AL142" s="72"/>
      <c r="AM142" s="72"/>
    </row>
    <row r="143" spans="1:39" x14ac:dyDescent="0.2">
      <c r="A143" s="73">
        <v>41513</v>
      </c>
      <c r="B143" s="72">
        <v>8</v>
      </c>
      <c r="C143" s="72">
        <v>0.08</v>
      </c>
      <c r="D143" s="72">
        <v>7.1</v>
      </c>
      <c r="E143" s="72">
        <v>2.8</v>
      </c>
      <c r="F143" s="72">
        <v>6.34</v>
      </c>
      <c r="G143" s="72">
        <v>0.21199999999999999</v>
      </c>
      <c r="H143" s="72"/>
      <c r="I143" s="46">
        <f>AVERAGE(TNTP!D158:D159)</f>
        <v>221</v>
      </c>
      <c r="J143" s="46">
        <f>AVERAGE(TNTP!E158:E159)</f>
        <v>3.0955469999999998</v>
      </c>
      <c r="K143" s="46">
        <f>AVERAGE(TNTP!F158:F159)</f>
        <v>0.995</v>
      </c>
      <c r="L143" s="46">
        <f>AVERAGE(TNTP!G158:G159)</f>
        <v>3.0815149999999999E-2</v>
      </c>
      <c r="N143" s="72">
        <v>5</v>
      </c>
      <c r="O143" s="72">
        <v>1</v>
      </c>
      <c r="P143" s="72">
        <v>2</v>
      </c>
      <c r="Q143" s="72">
        <v>2</v>
      </c>
      <c r="R143" s="72">
        <v>13</v>
      </c>
      <c r="S143" s="72">
        <v>1</v>
      </c>
      <c r="T143" s="72">
        <f t="shared" si="12"/>
        <v>28.333333333333332</v>
      </c>
      <c r="U143" s="72">
        <f t="shared" si="12"/>
        <v>22.222222222222221</v>
      </c>
      <c r="V143" s="72">
        <f t="shared" si="9"/>
        <v>0.93979999999999997</v>
      </c>
      <c r="W143" s="72"/>
      <c r="X143" s="72"/>
      <c r="Y143" s="72">
        <v>37</v>
      </c>
      <c r="Z143" s="72">
        <v>83</v>
      </c>
      <c r="AA143" s="72">
        <v>72</v>
      </c>
      <c r="AB143" s="72">
        <v>2</v>
      </c>
      <c r="AC143" s="72"/>
      <c r="AD143" s="72"/>
      <c r="AE143" s="72"/>
      <c r="AF143" s="72"/>
      <c r="AG143" s="72"/>
      <c r="AI143" s="72"/>
      <c r="AJ143" s="72"/>
      <c r="AK143" s="72"/>
      <c r="AL143" s="72"/>
      <c r="AM143" s="72"/>
    </row>
    <row r="144" spans="1:39" x14ac:dyDescent="0.2">
      <c r="A144" s="73">
        <v>41527</v>
      </c>
      <c r="B144" s="72">
        <v>8</v>
      </c>
      <c r="C144" s="72">
        <v>0.08</v>
      </c>
      <c r="D144" s="72">
        <v>6.96</v>
      </c>
      <c r="E144" s="72">
        <v>2.7</v>
      </c>
      <c r="F144" s="72">
        <v>6.1</v>
      </c>
      <c r="G144" s="72">
        <v>0.22900000000000001</v>
      </c>
      <c r="H144" s="72"/>
      <c r="I144" s="46">
        <f>AVERAGE(TNTP!D160:D161)</f>
        <v>227.5</v>
      </c>
      <c r="J144" s="46">
        <f>AVERAGE(TNTP!E160:E161)</f>
        <v>3.1865925000000002</v>
      </c>
      <c r="K144" s="46">
        <f>AVERAGE(TNTP!F160:F161)</f>
        <v>0.64500000000000002</v>
      </c>
      <c r="L144" s="46">
        <f>AVERAGE(TNTP!G160:G161)</f>
        <v>1.9975650000000001E-2</v>
      </c>
      <c r="M144" s="72"/>
      <c r="N144" s="72">
        <v>5</v>
      </c>
      <c r="O144" s="72">
        <v>1</v>
      </c>
      <c r="P144" s="72">
        <v>1</v>
      </c>
      <c r="Q144" s="72">
        <v>1</v>
      </c>
      <c r="R144" s="72">
        <v>13</v>
      </c>
      <c r="S144" s="72">
        <v>1</v>
      </c>
      <c r="T144" s="72">
        <f t="shared" si="12"/>
        <v>31.666666666666668</v>
      </c>
      <c r="U144" s="72">
        <f t="shared" si="12"/>
        <v>21.666666666666668</v>
      </c>
      <c r="V144" s="72">
        <f t="shared" si="9"/>
        <v>0.91439999999999999</v>
      </c>
      <c r="W144" s="72"/>
      <c r="X144" s="72"/>
      <c r="Y144" s="72">
        <v>36</v>
      </c>
      <c r="Z144" s="72">
        <v>89</v>
      </c>
      <c r="AA144" s="72">
        <v>71</v>
      </c>
      <c r="AB144" s="72">
        <v>2</v>
      </c>
      <c r="AC144" s="72"/>
      <c r="AD144" s="72"/>
      <c r="AE144" s="72"/>
      <c r="AF144" s="72"/>
      <c r="AG144" s="72"/>
      <c r="AI144" s="72"/>
      <c r="AJ144" s="72"/>
      <c r="AK144" s="72"/>
      <c r="AL144" s="72"/>
      <c r="AM144" s="72"/>
    </row>
    <row r="145" spans="1:39" x14ac:dyDescent="0.2">
      <c r="A145" s="73">
        <v>41541</v>
      </c>
      <c r="B145" s="72">
        <v>8</v>
      </c>
      <c r="C145" s="72">
        <v>0.08</v>
      </c>
      <c r="D145" s="72">
        <v>6.74</v>
      </c>
      <c r="E145" s="72">
        <v>2</v>
      </c>
      <c r="F145" s="72">
        <v>6.29</v>
      </c>
      <c r="G145" s="72">
        <v>0.27800000000000002</v>
      </c>
      <c r="H145" s="72"/>
      <c r="I145" s="46">
        <f>AVERAGE(TNTP!D162:D163)</f>
        <v>259.5</v>
      </c>
      <c r="J145" s="46">
        <f>AVERAGE(TNTP!E162:E163)</f>
        <v>3.6348164999999999</v>
      </c>
      <c r="K145" s="46">
        <f>AVERAGE(TNTP!F162:F163)</f>
        <v>1.615</v>
      </c>
      <c r="L145" s="46">
        <f>AVERAGE(TNTP!G162:G163)</f>
        <v>5.001655E-2</v>
      </c>
      <c r="M145" s="72"/>
      <c r="N145" s="72">
        <v>5</v>
      </c>
      <c r="O145" s="72">
        <v>1</v>
      </c>
      <c r="P145" s="72">
        <v>1</v>
      </c>
      <c r="Q145" s="72">
        <v>1</v>
      </c>
      <c r="R145" s="72">
        <v>13</v>
      </c>
      <c r="S145" s="72">
        <v>4</v>
      </c>
      <c r="T145" s="72">
        <f t="shared" si="12"/>
        <v>26.666666666666668</v>
      </c>
      <c r="U145" s="72">
        <f t="shared" si="12"/>
        <v>17.777777777777779</v>
      </c>
      <c r="V145" s="72">
        <f t="shared" si="9"/>
        <v>0.86359999999999992</v>
      </c>
      <c r="W145" s="72"/>
      <c r="X145" s="72"/>
      <c r="Y145" s="72">
        <v>34</v>
      </c>
      <c r="Z145" s="72">
        <v>80</v>
      </c>
      <c r="AA145" s="72">
        <v>64</v>
      </c>
      <c r="AB145" s="72">
        <v>2</v>
      </c>
      <c r="AC145" s="72"/>
      <c r="AD145" s="72"/>
      <c r="AE145" s="72"/>
      <c r="AF145" s="72"/>
      <c r="AG145" s="72"/>
      <c r="AI145" s="72"/>
      <c r="AJ145" s="72"/>
      <c r="AK145" s="72"/>
      <c r="AL145" s="72"/>
      <c r="AM145" s="72"/>
    </row>
    <row r="146" spans="1:39" x14ac:dyDescent="0.2">
      <c r="A146" s="73">
        <v>41555</v>
      </c>
      <c r="B146" s="72">
        <v>8</v>
      </c>
      <c r="C146" s="72">
        <v>0.08</v>
      </c>
      <c r="D146" s="72">
        <v>6.9</v>
      </c>
      <c r="E146" s="72">
        <v>2.1</v>
      </c>
      <c r="F146" s="72">
        <v>6.18</v>
      </c>
      <c r="G146" s="72">
        <v>0.33700000000000002</v>
      </c>
      <c r="H146" s="72"/>
      <c r="I146" s="46">
        <f>AVERAGE(TNTP!D164:D165)</f>
        <v>204</v>
      </c>
      <c r="J146" s="46">
        <f>AVERAGE(TNTP!E164:E165)</f>
        <v>2.8574280000000001</v>
      </c>
      <c r="K146" s="46">
        <f>AVERAGE(TNTP!F164:F165)</f>
        <v>0.59499999999999997</v>
      </c>
      <c r="L146" s="46">
        <f>AVERAGE(TNTP!G164:G165)</f>
        <v>1.8427149999999996E-2</v>
      </c>
      <c r="M146" s="72"/>
      <c r="N146" s="72">
        <v>5</v>
      </c>
      <c r="O146" s="72">
        <v>3</v>
      </c>
      <c r="P146" s="72">
        <v>2</v>
      </c>
      <c r="Q146" s="72">
        <v>2</v>
      </c>
      <c r="R146" s="72">
        <v>13</v>
      </c>
      <c r="S146" s="72">
        <v>1</v>
      </c>
      <c r="T146" s="72">
        <f t="shared" si="12"/>
        <v>17.777777777777779</v>
      </c>
      <c r="U146" s="72">
        <f t="shared" si="12"/>
        <v>17.777777777777779</v>
      </c>
      <c r="V146" s="72">
        <f t="shared" si="9"/>
        <v>0.78739999999999999</v>
      </c>
      <c r="W146" s="72"/>
      <c r="X146" s="72"/>
      <c r="Y146" s="72">
        <v>31</v>
      </c>
      <c r="Z146" s="72">
        <v>64</v>
      </c>
      <c r="AA146" s="72">
        <v>64</v>
      </c>
      <c r="AB146" s="72">
        <v>2</v>
      </c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</row>
    <row r="147" spans="1:39" x14ac:dyDescent="0.2">
      <c r="A147" s="73">
        <v>41569</v>
      </c>
      <c r="B147" s="72">
        <v>8</v>
      </c>
      <c r="C147" s="72">
        <v>0.08</v>
      </c>
      <c r="D147" s="72">
        <v>6.42</v>
      </c>
      <c r="E147" s="72">
        <v>3.9</v>
      </c>
      <c r="F147" s="72">
        <v>4.76</v>
      </c>
      <c r="G147" s="72">
        <v>0.315</v>
      </c>
      <c r="H147" s="72"/>
      <c r="I147" s="46">
        <f>AVERAGE(TNTP!D166:D167)</f>
        <v>260.5</v>
      </c>
      <c r="J147" s="46">
        <f>AVERAGE(TNTP!E166:E167)</f>
        <v>3.6488234999999998</v>
      </c>
      <c r="K147" s="46">
        <f>AVERAGE(TNTP!F166:F167)</f>
        <v>1.86</v>
      </c>
      <c r="L147" s="46">
        <f>AVERAGE(TNTP!G166:G167)</f>
        <v>5.7604199999999994E-2</v>
      </c>
      <c r="M147" s="72"/>
      <c r="N147" s="72">
        <v>5</v>
      </c>
      <c r="O147" s="72">
        <v>2</v>
      </c>
      <c r="P147" s="72">
        <v>1</v>
      </c>
      <c r="Q147" s="72">
        <v>1</v>
      </c>
      <c r="R147" s="72">
        <v>13</v>
      </c>
      <c r="S147" s="72">
        <v>2</v>
      </c>
      <c r="T147" s="72">
        <f t="shared" si="12"/>
        <v>21.111111111111111</v>
      </c>
      <c r="U147" s="72">
        <f t="shared" si="12"/>
        <v>14.444444444444445</v>
      </c>
      <c r="V147" s="72">
        <f t="shared" si="9"/>
        <v>0.88900000000000001</v>
      </c>
      <c r="W147" s="72"/>
      <c r="X147" s="72"/>
      <c r="Y147" s="72">
        <v>35</v>
      </c>
      <c r="Z147" s="72">
        <v>70</v>
      </c>
      <c r="AA147" s="72">
        <v>58</v>
      </c>
      <c r="AB147" s="72">
        <v>2</v>
      </c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</row>
    <row r="148" spans="1:39" x14ac:dyDescent="0.2">
      <c r="A148" s="73">
        <v>41583</v>
      </c>
      <c r="B148" s="72">
        <v>8</v>
      </c>
      <c r="C148" s="72">
        <v>0.09</v>
      </c>
      <c r="D148" s="72">
        <v>6.48</v>
      </c>
      <c r="E148" s="72">
        <v>2.1</v>
      </c>
      <c r="F148" s="72">
        <v>6.7</v>
      </c>
      <c r="G148" s="72">
        <v>0.36599999999999999</v>
      </c>
      <c r="H148" s="72"/>
      <c r="I148" s="46">
        <f>AVERAGE(TNTP!D168:D169)</f>
        <v>341.5</v>
      </c>
      <c r="J148" s="46">
        <f>AVERAGE(TNTP!E168:E169)</f>
        <v>4.7833904999999994</v>
      </c>
      <c r="K148" s="46">
        <f>AVERAGE(TNTP!F168:F169)</f>
        <v>0.78500000000000003</v>
      </c>
      <c r="L148" s="46">
        <f>AVERAGE(TNTP!G168:G169)</f>
        <v>2.4311449999999998E-2</v>
      </c>
      <c r="M148" s="72"/>
      <c r="N148" s="72">
        <v>5</v>
      </c>
      <c r="O148" s="72">
        <v>3</v>
      </c>
      <c r="P148" s="72">
        <v>1</v>
      </c>
      <c r="Q148" s="72">
        <v>1</v>
      </c>
      <c r="R148" s="72">
        <v>13</v>
      </c>
      <c r="S148" s="72">
        <v>2</v>
      </c>
      <c r="T148" s="72">
        <f t="shared" si="12"/>
        <v>13.333333333333334</v>
      </c>
      <c r="U148" s="72">
        <f t="shared" si="12"/>
        <v>11.111111111111111</v>
      </c>
      <c r="V148" s="72">
        <f t="shared" si="9"/>
        <v>0.88900000000000001</v>
      </c>
      <c r="W148" s="72"/>
      <c r="X148" s="72"/>
      <c r="Y148" s="72">
        <v>35</v>
      </c>
      <c r="Z148" s="72">
        <v>56</v>
      </c>
      <c r="AA148" s="72">
        <v>52</v>
      </c>
      <c r="AB148" s="72">
        <v>2</v>
      </c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</row>
    <row r="149" spans="1:39" x14ac:dyDescent="0.2">
      <c r="A149" s="73"/>
      <c r="B149" s="72"/>
      <c r="C149" s="72"/>
      <c r="D149" s="72"/>
      <c r="E149" s="72"/>
      <c r="F149" s="72"/>
      <c r="G149" s="72"/>
      <c r="H149" s="72"/>
      <c r="I149" s="46"/>
      <c r="J149" s="26"/>
      <c r="K149" s="46"/>
      <c r="L149" s="26"/>
      <c r="M149" s="72"/>
      <c r="N149" s="72"/>
      <c r="O149" s="72"/>
      <c r="P149" s="72"/>
      <c r="Q149" s="72"/>
      <c r="R149" s="72"/>
      <c r="S149" s="72"/>
      <c r="T149" s="72" t="str">
        <f t="shared" si="12"/>
        <v xml:space="preserve"> </v>
      </c>
      <c r="U149" s="72" t="str">
        <f t="shared" si="12"/>
        <v xml:space="preserve"> </v>
      </c>
      <c r="V149" s="72">
        <f t="shared" si="9"/>
        <v>0</v>
      </c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</row>
    <row r="150" spans="1:39" x14ac:dyDescent="0.2">
      <c r="A150" s="73">
        <v>41345</v>
      </c>
      <c r="B150" s="72">
        <v>9</v>
      </c>
      <c r="C150" s="72">
        <v>0.09</v>
      </c>
      <c r="D150" s="72">
        <v>6.93</v>
      </c>
      <c r="E150" s="72">
        <v>6.2</v>
      </c>
      <c r="F150" s="72">
        <v>7.53</v>
      </c>
      <c r="G150" s="72">
        <v>3.6999999999999998E-2</v>
      </c>
      <c r="H150" s="72"/>
      <c r="I150" s="37">
        <v>340</v>
      </c>
      <c r="J150" s="26">
        <f t="shared" ref="J150:J185" si="13">(I150*14.007)*(0.001)</f>
        <v>4.7623800000000003</v>
      </c>
      <c r="K150" s="37">
        <v>1.03</v>
      </c>
      <c r="L150" s="26">
        <f t="shared" ref="L150:L229" si="14">(K150*30.97)*(0.001)</f>
        <v>3.18991E-2</v>
      </c>
      <c r="M150" s="72"/>
      <c r="N150" s="72">
        <v>5</v>
      </c>
      <c r="O150" s="72">
        <v>4</v>
      </c>
      <c r="P150" s="72">
        <v>1</v>
      </c>
      <c r="Q150" s="72">
        <v>1</v>
      </c>
      <c r="R150" s="72">
        <v>13</v>
      </c>
      <c r="S150" s="72">
        <v>3</v>
      </c>
      <c r="T150" s="72" t="e">
        <f t="shared" si="12"/>
        <v>#VALUE!</v>
      </c>
      <c r="U150" s="72" t="e">
        <f t="shared" si="12"/>
        <v>#VALUE!</v>
      </c>
      <c r="V150" s="72" t="e">
        <f t="shared" si="9"/>
        <v>#VALUE!</v>
      </c>
      <c r="W150" s="72" t="s">
        <v>45</v>
      </c>
      <c r="X150" s="72" t="s">
        <v>172</v>
      </c>
      <c r="Y150" s="72" t="s">
        <v>23</v>
      </c>
      <c r="Z150" s="72" t="s">
        <v>23</v>
      </c>
      <c r="AA150" s="72" t="s">
        <v>23</v>
      </c>
      <c r="AB150" s="72">
        <v>1</v>
      </c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</row>
    <row r="151" spans="1:39" x14ac:dyDescent="0.2">
      <c r="A151" s="73">
        <v>41359</v>
      </c>
      <c r="B151" s="72">
        <v>9</v>
      </c>
      <c r="C151" s="72">
        <v>0.09</v>
      </c>
      <c r="D151" s="72">
        <v>6.68</v>
      </c>
      <c r="E151" s="72">
        <v>3.7</v>
      </c>
      <c r="F151" s="72">
        <v>7.61</v>
      </c>
      <c r="G151" s="72">
        <v>1.2E-2</v>
      </c>
      <c r="H151" s="72"/>
      <c r="I151" s="37">
        <v>361</v>
      </c>
      <c r="J151" s="26">
        <f t="shared" si="13"/>
        <v>5.056527</v>
      </c>
      <c r="K151" s="37">
        <v>0.63</v>
      </c>
      <c r="L151" s="26">
        <f t="shared" si="14"/>
        <v>1.95111E-2</v>
      </c>
      <c r="M151" s="72"/>
      <c r="N151" s="72">
        <v>5</v>
      </c>
      <c r="O151" s="72">
        <v>1</v>
      </c>
      <c r="P151" s="72">
        <v>2</v>
      </c>
      <c r="Q151" s="72">
        <v>2</v>
      </c>
      <c r="R151" s="72">
        <v>11</v>
      </c>
      <c r="S151" s="72">
        <v>4</v>
      </c>
      <c r="T151" s="72">
        <f t="shared" si="12"/>
        <v>2.7777777777777777</v>
      </c>
      <c r="U151" s="72" t="e">
        <f t="shared" si="12"/>
        <v>#VALUE!</v>
      </c>
      <c r="V151" s="72">
        <f t="shared" ref="V151:V214" si="15">Y151*0.0254</f>
        <v>0.20319999999999999</v>
      </c>
      <c r="W151" s="72"/>
      <c r="X151" s="72"/>
      <c r="Y151" s="72">
        <v>8</v>
      </c>
      <c r="Z151" s="72">
        <v>37</v>
      </c>
      <c r="AA151" s="72" t="s">
        <v>23</v>
      </c>
      <c r="AB151" s="72">
        <v>1</v>
      </c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</row>
    <row r="152" spans="1:39" x14ac:dyDescent="0.2">
      <c r="A152" s="73">
        <v>41373</v>
      </c>
      <c r="B152" s="72">
        <v>9</v>
      </c>
      <c r="C152" s="72">
        <v>0.08</v>
      </c>
      <c r="D152" s="72">
        <v>6.63</v>
      </c>
      <c r="E152" s="72">
        <v>2.5</v>
      </c>
      <c r="F152" s="72">
        <v>6.39</v>
      </c>
      <c r="G152" s="72">
        <v>4.4999999999999998E-2</v>
      </c>
      <c r="H152" s="72"/>
      <c r="I152" s="37">
        <v>320</v>
      </c>
      <c r="J152" s="26">
        <f t="shared" si="13"/>
        <v>4.48224</v>
      </c>
      <c r="K152" s="37">
        <v>0.63</v>
      </c>
      <c r="L152" s="26">
        <f t="shared" si="14"/>
        <v>1.95111E-2</v>
      </c>
      <c r="M152" s="72"/>
      <c r="N152" s="72">
        <v>5</v>
      </c>
      <c r="O152" s="72">
        <v>1</v>
      </c>
      <c r="P152" s="72">
        <v>1</v>
      </c>
      <c r="Q152" s="72">
        <v>2</v>
      </c>
      <c r="R152" s="72">
        <v>1</v>
      </c>
      <c r="S152" s="72">
        <v>1</v>
      </c>
      <c r="T152" s="72">
        <f t="shared" si="12"/>
        <v>16.111111111111111</v>
      </c>
      <c r="U152" s="72">
        <f t="shared" si="12"/>
        <v>17.777777777777779</v>
      </c>
      <c r="V152" s="72">
        <f t="shared" si="15"/>
        <v>0.55879999999999996</v>
      </c>
      <c r="W152" s="72"/>
      <c r="X152" s="72"/>
      <c r="Y152" s="72">
        <v>22</v>
      </c>
      <c r="Z152" s="72">
        <v>61</v>
      </c>
      <c r="AA152" s="72">
        <v>64</v>
      </c>
      <c r="AB152" s="72">
        <v>2</v>
      </c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</row>
    <row r="153" spans="1:39" x14ac:dyDescent="0.2">
      <c r="A153" s="73">
        <v>41387</v>
      </c>
      <c r="B153" s="72">
        <v>9</v>
      </c>
      <c r="C153" s="72">
        <v>0.09</v>
      </c>
      <c r="D153" s="72">
        <v>6.94</v>
      </c>
      <c r="E153" s="72">
        <v>1.5</v>
      </c>
      <c r="F153" s="72">
        <v>6.13</v>
      </c>
      <c r="G153" s="72">
        <v>0.316</v>
      </c>
      <c r="H153" s="72"/>
      <c r="I153" s="37">
        <v>237</v>
      </c>
      <c r="J153" s="26">
        <f t="shared" si="13"/>
        <v>3.3196590000000001</v>
      </c>
      <c r="K153" s="37">
        <v>0.93</v>
      </c>
      <c r="L153" s="26">
        <f t="shared" si="14"/>
        <v>2.8802100000000001E-2</v>
      </c>
      <c r="M153" s="72"/>
      <c r="N153" s="72" t="s">
        <v>23</v>
      </c>
      <c r="O153" s="72">
        <v>3</v>
      </c>
      <c r="P153" s="72">
        <v>3</v>
      </c>
      <c r="Q153" s="72">
        <v>2</v>
      </c>
      <c r="R153" s="72">
        <v>6</v>
      </c>
      <c r="S153" s="72">
        <v>1</v>
      </c>
      <c r="T153" s="72">
        <f t="shared" si="12"/>
        <v>8.8888888888888893</v>
      </c>
      <c r="U153" s="72">
        <f t="shared" si="12"/>
        <v>14.444444444444445</v>
      </c>
      <c r="V153" s="72">
        <f t="shared" si="15"/>
        <v>2.1335999999999999</v>
      </c>
      <c r="W153" s="72"/>
      <c r="X153" s="72"/>
      <c r="Y153" s="72">
        <v>84</v>
      </c>
      <c r="Z153" s="72">
        <v>48</v>
      </c>
      <c r="AA153" s="72">
        <v>58</v>
      </c>
      <c r="AB153" s="72">
        <v>2</v>
      </c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</row>
    <row r="154" spans="1:39" x14ac:dyDescent="0.2">
      <c r="A154" s="73">
        <v>41401</v>
      </c>
      <c r="B154" s="72">
        <v>9</v>
      </c>
      <c r="C154" s="72">
        <v>0.08</v>
      </c>
      <c r="D154" s="72">
        <v>7</v>
      </c>
      <c r="E154" s="72">
        <v>3.1</v>
      </c>
      <c r="F154" s="72">
        <v>5.99</v>
      </c>
      <c r="G154" s="72">
        <v>0.14499999999999999</v>
      </c>
      <c r="H154" s="72"/>
      <c r="I154" s="38">
        <v>279</v>
      </c>
      <c r="J154" s="26">
        <f t="shared" si="13"/>
        <v>3.907953</v>
      </c>
      <c r="K154" s="37">
        <v>0.88</v>
      </c>
      <c r="L154" s="26">
        <f t="shared" si="14"/>
        <v>2.7253599999999999E-2</v>
      </c>
      <c r="M154" s="72"/>
      <c r="N154" s="72">
        <v>5</v>
      </c>
      <c r="O154" s="72">
        <v>6</v>
      </c>
      <c r="P154" s="72">
        <v>1</v>
      </c>
      <c r="Q154" s="72">
        <v>2</v>
      </c>
      <c r="R154" s="72">
        <v>13</v>
      </c>
      <c r="S154" s="72">
        <v>5</v>
      </c>
      <c r="T154" s="72">
        <f t="shared" si="12"/>
        <v>16.111111111111111</v>
      </c>
      <c r="U154" s="72" t="e">
        <f t="shared" si="12"/>
        <v>#VALUE!</v>
      </c>
      <c r="V154" s="72">
        <f t="shared" si="15"/>
        <v>1.778</v>
      </c>
      <c r="W154" s="72"/>
      <c r="X154" s="72"/>
      <c r="Y154" s="72">
        <v>70</v>
      </c>
      <c r="Z154" s="72">
        <v>61</v>
      </c>
      <c r="AA154" s="72" t="s">
        <v>23</v>
      </c>
      <c r="AB154" s="72">
        <v>2</v>
      </c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</row>
    <row r="155" spans="1:39" x14ac:dyDescent="0.2">
      <c r="A155" s="73">
        <v>41415</v>
      </c>
      <c r="B155" s="72">
        <v>9</v>
      </c>
      <c r="C155" s="72">
        <v>0.08</v>
      </c>
      <c r="D155" s="72">
        <v>6.75</v>
      </c>
      <c r="E155" s="72">
        <v>4.0999999999999996</v>
      </c>
      <c r="F155" s="72">
        <v>5.39</v>
      </c>
      <c r="G155" s="72">
        <v>0.56799999999999995</v>
      </c>
      <c r="H155" s="72"/>
      <c r="I155" s="37">
        <v>262</v>
      </c>
      <c r="J155" s="26">
        <f t="shared" si="13"/>
        <v>3.6698339999999998</v>
      </c>
      <c r="K155" s="37">
        <v>1.5</v>
      </c>
      <c r="L155" s="26">
        <f t="shared" si="14"/>
        <v>4.6454999999999996E-2</v>
      </c>
      <c r="M155" s="72"/>
      <c r="N155" s="72">
        <v>5</v>
      </c>
      <c r="O155" s="72">
        <v>3</v>
      </c>
      <c r="P155" s="72">
        <v>2</v>
      </c>
      <c r="Q155" s="72">
        <v>2</v>
      </c>
      <c r="R155" s="72">
        <v>10</v>
      </c>
      <c r="S155" s="72">
        <v>5</v>
      </c>
      <c r="T155" s="72">
        <f t="shared" si="12"/>
        <v>22.777777777777779</v>
      </c>
      <c r="U155" s="72" t="e">
        <f t="shared" si="12"/>
        <v>#VALUE!</v>
      </c>
      <c r="V155" s="72">
        <f t="shared" si="15"/>
        <v>0.50800000000000001</v>
      </c>
      <c r="W155" s="72"/>
      <c r="X155" s="72"/>
      <c r="Y155" s="72">
        <v>20</v>
      </c>
      <c r="Z155" s="72">
        <v>73</v>
      </c>
      <c r="AA155" s="72" t="s">
        <v>23</v>
      </c>
      <c r="AB155" s="72" t="s">
        <v>23</v>
      </c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</row>
    <row r="156" spans="1:39" x14ac:dyDescent="0.2">
      <c r="A156" s="73">
        <v>41429</v>
      </c>
      <c r="B156" s="72">
        <v>9</v>
      </c>
      <c r="C156" s="72">
        <v>0.06</v>
      </c>
      <c r="D156" s="72">
        <v>6.72</v>
      </c>
      <c r="E156" s="72">
        <v>3.3</v>
      </c>
      <c r="F156" s="72">
        <v>2.81</v>
      </c>
      <c r="G156" s="72">
        <v>0.34300000000000003</v>
      </c>
      <c r="H156" s="72"/>
      <c r="I156" s="37">
        <v>179</v>
      </c>
      <c r="J156" s="26">
        <f t="shared" si="13"/>
        <v>2.5072530000000004</v>
      </c>
      <c r="K156" s="37">
        <v>4.13</v>
      </c>
      <c r="L156" s="26">
        <f t="shared" si="14"/>
        <v>0.12790609999999999</v>
      </c>
      <c r="M156" s="72"/>
      <c r="N156" s="72">
        <v>5</v>
      </c>
      <c r="O156" s="72">
        <v>1</v>
      </c>
      <c r="P156" s="72">
        <v>3</v>
      </c>
      <c r="Q156" s="72">
        <v>1</v>
      </c>
      <c r="R156" s="72">
        <v>5</v>
      </c>
      <c r="S156" s="72">
        <v>6</v>
      </c>
      <c r="T156" s="72">
        <f t="shared" si="12"/>
        <v>21.111111111111111</v>
      </c>
      <c r="U156" s="72" t="e">
        <f t="shared" si="12"/>
        <v>#VALUE!</v>
      </c>
      <c r="V156" s="72">
        <f t="shared" si="15"/>
        <v>0.66039999999999999</v>
      </c>
      <c r="W156" s="72"/>
      <c r="X156" s="72"/>
      <c r="Y156" s="72">
        <v>26</v>
      </c>
      <c r="Z156" s="72">
        <v>70</v>
      </c>
      <c r="AA156" s="72" t="s">
        <v>23</v>
      </c>
      <c r="AB156" s="72">
        <v>2</v>
      </c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</row>
    <row r="157" spans="1:39" x14ac:dyDescent="0.2">
      <c r="A157" s="73">
        <v>41443</v>
      </c>
      <c r="B157" s="72">
        <v>9</v>
      </c>
      <c r="C157" s="72">
        <v>0.08</v>
      </c>
      <c r="D157" s="72">
        <v>6.78</v>
      </c>
      <c r="E157" s="72">
        <v>6.9</v>
      </c>
      <c r="F157" s="72">
        <v>2.99</v>
      </c>
      <c r="G157" s="72">
        <v>0.25800000000000001</v>
      </c>
      <c r="H157" s="72"/>
      <c r="I157" s="37">
        <v>185</v>
      </c>
      <c r="J157" s="26">
        <f t="shared" si="13"/>
        <v>2.5912950000000001</v>
      </c>
      <c r="K157" s="39">
        <v>1.1399999999999999</v>
      </c>
      <c r="L157" s="26">
        <f t="shared" si="14"/>
        <v>3.5305799999999998E-2</v>
      </c>
      <c r="M157" s="72"/>
      <c r="N157" s="72">
        <v>5</v>
      </c>
      <c r="O157" s="72">
        <v>3</v>
      </c>
      <c r="P157" s="72">
        <v>1</v>
      </c>
      <c r="Q157" s="72">
        <v>1</v>
      </c>
      <c r="R157" s="72">
        <v>13</v>
      </c>
      <c r="S157" s="72">
        <v>5</v>
      </c>
      <c r="T157" s="72">
        <f t="shared" si="12"/>
        <v>25</v>
      </c>
      <c r="U157" s="72" t="e">
        <f t="shared" si="12"/>
        <v>#VALUE!</v>
      </c>
      <c r="V157" s="72">
        <f t="shared" si="15"/>
        <v>0.58419999999999994</v>
      </c>
      <c r="W157" s="72"/>
      <c r="X157" s="72"/>
      <c r="Y157" s="72">
        <v>23</v>
      </c>
      <c r="Z157" s="72">
        <v>77</v>
      </c>
      <c r="AA157" s="72" t="s">
        <v>23</v>
      </c>
      <c r="AB157" s="72">
        <v>2</v>
      </c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</row>
    <row r="158" spans="1:39" x14ac:dyDescent="0.2">
      <c r="A158" s="73">
        <v>41457</v>
      </c>
      <c r="B158" s="72">
        <v>9</v>
      </c>
      <c r="C158" s="72">
        <v>0.06</v>
      </c>
      <c r="D158" s="72">
        <v>6.56</v>
      </c>
      <c r="E158" s="72">
        <v>14.1</v>
      </c>
      <c r="F158" s="72">
        <v>1.46</v>
      </c>
      <c r="G158" s="72">
        <v>0.20399999999999999</v>
      </c>
      <c r="H158" s="72"/>
      <c r="I158" s="46">
        <v>128</v>
      </c>
      <c r="J158" s="26">
        <f t="shared" si="13"/>
        <v>1.792896</v>
      </c>
      <c r="K158" s="46">
        <v>4.2</v>
      </c>
      <c r="L158" s="26">
        <f t="shared" si="14"/>
        <v>0.13007400000000002</v>
      </c>
      <c r="M158" s="72"/>
      <c r="N158" s="72">
        <v>5</v>
      </c>
      <c r="O158" s="72">
        <v>3</v>
      </c>
      <c r="P158" s="72">
        <v>1</v>
      </c>
      <c r="Q158" s="72">
        <v>1</v>
      </c>
      <c r="R158" s="72">
        <v>13</v>
      </c>
      <c r="S158" s="72">
        <v>5</v>
      </c>
      <c r="T158" s="72">
        <f t="shared" si="12"/>
        <v>22.777777777777779</v>
      </c>
      <c r="U158" s="72" t="e">
        <f t="shared" si="12"/>
        <v>#VALUE!</v>
      </c>
      <c r="V158" s="72">
        <f t="shared" si="15"/>
        <v>0.254</v>
      </c>
      <c r="W158" s="72"/>
      <c r="X158" s="72"/>
      <c r="Y158" s="72">
        <v>10</v>
      </c>
      <c r="Z158" s="72">
        <v>73</v>
      </c>
      <c r="AA158" s="72" t="s">
        <v>23</v>
      </c>
      <c r="AB158" s="72">
        <v>1</v>
      </c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</row>
    <row r="159" spans="1:39" x14ac:dyDescent="0.2">
      <c r="A159" s="73">
        <v>41471</v>
      </c>
      <c r="B159" s="72">
        <v>9</v>
      </c>
      <c r="C159" s="72">
        <v>0.09</v>
      </c>
      <c r="D159" s="72">
        <v>6.39</v>
      </c>
      <c r="E159" s="72">
        <v>10.5</v>
      </c>
      <c r="F159" s="72">
        <v>6.07</v>
      </c>
      <c r="G159" s="72">
        <v>0.218</v>
      </c>
      <c r="H159" s="72"/>
      <c r="I159" s="46">
        <v>195</v>
      </c>
      <c r="J159" s="26">
        <f t="shared" si="13"/>
        <v>2.7313649999999998</v>
      </c>
      <c r="K159" s="46">
        <v>1.61</v>
      </c>
      <c r="L159" s="26">
        <f t="shared" si="14"/>
        <v>4.9861700000000002E-2</v>
      </c>
      <c r="M159" s="72"/>
      <c r="N159" s="72">
        <v>5</v>
      </c>
      <c r="O159" s="72">
        <v>1</v>
      </c>
      <c r="P159" s="72">
        <v>1</v>
      </c>
      <c r="Q159" s="72">
        <v>2</v>
      </c>
      <c r="R159" s="72">
        <v>9</v>
      </c>
      <c r="S159" s="72">
        <v>1</v>
      </c>
      <c r="T159" s="72">
        <f t="shared" si="12"/>
        <v>32.222222222222221</v>
      </c>
      <c r="U159" s="72">
        <f t="shared" si="12"/>
        <v>27.777777777777779</v>
      </c>
      <c r="V159" s="72">
        <f t="shared" si="15"/>
        <v>0.50800000000000001</v>
      </c>
      <c r="W159" s="72"/>
      <c r="X159" s="72"/>
      <c r="Y159" s="123">
        <v>20</v>
      </c>
      <c r="Z159" s="72">
        <v>90</v>
      </c>
      <c r="AA159" s="72">
        <v>82</v>
      </c>
      <c r="AB159" s="72">
        <v>1</v>
      </c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</row>
    <row r="160" spans="1:39" x14ac:dyDescent="0.2">
      <c r="A160" s="73">
        <v>41485</v>
      </c>
      <c r="B160" s="72">
        <v>9</v>
      </c>
      <c r="C160" s="72">
        <v>0.09</v>
      </c>
      <c r="D160" s="72">
        <v>7.06</v>
      </c>
      <c r="E160" s="72">
        <v>6.7</v>
      </c>
      <c r="F160" s="72">
        <v>8.69</v>
      </c>
      <c r="G160" s="72">
        <v>0.44500000000000001</v>
      </c>
      <c r="H160" s="72"/>
      <c r="I160" s="46">
        <v>234</v>
      </c>
      <c r="J160" s="26">
        <f t="shared" si="13"/>
        <v>3.2776380000000001</v>
      </c>
      <c r="K160" s="46">
        <v>0.91</v>
      </c>
      <c r="L160" s="26">
        <f t="shared" si="14"/>
        <v>2.8182700000000002E-2</v>
      </c>
      <c r="M160" s="72"/>
      <c r="N160" s="72">
        <v>5</v>
      </c>
      <c r="O160" s="72">
        <v>1</v>
      </c>
      <c r="P160" s="72">
        <v>1</v>
      </c>
      <c r="Q160" s="72">
        <v>1</v>
      </c>
      <c r="R160" s="72">
        <v>13</v>
      </c>
      <c r="S160" s="72">
        <v>1</v>
      </c>
      <c r="T160" s="72">
        <f t="shared" si="12"/>
        <v>27.222222222222221</v>
      </c>
      <c r="U160" s="72">
        <f t="shared" si="12"/>
        <v>25.555555555555557</v>
      </c>
      <c r="V160" s="72">
        <f t="shared" si="15"/>
        <v>1.524</v>
      </c>
      <c r="W160" s="72"/>
      <c r="X160" s="72"/>
      <c r="Y160" s="72">
        <v>60</v>
      </c>
      <c r="Z160" s="72">
        <v>81</v>
      </c>
      <c r="AA160" s="72">
        <v>78</v>
      </c>
      <c r="AB160" s="72">
        <v>2</v>
      </c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</row>
    <row r="161" spans="1:39" x14ac:dyDescent="0.2">
      <c r="A161" s="73">
        <v>41499</v>
      </c>
      <c r="B161" s="72">
        <v>9</v>
      </c>
      <c r="C161" s="72">
        <v>0.09</v>
      </c>
      <c r="D161" s="72">
        <v>6.91</v>
      </c>
      <c r="E161" s="72">
        <v>4.8</v>
      </c>
      <c r="F161" s="72">
        <v>7.73</v>
      </c>
      <c r="G161" s="72">
        <v>0.50600000000000001</v>
      </c>
      <c r="H161" s="72"/>
      <c r="I161" s="46">
        <v>307</v>
      </c>
      <c r="J161" s="26">
        <f t="shared" si="13"/>
        <v>4.3001490000000002</v>
      </c>
      <c r="K161" s="46">
        <v>2.17</v>
      </c>
      <c r="L161" s="26">
        <f t="shared" si="14"/>
        <v>6.7204899999999998E-2</v>
      </c>
      <c r="M161" s="72"/>
      <c r="N161" s="72">
        <v>5</v>
      </c>
      <c r="O161" s="72">
        <v>3</v>
      </c>
      <c r="P161" s="72">
        <v>4</v>
      </c>
      <c r="Q161" s="72">
        <v>2</v>
      </c>
      <c r="R161" s="72">
        <v>10</v>
      </c>
      <c r="S161" s="72">
        <v>2</v>
      </c>
      <c r="T161" s="72">
        <f t="shared" si="12"/>
        <v>28.888888888888889</v>
      </c>
      <c r="U161" s="72">
        <f t="shared" si="12"/>
        <v>21.111111111111111</v>
      </c>
      <c r="V161" s="72">
        <f t="shared" si="15"/>
        <v>1.524</v>
      </c>
      <c r="W161" s="72"/>
      <c r="X161" s="72"/>
      <c r="Y161" s="72">
        <v>60</v>
      </c>
      <c r="Z161" s="72">
        <v>84</v>
      </c>
      <c r="AA161" s="72">
        <v>70</v>
      </c>
      <c r="AB161" s="72">
        <v>2</v>
      </c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</row>
    <row r="162" spans="1:39" x14ac:dyDescent="0.2">
      <c r="A162" s="73">
        <v>41513</v>
      </c>
      <c r="B162" s="72">
        <v>9</v>
      </c>
      <c r="C162" s="72"/>
      <c r="D162" s="72"/>
      <c r="E162" s="72"/>
      <c r="F162" s="72"/>
      <c r="G162" s="72"/>
      <c r="H162" s="72"/>
      <c r="I162" s="46"/>
      <c r="J162" s="26"/>
      <c r="K162" s="46"/>
      <c r="L162" s="26"/>
      <c r="M162" s="72"/>
      <c r="N162" s="72"/>
      <c r="O162" s="72"/>
      <c r="P162" s="72"/>
      <c r="Q162" s="72"/>
      <c r="R162" s="72"/>
      <c r="S162" s="72"/>
      <c r="T162" s="72" t="str">
        <f t="shared" si="12"/>
        <v xml:space="preserve"> </v>
      </c>
      <c r="U162" s="72" t="str">
        <f t="shared" si="12"/>
        <v xml:space="preserve"> </v>
      </c>
      <c r="V162" s="72">
        <f t="shared" si="15"/>
        <v>0</v>
      </c>
      <c r="W162" s="72"/>
      <c r="X162" s="72" t="s">
        <v>198</v>
      </c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</row>
    <row r="163" spans="1:39" x14ac:dyDescent="0.2">
      <c r="A163" s="73">
        <v>41527</v>
      </c>
      <c r="B163" s="72">
        <v>9</v>
      </c>
      <c r="C163" s="72">
        <v>0.08</v>
      </c>
      <c r="D163" s="72">
        <v>6.82</v>
      </c>
      <c r="E163" s="72">
        <v>16</v>
      </c>
      <c r="F163" s="72">
        <v>7.01</v>
      </c>
      <c r="G163" s="72">
        <v>7.6999999999999999E-2</v>
      </c>
      <c r="H163" s="72"/>
      <c r="I163" s="46">
        <v>257</v>
      </c>
      <c r="J163" s="26">
        <f t="shared" si="13"/>
        <v>3.599799</v>
      </c>
      <c r="K163" s="46">
        <v>0.75</v>
      </c>
      <c r="L163" s="26">
        <f t="shared" si="14"/>
        <v>2.3227499999999998E-2</v>
      </c>
      <c r="M163" s="72"/>
      <c r="N163" s="72">
        <v>5</v>
      </c>
      <c r="O163" s="72">
        <v>1</v>
      </c>
      <c r="P163" s="72">
        <v>1</v>
      </c>
      <c r="Q163" s="72">
        <v>1</v>
      </c>
      <c r="R163" s="72">
        <v>13</v>
      </c>
      <c r="S163" s="72">
        <v>1</v>
      </c>
      <c r="T163" s="72">
        <f t="shared" si="12"/>
        <v>21.666666666666668</v>
      </c>
      <c r="U163" s="72">
        <f t="shared" si="12"/>
        <v>24.444444444444443</v>
      </c>
      <c r="V163" s="72">
        <f t="shared" si="15"/>
        <v>1.27</v>
      </c>
      <c r="W163" s="72"/>
      <c r="X163" s="72"/>
      <c r="Y163" s="72">
        <v>50</v>
      </c>
      <c r="Z163" s="72">
        <v>71</v>
      </c>
      <c r="AA163" s="72">
        <v>76</v>
      </c>
      <c r="AB163" s="72">
        <v>2</v>
      </c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</row>
    <row r="164" spans="1:39" x14ac:dyDescent="0.2">
      <c r="A164" s="73">
        <v>41541</v>
      </c>
      <c r="B164" s="72">
        <v>9</v>
      </c>
      <c r="C164" s="72"/>
      <c r="D164" s="72"/>
      <c r="E164" s="72"/>
      <c r="F164" s="72"/>
      <c r="G164" s="72"/>
      <c r="H164" s="72"/>
      <c r="I164" s="46"/>
      <c r="J164" s="26"/>
      <c r="K164" s="46"/>
      <c r="L164" s="26"/>
      <c r="M164" s="72"/>
      <c r="N164" s="72"/>
      <c r="O164" s="72"/>
      <c r="P164" s="72"/>
      <c r="Q164" s="72"/>
      <c r="R164" s="72"/>
      <c r="S164" s="72"/>
      <c r="T164" s="72" t="str">
        <f t="shared" si="12"/>
        <v xml:space="preserve"> </v>
      </c>
      <c r="U164" s="72" t="str">
        <f t="shared" si="12"/>
        <v xml:space="preserve"> </v>
      </c>
      <c r="V164" s="72">
        <f t="shared" si="15"/>
        <v>0</v>
      </c>
      <c r="W164" s="72"/>
      <c r="X164" s="72" t="s">
        <v>198</v>
      </c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</row>
    <row r="165" spans="1:39" x14ac:dyDescent="0.2">
      <c r="A165" s="73">
        <v>41555</v>
      </c>
      <c r="B165" s="72">
        <v>9</v>
      </c>
      <c r="C165" s="72"/>
      <c r="D165" s="72"/>
      <c r="E165" s="72"/>
      <c r="F165" s="72"/>
      <c r="G165" s="72"/>
      <c r="H165" s="72"/>
      <c r="I165" s="46"/>
      <c r="J165" s="26"/>
      <c r="K165" s="46"/>
      <c r="L165" s="26"/>
      <c r="M165" s="72"/>
      <c r="N165" s="72"/>
      <c r="O165" s="72"/>
      <c r="P165" s="72"/>
      <c r="Q165" s="72"/>
      <c r="R165" s="72"/>
      <c r="S165" s="72"/>
      <c r="T165" s="72" t="str">
        <f t="shared" si="12"/>
        <v xml:space="preserve"> </v>
      </c>
      <c r="U165" s="72" t="str">
        <f t="shared" si="12"/>
        <v xml:space="preserve"> </v>
      </c>
      <c r="V165" s="72">
        <f t="shared" si="15"/>
        <v>0</v>
      </c>
      <c r="W165" s="72"/>
      <c r="X165" s="72" t="s">
        <v>198</v>
      </c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</row>
    <row r="166" spans="1:39" x14ac:dyDescent="0.2">
      <c r="A166" s="73">
        <v>41569</v>
      </c>
      <c r="B166" s="72">
        <v>9</v>
      </c>
      <c r="C166" s="72"/>
      <c r="D166" s="72"/>
      <c r="E166" s="72"/>
      <c r="F166" s="72"/>
      <c r="G166" s="72"/>
      <c r="H166" s="72"/>
      <c r="I166" s="46"/>
      <c r="J166" s="26"/>
      <c r="K166" s="46"/>
      <c r="L166" s="26"/>
      <c r="M166" s="72"/>
      <c r="N166" s="72"/>
      <c r="O166" s="72"/>
      <c r="P166" s="72"/>
      <c r="Q166" s="72"/>
      <c r="R166" s="72"/>
      <c r="S166" s="72"/>
      <c r="T166" s="72" t="str">
        <f t="shared" si="12"/>
        <v xml:space="preserve"> </v>
      </c>
      <c r="U166" s="72" t="str">
        <f t="shared" si="12"/>
        <v xml:space="preserve"> </v>
      </c>
      <c r="V166" s="72">
        <f t="shared" si="15"/>
        <v>0</v>
      </c>
      <c r="W166" s="72"/>
      <c r="X166" s="72" t="s">
        <v>198</v>
      </c>
      <c r="Y166" s="72"/>
      <c r="Z166" s="72"/>
      <c r="AA166" s="72"/>
      <c r="AB166" s="72"/>
      <c r="AC166" s="72" t="s">
        <v>218</v>
      </c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</row>
    <row r="167" spans="1:39" x14ac:dyDescent="0.2">
      <c r="A167" s="73">
        <v>41583</v>
      </c>
      <c r="B167" s="72">
        <v>9</v>
      </c>
      <c r="C167" s="72">
        <v>0.06</v>
      </c>
      <c r="D167" s="72">
        <v>6.77</v>
      </c>
      <c r="E167" s="72">
        <v>14.2</v>
      </c>
      <c r="F167" s="72">
        <v>2.77</v>
      </c>
      <c r="G167" s="72">
        <v>7.5999999999999998E-2</v>
      </c>
      <c r="H167" s="72"/>
      <c r="I167" s="46">
        <v>97.1</v>
      </c>
      <c r="J167" s="26">
        <f t="shared" si="13"/>
        <v>1.3600796999999998</v>
      </c>
      <c r="K167" s="46">
        <v>1.1499999999999999</v>
      </c>
      <c r="L167" s="26">
        <f t="shared" si="14"/>
        <v>3.5615500000000001E-2</v>
      </c>
      <c r="M167" s="72"/>
      <c r="N167" s="72">
        <v>5</v>
      </c>
      <c r="O167" s="72">
        <v>1</v>
      </c>
      <c r="P167" s="72">
        <v>2</v>
      </c>
      <c r="Q167" s="72">
        <v>1</v>
      </c>
      <c r="R167" s="72">
        <v>7</v>
      </c>
      <c r="S167" s="72">
        <v>2</v>
      </c>
      <c r="T167" s="72">
        <f t="shared" si="12"/>
        <v>16.111111111111111</v>
      </c>
      <c r="U167" s="72" t="e">
        <f t="shared" si="12"/>
        <v>#VALUE!</v>
      </c>
      <c r="V167" s="72" t="e">
        <f t="shared" si="15"/>
        <v>#VALUE!</v>
      </c>
      <c r="W167" s="72"/>
      <c r="X167" s="72"/>
      <c r="Y167" s="72" t="s">
        <v>23</v>
      </c>
      <c r="Z167" s="72">
        <v>61</v>
      </c>
      <c r="AA167" s="72" t="s">
        <v>23</v>
      </c>
      <c r="AB167" s="72" t="s">
        <v>23</v>
      </c>
      <c r="AC167" s="72" t="s">
        <v>221</v>
      </c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</row>
    <row r="168" spans="1:39" x14ac:dyDescent="0.2">
      <c r="A168" s="73"/>
      <c r="B168" s="72"/>
      <c r="C168" s="72"/>
      <c r="D168" s="72"/>
      <c r="E168" s="72"/>
      <c r="F168" s="72"/>
      <c r="G168" s="72"/>
      <c r="H168" s="72"/>
      <c r="I168" s="46"/>
      <c r="J168" s="26"/>
      <c r="K168" s="46"/>
      <c r="L168" s="26"/>
      <c r="M168" s="72"/>
      <c r="N168" s="72"/>
      <c r="O168" s="72"/>
      <c r="P168" s="72"/>
      <c r="Q168" s="72"/>
      <c r="R168" s="72"/>
      <c r="S168" s="72"/>
      <c r="T168" s="72" t="str">
        <f t="shared" si="12"/>
        <v xml:space="preserve"> </v>
      </c>
      <c r="U168" s="72" t="str">
        <f t="shared" si="12"/>
        <v xml:space="preserve"> </v>
      </c>
      <c r="V168" s="72">
        <f t="shared" si="15"/>
        <v>0</v>
      </c>
      <c r="W168" s="72"/>
      <c r="X168" s="72"/>
      <c r="Y168" s="72"/>
      <c r="Z168" s="72"/>
      <c r="AA168" s="72"/>
      <c r="AB168" s="72" t="s">
        <v>220</v>
      </c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</row>
    <row r="169" spans="1:39" x14ac:dyDescent="0.2">
      <c r="A169" s="73">
        <v>41345</v>
      </c>
      <c r="B169" s="72">
        <v>11</v>
      </c>
      <c r="C169" s="72">
        <v>0.06</v>
      </c>
      <c r="D169" s="72">
        <v>6.66</v>
      </c>
      <c r="E169" s="72">
        <v>6.5</v>
      </c>
      <c r="F169" s="72">
        <v>2.4300000000000002</v>
      </c>
      <c r="G169" s="72">
        <v>0.152</v>
      </c>
      <c r="H169" s="72"/>
      <c r="I169" s="37">
        <v>144</v>
      </c>
      <c r="J169" s="26">
        <f t="shared" si="13"/>
        <v>2.0170080000000001</v>
      </c>
      <c r="K169" s="39">
        <v>3.5</v>
      </c>
      <c r="L169" s="26">
        <f t="shared" si="14"/>
        <v>0.10839499999999999</v>
      </c>
      <c r="M169" s="72"/>
      <c r="N169" s="72">
        <v>4</v>
      </c>
      <c r="O169" s="72">
        <v>5</v>
      </c>
      <c r="P169" s="72">
        <v>3</v>
      </c>
      <c r="Q169" s="72">
        <v>3</v>
      </c>
      <c r="R169" s="72">
        <v>8</v>
      </c>
      <c r="S169" s="72">
        <v>3</v>
      </c>
      <c r="T169" s="72">
        <f t="shared" si="12"/>
        <v>13.888888888888889</v>
      </c>
      <c r="U169" s="72">
        <f t="shared" si="12"/>
        <v>11.111111111111111</v>
      </c>
      <c r="V169" s="72">
        <f t="shared" si="15"/>
        <v>0.38100000000000001</v>
      </c>
      <c r="W169" s="72" t="s">
        <v>47</v>
      </c>
      <c r="X169" s="72" t="s">
        <v>48</v>
      </c>
      <c r="Y169" s="72">
        <v>15</v>
      </c>
      <c r="Z169" s="72">
        <v>57</v>
      </c>
      <c r="AA169" s="72">
        <v>52</v>
      </c>
      <c r="AB169" s="72">
        <v>1</v>
      </c>
      <c r="AC169" s="72"/>
      <c r="AE169" s="72"/>
      <c r="AF169" s="72"/>
      <c r="AG169" s="72"/>
      <c r="AH169" s="72"/>
      <c r="AI169" s="72"/>
      <c r="AJ169" s="72"/>
      <c r="AK169" s="72"/>
      <c r="AL169" s="72"/>
      <c r="AM169" s="72"/>
    </row>
    <row r="170" spans="1:39" x14ac:dyDescent="0.2">
      <c r="A170" s="73">
        <v>41359</v>
      </c>
      <c r="B170" s="72">
        <v>11</v>
      </c>
      <c r="C170" s="72">
        <v>0.09</v>
      </c>
      <c r="D170" s="72">
        <v>6.62</v>
      </c>
      <c r="E170" s="72">
        <v>33.799999999999997</v>
      </c>
      <c r="F170" s="72">
        <v>4.7300000000000004</v>
      </c>
      <c r="G170" s="72">
        <v>0.317</v>
      </c>
      <c r="H170" s="72"/>
      <c r="I170" s="37">
        <v>232</v>
      </c>
      <c r="J170" s="26">
        <f t="shared" si="13"/>
        <v>3.2496239999999998</v>
      </c>
      <c r="K170" s="39">
        <v>1.93</v>
      </c>
      <c r="L170" s="26">
        <f t="shared" si="14"/>
        <v>5.9772099999999995E-2</v>
      </c>
      <c r="M170" s="72"/>
      <c r="N170" s="72">
        <v>4</v>
      </c>
      <c r="O170" s="72">
        <v>2</v>
      </c>
      <c r="P170" s="72">
        <v>3</v>
      </c>
      <c r="Q170" s="72">
        <v>2</v>
      </c>
      <c r="R170" s="72">
        <v>12</v>
      </c>
      <c r="S170" s="72">
        <v>5</v>
      </c>
      <c r="T170" s="72">
        <f t="shared" si="12"/>
        <v>7.2222222222222223</v>
      </c>
      <c r="U170" s="72">
        <f t="shared" si="12"/>
        <v>4.4444444444444446</v>
      </c>
      <c r="V170" s="72">
        <f t="shared" si="15"/>
        <v>0.48259999999999997</v>
      </c>
      <c r="W170" s="72"/>
      <c r="X170" s="72"/>
      <c r="Y170" s="72">
        <v>19</v>
      </c>
      <c r="Z170" s="72">
        <v>45</v>
      </c>
      <c r="AA170" s="72">
        <v>40</v>
      </c>
      <c r="AB170" s="72">
        <v>1</v>
      </c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</row>
    <row r="171" spans="1:39" x14ac:dyDescent="0.2">
      <c r="A171" s="73">
        <v>41373</v>
      </c>
      <c r="B171" s="72">
        <v>11</v>
      </c>
      <c r="C171" s="72">
        <v>0.09</v>
      </c>
      <c r="D171" s="72">
        <v>6.54</v>
      </c>
      <c r="E171" s="72">
        <v>8.1</v>
      </c>
      <c r="F171" s="72">
        <v>4.9800000000000004</v>
      </c>
      <c r="G171" s="72">
        <v>5.3999999999999999E-2</v>
      </c>
      <c r="H171" s="72"/>
      <c r="I171" s="37">
        <v>266</v>
      </c>
      <c r="J171" s="26">
        <f t="shared" si="13"/>
        <v>3.7258620000000002</v>
      </c>
      <c r="K171" s="37">
        <v>1.95</v>
      </c>
      <c r="L171" s="26">
        <f t="shared" si="14"/>
        <v>6.0391499999999994E-2</v>
      </c>
      <c r="M171" s="72"/>
      <c r="N171" s="72">
        <v>1</v>
      </c>
      <c r="O171" s="72">
        <v>1</v>
      </c>
      <c r="P171" s="72">
        <v>3</v>
      </c>
      <c r="Q171" s="72">
        <v>2</v>
      </c>
      <c r="R171" s="72">
        <v>7</v>
      </c>
      <c r="S171" s="72">
        <v>3</v>
      </c>
      <c r="T171" s="72">
        <f t="shared" si="12"/>
        <v>13.333333333333334</v>
      </c>
      <c r="U171" s="72">
        <f t="shared" si="12"/>
        <v>26.666666666666668</v>
      </c>
      <c r="V171" s="72">
        <f t="shared" si="15"/>
        <v>0.43179999999999996</v>
      </c>
      <c r="W171" s="72"/>
      <c r="X171" s="72"/>
      <c r="Y171" s="72">
        <v>17</v>
      </c>
      <c r="Z171" s="72">
        <v>56</v>
      </c>
      <c r="AA171" s="72">
        <v>80</v>
      </c>
      <c r="AB171" s="72">
        <v>1</v>
      </c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</row>
    <row r="172" spans="1:39" x14ac:dyDescent="0.2">
      <c r="A172" s="73">
        <v>41387</v>
      </c>
      <c r="B172" s="72">
        <v>11</v>
      </c>
      <c r="C172" s="72">
        <v>0.08</v>
      </c>
      <c r="D172" s="72">
        <v>7.06</v>
      </c>
      <c r="E172" s="72">
        <v>1.7</v>
      </c>
      <c r="F172" s="72">
        <v>5.0199999999999996</v>
      </c>
      <c r="G172" s="72">
        <v>0.17499999999999999</v>
      </c>
      <c r="H172" s="72"/>
      <c r="I172" s="37">
        <v>221</v>
      </c>
      <c r="J172" s="26">
        <f t="shared" si="13"/>
        <v>3.0955470000000003</v>
      </c>
      <c r="K172" s="37">
        <v>3.28</v>
      </c>
      <c r="L172" s="26">
        <f t="shared" si="14"/>
        <v>0.10158159999999999</v>
      </c>
      <c r="M172" s="72"/>
      <c r="N172" s="72">
        <v>1</v>
      </c>
      <c r="O172" s="72">
        <v>2</v>
      </c>
      <c r="P172" s="72">
        <v>3</v>
      </c>
      <c r="Q172" s="72">
        <v>2</v>
      </c>
      <c r="R172" s="72">
        <v>5</v>
      </c>
      <c r="S172" s="72">
        <v>1</v>
      </c>
      <c r="T172" s="72">
        <f t="shared" si="12"/>
        <v>13.888888888888889</v>
      </c>
      <c r="U172" s="72">
        <f t="shared" si="12"/>
        <v>12.222222222222221</v>
      </c>
      <c r="V172" s="72">
        <f t="shared" si="15"/>
        <v>0.40639999999999998</v>
      </c>
      <c r="W172" s="72"/>
      <c r="X172" s="72"/>
      <c r="Y172" s="72">
        <v>16</v>
      </c>
      <c r="Z172" s="72">
        <v>57</v>
      </c>
      <c r="AA172" s="72">
        <v>54</v>
      </c>
      <c r="AB172" s="72">
        <v>1</v>
      </c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</row>
    <row r="173" spans="1:39" x14ac:dyDescent="0.2">
      <c r="A173" s="73">
        <v>41401</v>
      </c>
      <c r="B173" s="72">
        <v>11</v>
      </c>
      <c r="C173" s="72">
        <v>0.1</v>
      </c>
      <c r="D173" s="72">
        <v>7.13</v>
      </c>
      <c r="E173" s="72">
        <v>34.799999999999997</v>
      </c>
      <c r="F173" s="72">
        <v>4.18</v>
      </c>
      <c r="G173" s="72">
        <v>9.5000000000000001E-2</v>
      </c>
      <c r="H173" s="72"/>
      <c r="I173" s="37">
        <v>196</v>
      </c>
      <c r="J173" s="26">
        <f t="shared" si="13"/>
        <v>2.7453719999999997</v>
      </c>
      <c r="K173" s="37">
        <v>3.15</v>
      </c>
      <c r="L173" s="26">
        <f t="shared" si="14"/>
        <v>9.7555500000000003E-2</v>
      </c>
      <c r="M173" s="72"/>
      <c r="N173" s="72">
        <v>1</v>
      </c>
      <c r="O173" s="72">
        <v>5</v>
      </c>
      <c r="P173" s="72">
        <v>2</v>
      </c>
      <c r="Q173" s="72">
        <v>2</v>
      </c>
      <c r="R173" s="72">
        <v>6</v>
      </c>
      <c r="S173" s="72">
        <v>4</v>
      </c>
      <c r="T173" s="72">
        <f t="shared" si="12"/>
        <v>16.666666666666668</v>
      </c>
      <c r="U173" s="72">
        <f t="shared" si="12"/>
        <v>14.444444444444445</v>
      </c>
      <c r="V173" s="72">
        <f t="shared" si="15"/>
        <v>0.48259999999999997</v>
      </c>
      <c r="W173" s="72"/>
      <c r="X173" s="72"/>
      <c r="Y173" s="72">
        <v>19</v>
      </c>
      <c r="Z173" s="72">
        <v>62</v>
      </c>
      <c r="AA173" s="72">
        <v>58</v>
      </c>
      <c r="AB173" s="72">
        <v>1</v>
      </c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</row>
    <row r="174" spans="1:39" x14ac:dyDescent="0.2">
      <c r="A174" s="73">
        <v>41415</v>
      </c>
      <c r="B174" s="72">
        <v>11</v>
      </c>
      <c r="C174" s="72">
        <v>0.1</v>
      </c>
      <c r="D174" s="72">
        <v>7.27</v>
      </c>
      <c r="E174" s="72">
        <v>30.5</v>
      </c>
      <c r="F174" s="72">
        <v>4.4400000000000004</v>
      </c>
      <c r="G174" s="72">
        <v>0.308</v>
      </c>
      <c r="H174" s="72"/>
      <c r="I174" s="37">
        <v>175</v>
      </c>
      <c r="J174" s="26">
        <f t="shared" si="13"/>
        <v>2.451225</v>
      </c>
      <c r="K174" s="39">
        <v>2.84</v>
      </c>
      <c r="L174" s="26">
        <f t="shared" si="14"/>
        <v>8.79548E-2</v>
      </c>
      <c r="M174" s="72"/>
      <c r="N174" s="72">
        <v>1</v>
      </c>
      <c r="O174" s="72">
        <v>3</v>
      </c>
      <c r="P174" s="72">
        <v>3</v>
      </c>
      <c r="Q174" s="72">
        <v>2</v>
      </c>
      <c r="R174" s="72">
        <v>11</v>
      </c>
      <c r="S174" s="72">
        <v>1</v>
      </c>
      <c r="T174" s="72">
        <f t="shared" si="12"/>
        <v>26.111111111111111</v>
      </c>
      <c r="U174" s="72">
        <f t="shared" si="12"/>
        <v>20</v>
      </c>
      <c r="V174" s="72">
        <f t="shared" si="15"/>
        <v>0.49529999999999996</v>
      </c>
      <c r="W174" s="72"/>
      <c r="X174" s="72"/>
      <c r="Y174" s="72">
        <v>19.5</v>
      </c>
      <c r="Z174" s="72">
        <v>79</v>
      </c>
      <c r="AA174" s="72">
        <v>68</v>
      </c>
      <c r="AB174" s="72">
        <v>1</v>
      </c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</row>
    <row r="175" spans="1:39" x14ac:dyDescent="0.2">
      <c r="A175" s="73">
        <v>41429</v>
      </c>
      <c r="B175" s="72">
        <v>11</v>
      </c>
      <c r="C175" s="72">
        <v>0.09</v>
      </c>
      <c r="D175" s="72">
        <v>9.24</v>
      </c>
      <c r="E175" s="72">
        <v>38.1</v>
      </c>
      <c r="F175" s="72">
        <v>2.64</v>
      </c>
      <c r="G175" s="72">
        <v>0.18099999999999999</v>
      </c>
      <c r="H175" s="72"/>
      <c r="I175" s="37">
        <v>135</v>
      </c>
      <c r="J175" s="26">
        <f t="shared" si="13"/>
        <v>1.8909449999999999</v>
      </c>
      <c r="K175" s="37">
        <v>4.1100000000000003</v>
      </c>
      <c r="L175" s="26">
        <f t="shared" si="14"/>
        <v>0.1272867</v>
      </c>
      <c r="M175" s="19">
        <v>109</v>
      </c>
      <c r="N175" s="72">
        <v>4</v>
      </c>
      <c r="O175" s="72">
        <v>1</v>
      </c>
      <c r="P175" s="72">
        <v>3</v>
      </c>
      <c r="Q175" s="72">
        <v>2</v>
      </c>
      <c r="R175" s="72">
        <v>6</v>
      </c>
      <c r="S175" s="72">
        <v>5</v>
      </c>
      <c r="T175" s="72">
        <f t="shared" si="12"/>
        <v>23.888888888888889</v>
      </c>
      <c r="U175" s="72">
        <f t="shared" si="12"/>
        <v>22.777777777777779</v>
      </c>
      <c r="V175" s="72">
        <f t="shared" si="15"/>
        <v>0.38100000000000001</v>
      </c>
      <c r="W175" s="72"/>
      <c r="X175" s="72"/>
      <c r="Y175" s="72">
        <v>15</v>
      </c>
      <c r="Z175" s="72">
        <v>75</v>
      </c>
      <c r="AA175" s="72">
        <v>73</v>
      </c>
      <c r="AB175" s="72">
        <v>1</v>
      </c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</row>
    <row r="176" spans="1:39" x14ac:dyDescent="0.2">
      <c r="A176" s="73">
        <v>41443</v>
      </c>
      <c r="B176" s="72">
        <v>11</v>
      </c>
      <c r="C176" s="72">
        <v>0.08</v>
      </c>
      <c r="D176" s="72">
        <v>6.84</v>
      </c>
      <c r="E176" s="72">
        <v>27.4</v>
      </c>
      <c r="F176" s="72">
        <v>2.35</v>
      </c>
      <c r="G176" s="72">
        <v>0.217</v>
      </c>
      <c r="H176" s="72"/>
      <c r="I176" s="37">
        <v>147</v>
      </c>
      <c r="J176" s="26">
        <f t="shared" si="13"/>
        <v>2.0590290000000002</v>
      </c>
      <c r="K176" s="37">
        <v>3</v>
      </c>
      <c r="L176" s="26">
        <f t="shared" si="14"/>
        <v>9.2909999999999993E-2</v>
      </c>
      <c r="M176" s="19">
        <v>30.5</v>
      </c>
      <c r="N176" s="72">
        <v>1</v>
      </c>
      <c r="O176" s="72">
        <v>3</v>
      </c>
      <c r="P176" s="72">
        <v>1</v>
      </c>
      <c r="Q176" s="72">
        <v>1</v>
      </c>
      <c r="R176" s="72">
        <v>10</v>
      </c>
      <c r="S176" s="72">
        <v>4</v>
      </c>
      <c r="T176" s="72">
        <f t="shared" si="12"/>
        <v>28.333333333333332</v>
      </c>
      <c r="U176" s="72">
        <f t="shared" si="12"/>
        <v>22.777777777777779</v>
      </c>
      <c r="V176" s="72">
        <f t="shared" si="15"/>
        <v>0.4572</v>
      </c>
      <c r="W176" s="72"/>
      <c r="X176" s="72"/>
      <c r="Y176" s="72">
        <v>18</v>
      </c>
      <c r="Z176" s="72">
        <v>83</v>
      </c>
      <c r="AA176" s="72">
        <v>73</v>
      </c>
      <c r="AB176" s="72">
        <v>1</v>
      </c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</row>
    <row r="177" spans="1:39" x14ac:dyDescent="0.2">
      <c r="A177" s="73">
        <v>41457</v>
      </c>
      <c r="B177" s="72">
        <v>11</v>
      </c>
      <c r="C177" s="72">
        <v>0.06</v>
      </c>
      <c r="D177" s="72">
        <v>6.48</v>
      </c>
      <c r="E177" s="72">
        <v>14.1</v>
      </c>
      <c r="F177" s="72">
        <v>12.6</v>
      </c>
      <c r="G177" s="72">
        <v>1.64</v>
      </c>
      <c r="H177" s="72"/>
      <c r="I177" s="46">
        <v>133</v>
      </c>
      <c r="J177" s="26">
        <f t="shared" si="13"/>
        <v>1.8629310000000001</v>
      </c>
      <c r="K177" s="46">
        <v>2.95</v>
      </c>
      <c r="L177" s="26">
        <f t="shared" si="14"/>
        <v>9.1361500000000012E-2</v>
      </c>
      <c r="M177" s="19">
        <v>148</v>
      </c>
      <c r="N177" s="72">
        <v>1</v>
      </c>
      <c r="O177" s="72">
        <v>2</v>
      </c>
      <c r="P177" s="72">
        <v>3</v>
      </c>
      <c r="Q177" s="72">
        <v>2</v>
      </c>
      <c r="R177" s="72">
        <v>9</v>
      </c>
      <c r="S177" s="72">
        <v>6</v>
      </c>
      <c r="T177" s="72">
        <f t="shared" si="12"/>
        <v>33.333333333333336</v>
      </c>
      <c r="U177" s="72">
        <f t="shared" si="12"/>
        <v>22.777777777777779</v>
      </c>
      <c r="V177" s="72">
        <f t="shared" si="15"/>
        <v>0.48259999999999997</v>
      </c>
      <c r="W177" s="72"/>
      <c r="X177" s="72"/>
      <c r="Y177" s="72">
        <v>19</v>
      </c>
      <c r="Z177" s="72">
        <v>92</v>
      </c>
      <c r="AA177" s="72">
        <v>73</v>
      </c>
      <c r="AB177" s="72">
        <v>1</v>
      </c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</row>
    <row r="178" spans="1:39" x14ac:dyDescent="0.2">
      <c r="A178" s="73">
        <v>41471</v>
      </c>
      <c r="B178" s="72">
        <v>11</v>
      </c>
      <c r="C178" s="72"/>
      <c r="D178" s="72"/>
      <c r="E178" s="72"/>
      <c r="F178" s="72"/>
      <c r="G178" s="72"/>
      <c r="H178" s="72"/>
      <c r="I178" s="46"/>
      <c r="J178" s="26"/>
      <c r="K178" s="46"/>
      <c r="L178" s="26"/>
      <c r="M178" s="19"/>
      <c r="N178" s="72"/>
      <c r="O178" s="72"/>
      <c r="P178" s="72"/>
      <c r="Q178" s="72"/>
      <c r="R178" s="72"/>
      <c r="S178" s="72"/>
      <c r="T178" s="72" t="str">
        <f t="shared" si="12"/>
        <v xml:space="preserve"> </v>
      </c>
      <c r="U178" s="72" t="str">
        <f t="shared" si="12"/>
        <v xml:space="preserve"> </v>
      </c>
      <c r="V178" s="72">
        <f t="shared" si="15"/>
        <v>0</v>
      </c>
      <c r="W178" s="72"/>
      <c r="X178" s="72" t="s">
        <v>198</v>
      </c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</row>
    <row r="179" spans="1:39" x14ac:dyDescent="0.2">
      <c r="A179" s="73">
        <v>41485</v>
      </c>
      <c r="B179" s="72">
        <v>11</v>
      </c>
      <c r="C179" s="72">
        <v>0.09</v>
      </c>
      <c r="D179" s="72">
        <v>7.07</v>
      </c>
      <c r="E179" s="72">
        <v>21.3</v>
      </c>
      <c r="F179" s="72">
        <v>8.73</v>
      </c>
      <c r="G179" s="72">
        <v>0.39400000000000002</v>
      </c>
      <c r="H179" s="72"/>
      <c r="I179" s="46">
        <v>176</v>
      </c>
      <c r="J179" s="26">
        <f t="shared" si="13"/>
        <v>2.4652319999999999</v>
      </c>
      <c r="K179" s="46">
        <v>4</v>
      </c>
      <c r="L179" s="26">
        <f t="shared" si="14"/>
        <v>0.12388</v>
      </c>
      <c r="M179" s="19">
        <v>25</v>
      </c>
      <c r="N179" s="72">
        <v>2</v>
      </c>
      <c r="O179" s="72">
        <v>1</v>
      </c>
      <c r="P179" s="72">
        <v>3</v>
      </c>
      <c r="Q179" s="72">
        <v>2</v>
      </c>
      <c r="R179" s="72">
        <v>10</v>
      </c>
      <c r="S179" s="72">
        <v>2</v>
      </c>
      <c r="T179" s="72">
        <f t="shared" si="12"/>
        <v>26.666666666666668</v>
      </c>
      <c r="U179" s="72">
        <f t="shared" si="12"/>
        <v>25</v>
      </c>
      <c r="V179" s="72">
        <f t="shared" si="15"/>
        <v>0.50800000000000001</v>
      </c>
      <c r="W179" s="72"/>
      <c r="X179" s="72"/>
      <c r="Y179" s="72">
        <v>20</v>
      </c>
      <c r="Z179" s="72">
        <v>80</v>
      </c>
      <c r="AA179" s="72">
        <v>77</v>
      </c>
      <c r="AB179" s="72">
        <v>1</v>
      </c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</row>
    <row r="180" spans="1:39" x14ac:dyDescent="0.2">
      <c r="A180" s="73">
        <v>41499</v>
      </c>
      <c r="B180" s="72">
        <v>11</v>
      </c>
      <c r="C180" s="72">
        <v>0.08</v>
      </c>
      <c r="D180" s="72">
        <v>6.83</v>
      </c>
      <c r="E180" s="72">
        <v>15.2</v>
      </c>
      <c r="F180" s="72">
        <v>6.08</v>
      </c>
      <c r="G180" s="72">
        <v>0.52500000000000002</v>
      </c>
      <c r="H180" s="72"/>
      <c r="I180" s="46">
        <v>177</v>
      </c>
      <c r="J180" s="26">
        <f t="shared" si="13"/>
        <v>2.4792390000000002</v>
      </c>
      <c r="K180" s="46">
        <v>3.24</v>
      </c>
      <c r="L180" s="26">
        <f t="shared" si="14"/>
        <v>0.1003428</v>
      </c>
      <c r="M180" s="19">
        <v>202.5</v>
      </c>
      <c r="N180" s="72">
        <v>3</v>
      </c>
      <c r="O180" s="72">
        <v>2</v>
      </c>
      <c r="P180" s="72">
        <v>4</v>
      </c>
      <c r="Q180" s="72">
        <v>3</v>
      </c>
      <c r="R180" s="72">
        <v>10</v>
      </c>
      <c r="S180" s="72">
        <v>4</v>
      </c>
      <c r="T180" s="72">
        <f t="shared" si="12"/>
        <v>26.666666666666668</v>
      </c>
      <c r="U180" s="72">
        <f t="shared" si="12"/>
        <v>24.444444444444443</v>
      </c>
      <c r="V180" s="72">
        <f t="shared" si="15"/>
        <v>0.40639999999999998</v>
      </c>
      <c r="W180" s="72"/>
      <c r="X180" s="72"/>
      <c r="Y180" s="72">
        <v>16</v>
      </c>
      <c r="Z180" s="72">
        <v>80</v>
      </c>
      <c r="AA180" s="72">
        <v>76</v>
      </c>
      <c r="AB180" s="72">
        <v>1</v>
      </c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</row>
    <row r="181" spans="1:39" x14ac:dyDescent="0.2">
      <c r="A181" s="73">
        <v>41513</v>
      </c>
      <c r="B181" s="72">
        <v>11</v>
      </c>
      <c r="C181" s="72">
        <v>0.1</v>
      </c>
      <c r="D181" s="72">
        <v>7.41</v>
      </c>
      <c r="E181" s="72">
        <v>15.8</v>
      </c>
      <c r="F181" s="72">
        <v>5.98</v>
      </c>
      <c r="G181" s="72">
        <v>0.23300000000000001</v>
      </c>
      <c r="H181" s="72"/>
      <c r="I181" s="46">
        <v>151</v>
      </c>
      <c r="J181" s="26">
        <f t="shared" si="13"/>
        <v>2.1150569999999997</v>
      </c>
      <c r="K181" s="46">
        <v>2.2599999999999998</v>
      </c>
      <c r="L181" s="26">
        <f t="shared" si="14"/>
        <v>6.9992200000000004E-2</v>
      </c>
      <c r="M181" s="19">
        <v>31</v>
      </c>
      <c r="N181" s="72">
        <v>3</v>
      </c>
      <c r="O181" s="72">
        <v>1</v>
      </c>
      <c r="P181" s="72">
        <v>3</v>
      </c>
      <c r="Q181" s="72">
        <v>2</v>
      </c>
      <c r="R181" s="72">
        <v>12</v>
      </c>
      <c r="S181" s="72">
        <v>2</v>
      </c>
      <c r="T181" s="72">
        <f t="shared" si="12"/>
        <v>28.333333333333332</v>
      </c>
      <c r="U181" s="72">
        <f t="shared" si="12"/>
        <v>26.666666666666668</v>
      </c>
      <c r="V181" s="72">
        <f t="shared" si="15"/>
        <v>0.43179999999999996</v>
      </c>
      <c r="W181" s="72"/>
      <c r="Y181" s="72">
        <v>17</v>
      </c>
      <c r="Z181" s="72">
        <v>83</v>
      </c>
      <c r="AA181" s="72">
        <v>80</v>
      </c>
      <c r="AB181" s="72">
        <v>2</v>
      </c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</row>
    <row r="182" spans="1:39" x14ac:dyDescent="0.2">
      <c r="A182" s="73">
        <v>41527</v>
      </c>
      <c r="B182" s="72">
        <v>11</v>
      </c>
      <c r="C182" s="72">
        <v>0.13</v>
      </c>
      <c r="D182" s="72">
        <v>6.9</v>
      </c>
      <c r="E182" s="72">
        <v>16</v>
      </c>
      <c r="F182" s="72">
        <v>5.88</v>
      </c>
      <c r="G182" s="72">
        <v>7.8E-2</v>
      </c>
      <c r="H182" s="72"/>
      <c r="I182" s="46">
        <v>155</v>
      </c>
      <c r="J182" s="26">
        <f t="shared" si="13"/>
        <v>2.1710850000000002</v>
      </c>
      <c r="K182" s="46">
        <v>2.42</v>
      </c>
      <c r="L182" s="26">
        <f t="shared" si="14"/>
        <v>7.4947399999999997E-2</v>
      </c>
      <c r="M182" s="72"/>
      <c r="N182" s="72">
        <v>3</v>
      </c>
      <c r="O182" s="72">
        <v>1</v>
      </c>
      <c r="P182" s="72">
        <v>3</v>
      </c>
      <c r="Q182" s="72">
        <v>2</v>
      </c>
      <c r="R182" s="72">
        <v>10</v>
      </c>
      <c r="S182" s="72">
        <v>1</v>
      </c>
      <c r="T182" s="72">
        <f t="shared" si="12"/>
        <v>31.666666666666668</v>
      </c>
      <c r="U182" s="72">
        <f t="shared" si="12"/>
        <v>26.666666666666668</v>
      </c>
      <c r="V182" s="72">
        <f t="shared" si="15"/>
        <v>0.46989999999999998</v>
      </c>
      <c r="W182" s="72"/>
      <c r="X182" s="72"/>
      <c r="Y182" s="72">
        <v>18.5</v>
      </c>
      <c r="Z182" s="72">
        <v>89</v>
      </c>
      <c r="AA182" s="72">
        <v>80</v>
      </c>
      <c r="AB182" s="72">
        <v>1</v>
      </c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</row>
    <row r="183" spans="1:39" x14ac:dyDescent="0.2">
      <c r="A183" s="73">
        <v>41541</v>
      </c>
      <c r="B183" s="72">
        <v>11</v>
      </c>
      <c r="C183" s="72">
        <v>0.16</v>
      </c>
      <c r="D183" s="72">
        <v>7.69</v>
      </c>
      <c r="E183" s="72">
        <v>26.2</v>
      </c>
      <c r="F183" s="72">
        <v>5.92</v>
      </c>
      <c r="G183" s="72">
        <v>0.182</v>
      </c>
      <c r="H183" s="72"/>
      <c r="I183" s="46">
        <v>154</v>
      </c>
      <c r="J183" s="26">
        <f t="shared" si="13"/>
        <v>2.1570779999999998</v>
      </c>
      <c r="K183" s="46">
        <v>2.2000000000000002</v>
      </c>
      <c r="L183" s="26">
        <f t="shared" si="14"/>
        <v>6.8134E-2</v>
      </c>
      <c r="M183" s="72"/>
      <c r="N183" s="72">
        <v>3</v>
      </c>
      <c r="O183" s="72">
        <v>1</v>
      </c>
      <c r="P183" s="72">
        <v>3</v>
      </c>
      <c r="Q183" s="72">
        <v>2</v>
      </c>
      <c r="R183" s="72">
        <v>12</v>
      </c>
      <c r="S183" s="72">
        <v>1</v>
      </c>
      <c r="T183" s="72">
        <f t="shared" si="12"/>
        <v>22.222222222222221</v>
      </c>
      <c r="U183" s="72">
        <f t="shared" si="12"/>
        <v>20</v>
      </c>
      <c r="V183" s="72">
        <f t="shared" si="15"/>
        <v>0.38100000000000001</v>
      </c>
      <c r="W183" s="72"/>
      <c r="X183" s="72"/>
      <c r="Y183" s="72">
        <v>15</v>
      </c>
      <c r="Z183" s="72">
        <v>72</v>
      </c>
      <c r="AA183" s="72">
        <v>68</v>
      </c>
      <c r="AB183" s="72">
        <v>2</v>
      </c>
      <c r="AC183" s="72" t="s">
        <v>216</v>
      </c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</row>
    <row r="184" spans="1:39" x14ac:dyDescent="0.2">
      <c r="A184" s="73">
        <v>41555</v>
      </c>
      <c r="B184" s="72">
        <v>11</v>
      </c>
      <c r="C184" s="72">
        <v>0.24</v>
      </c>
      <c r="D184" s="72">
        <v>7.52</v>
      </c>
      <c r="E184" s="72">
        <v>27.3</v>
      </c>
      <c r="F184" s="72">
        <v>6.35</v>
      </c>
      <c r="G184" s="72">
        <v>7.1999999999999995E-2</v>
      </c>
      <c r="H184" s="72"/>
      <c r="I184" s="46">
        <v>196</v>
      </c>
      <c r="J184" s="26">
        <f t="shared" si="13"/>
        <v>2.7453719999999997</v>
      </c>
      <c r="K184" s="46">
        <v>2.44</v>
      </c>
      <c r="L184" s="26">
        <f t="shared" si="14"/>
        <v>7.5566800000000003E-2</v>
      </c>
      <c r="M184" s="72"/>
      <c r="N184" s="72">
        <v>4</v>
      </c>
      <c r="O184" s="72">
        <v>3</v>
      </c>
      <c r="P184" s="72">
        <v>3</v>
      </c>
      <c r="Q184" s="72">
        <v>2</v>
      </c>
      <c r="R184" s="72">
        <v>6</v>
      </c>
      <c r="S184" s="72">
        <v>5</v>
      </c>
      <c r="T184" s="72">
        <f t="shared" si="12"/>
        <v>16.111111111111111</v>
      </c>
      <c r="U184" s="72">
        <f t="shared" si="12"/>
        <v>22.222222222222221</v>
      </c>
      <c r="V184" s="72">
        <f t="shared" si="15"/>
        <v>0.60959999999999992</v>
      </c>
      <c r="W184" s="72"/>
      <c r="X184" s="72"/>
      <c r="Y184" s="72">
        <v>24</v>
      </c>
      <c r="Z184" s="72">
        <v>61</v>
      </c>
      <c r="AA184" s="72">
        <v>72</v>
      </c>
      <c r="AB184" s="72">
        <v>1</v>
      </c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</row>
    <row r="185" spans="1:39" x14ac:dyDescent="0.2">
      <c r="A185" s="73">
        <v>41569</v>
      </c>
      <c r="B185" s="72">
        <v>11</v>
      </c>
      <c r="C185" s="72">
        <v>0.14000000000000001</v>
      </c>
      <c r="D185" s="72">
        <v>6.94</v>
      </c>
      <c r="E185" s="72">
        <v>24.7</v>
      </c>
      <c r="F185" s="72">
        <v>4.82</v>
      </c>
      <c r="G185" s="72">
        <v>0.24</v>
      </c>
      <c r="H185" s="72"/>
      <c r="I185" s="46">
        <v>149</v>
      </c>
      <c r="J185" s="26">
        <f t="shared" si="13"/>
        <v>2.087043</v>
      </c>
      <c r="K185" s="46">
        <v>2.5</v>
      </c>
      <c r="L185" s="26">
        <f t="shared" si="14"/>
        <v>7.7424999999999994E-2</v>
      </c>
      <c r="M185" s="72"/>
      <c r="N185" s="72">
        <v>4</v>
      </c>
      <c r="O185" s="72">
        <v>2</v>
      </c>
      <c r="P185" s="72">
        <v>2</v>
      </c>
      <c r="Q185" s="72">
        <v>2</v>
      </c>
      <c r="R185" s="72">
        <v>6</v>
      </c>
      <c r="S185" s="72">
        <v>1</v>
      </c>
      <c r="T185" s="72">
        <f t="shared" si="12"/>
        <v>18.333333333333332</v>
      </c>
      <c r="U185" s="72">
        <f t="shared" si="12"/>
        <v>17.777777777777779</v>
      </c>
      <c r="V185" s="72">
        <f t="shared" si="15"/>
        <v>0.50800000000000001</v>
      </c>
      <c r="W185" s="72"/>
      <c r="X185" s="72"/>
      <c r="Y185" s="72">
        <v>20</v>
      </c>
      <c r="Z185" s="72">
        <v>65</v>
      </c>
      <c r="AA185" s="72">
        <v>64</v>
      </c>
      <c r="AB185" s="72">
        <v>1</v>
      </c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</row>
    <row r="186" spans="1:39" x14ac:dyDescent="0.2">
      <c r="A186" s="73">
        <v>41583</v>
      </c>
      <c r="B186" s="72">
        <v>11</v>
      </c>
      <c r="C186" s="72"/>
      <c r="D186" s="72"/>
      <c r="E186" s="72"/>
      <c r="F186" s="72"/>
      <c r="G186" s="72"/>
      <c r="H186" s="72"/>
      <c r="I186" s="46"/>
      <c r="J186" s="26"/>
      <c r="K186" s="46"/>
      <c r="L186" s="26"/>
      <c r="M186" s="72"/>
      <c r="N186" s="72"/>
      <c r="O186" s="72"/>
      <c r="P186" s="72"/>
      <c r="Q186" s="72"/>
      <c r="R186" s="72"/>
      <c r="S186" s="72"/>
      <c r="T186" s="72" t="str">
        <f t="shared" si="12"/>
        <v xml:space="preserve"> </v>
      </c>
      <c r="U186" s="72" t="str">
        <f t="shared" si="12"/>
        <v xml:space="preserve"> </v>
      </c>
      <c r="V186" s="72">
        <f t="shared" si="15"/>
        <v>0</v>
      </c>
      <c r="W186" s="72"/>
      <c r="X186" s="72" t="s">
        <v>198</v>
      </c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</row>
    <row r="187" spans="1:39" x14ac:dyDescent="0.2">
      <c r="A187" s="73"/>
      <c r="B187" s="72"/>
      <c r="C187" s="72"/>
      <c r="D187" s="72"/>
      <c r="E187" s="72"/>
      <c r="F187" s="72"/>
      <c r="G187" s="72"/>
      <c r="H187" s="72"/>
      <c r="I187" s="46"/>
      <c r="J187" s="26"/>
      <c r="K187" s="46"/>
      <c r="L187" s="26"/>
      <c r="M187" s="72"/>
      <c r="N187" s="72"/>
      <c r="O187" s="72"/>
      <c r="P187" s="72"/>
      <c r="Q187" s="72"/>
      <c r="R187" s="72"/>
      <c r="S187" s="72"/>
      <c r="T187" s="72" t="str">
        <f t="shared" si="12"/>
        <v xml:space="preserve"> </v>
      </c>
      <c r="U187" s="72" t="str">
        <f t="shared" si="12"/>
        <v xml:space="preserve"> </v>
      </c>
      <c r="V187" s="72">
        <f t="shared" si="15"/>
        <v>0</v>
      </c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</row>
    <row r="188" spans="1:39" x14ac:dyDescent="0.2">
      <c r="A188" s="73"/>
      <c r="B188" s="72"/>
      <c r="C188" s="72"/>
      <c r="D188" s="72"/>
      <c r="E188" s="72"/>
      <c r="F188" s="72"/>
      <c r="G188" s="72"/>
      <c r="H188" s="72"/>
      <c r="I188" s="37"/>
      <c r="J188" s="26"/>
      <c r="K188" s="37"/>
      <c r="L188" s="26"/>
      <c r="M188" s="72"/>
      <c r="N188" s="72"/>
      <c r="O188" s="72"/>
      <c r="P188" s="72"/>
      <c r="Q188" s="72"/>
      <c r="R188" s="72"/>
      <c r="S188" s="72"/>
      <c r="T188" s="72" t="str">
        <f t="shared" si="12"/>
        <v xml:space="preserve"> </v>
      </c>
      <c r="U188" s="72" t="str">
        <f t="shared" si="12"/>
        <v xml:space="preserve"> </v>
      </c>
      <c r="V188" s="72">
        <f t="shared" si="15"/>
        <v>0</v>
      </c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</row>
    <row r="189" spans="1:39" x14ac:dyDescent="0.2">
      <c r="A189" s="73"/>
      <c r="B189" s="72"/>
      <c r="C189" s="72"/>
      <c r="D189" s="72"/>
      <c r="E189" s="72"/>
      <c r="F189" s="72"/>
      <c r="G189" s="72"/>
      <c r="H189" s="72"/>
      <c r="I189" s="37"/>
      <c r="J189" s="26"/>
      <c r="K189" s="37"/>
      <c r="L189" s="26"/>
      <c r="M189" s="72"/>
      <c r="N189" s="72"/>
      <c r="O189" s="72"/>
      <c r="P189" s="72"/>
      <c r="Q189" s="72"/>
      <c r="R189" s="72"/>
      <c r="S189" s="72"/>
      <c r="T189" s="72" t="str">
        <f t="shared" si="12"/>
        <v xml:space="preserve"> </v>
      </c>
      <c r="U189" s="72" t="str">
        <f t="shared" si="12"/>
        <v xml:space="preserve"> </v>
      </c>
      <c r="V189" s="72">
        <f t="shared" si="15"/>
        <v>0</v>
      </c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</row>
    <row r="190" spans="1:39" x14ac:dyDescent="0.2">
      <c r="A190" s="73">
        <v>41345</v>
      </c>
      <c r="B190" s="72">
        <v>12</v>
      </c>
      <c r="C190" s="72">
        <v>0.06</v>
      </c>
      <c r="D190" s="72">
        <v>6.25</v>
      </c>
      <c r="E190" s="72">
        <v>6.1</v>
      </c>
      <c r="F190" s="72">
        <v>4.54</v>
      </c>
      <c r="G190" s="72">
        <v>5.0999999999999997E-2</v>
      </c>
      <c r="H190" s="72"/>
      <c r="I190" s="38">
        <f>AVERAGE(TNTP!D209:D210)</f>
        <v>240</v>
      </c>
      <c r="J190" s="26">
        <f>AVERAGE(TNTP!E209:E210)</f>
        <v>3.3616800000000002</v>
      </c>
      <c r="K190" s="39">
        <f>AVERAGE(TNTP!F209:F210)</f>
        <v>0.65500000000000003</v>
      </c>
      <c r="L190" s="26">
        <f>AVERAGE(TNTP!G209:G210)</f>
        <v>2.0285350000000001E-2</v>
      </c>
      <c r="M190" s="72"/>
      <c r="N190" s="72">
        <v>5</v>
      </c>
      <c r="O190" s="72">
        <v>5</v>
      </c>
      <c r="P190" s="72">
        <v>3</v>
      </c>
      <c r="Q190" s="72">
        <v>3</v>
      </c>
      <c r="R190" s="72">
        <v>7</v>
      </c>
      <c r="S190" s="72">
        <v>4</v>
      </c>
      <c r="T190" s="72">
        <f t="shared" si="12"/>
        <v>10</v>
      </c>
      <c r="U190" s="72">
        <f t="shared" si="12"/>
        <v>-12.222222222222221</v>
      </c>
      <c r="V190" s="72">
        <f t="shared" si="15"/>
        <v>0.60959999999999992</v>
      </c>
      <c r="W190" s="72" t="s">
        <v>50</v>
      </c>
      <c r="X190" s="72" t="s">
        <v>51</v>
      </c>
      <c r="Y190" s="72">
        <v>24</v>
      </c>
      <c r="Z190" s="72">
        <v>50</v>
      </c>
      <c r="AA190" s="72">
        <v>10</v>
      </c>
      <c r="AB190" s="72">
        <v>2</v>
      </c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</row>
    <row r="191" spans="1:39" x14ac:dyDescent="0.2">
      <c r="A191" s="73">
        <v>41359</v>
      </c>
      <c r="B191" s="72">
        <v>12</v>
      </c>
      <c r="C191" s="72">
        <v>0.06</v>
      </c>
      <c r="D191" s="72">
        <v>6.32</v>
      </c>
      <c r="E191" s="72">
        <v>5</v>
      </c>
      <c r="F191" s="72">
        <v>5.01</v>
      </c>
      <c r="G191" s="72">
        <v>0.18</v>
      </c>
      <c r="H191" s="72"/>
      <c r="I191" s="38">
        <f>AVERAGE(TNTP!D211:D212)</f>
        <v>240</v>
      </c>
      <c r="J191" s="26">
        <f>AVERAGE(TNTP!E211:E212)</f>
        <v>3.3616799999999998</v>
      </c>
      <c r="K191" s="39">
        <f>AVERAGE(TNTP!F211:F212)</f>
        <v>0.49</v>
      </c>
      <c r="L191" s="26">
        <f>AVERAGE(TNTP!G211:G212)</f>
        <v>1.5175300000000001E-2</v>
      </c>
      <c r="M191" s="72"/>
      <c r="N191" s="72">
        <v>5</v>
      </c>
      <c r="O191" s="72">
        <v>3</v>
      </c>
      <c r="P191" s="72">
        <v>2</v>
      </c>
      <c r="Q191" s="72">
        <v>2</v>
      </c>
      <c r="R191" s="72">
        <v>7</v>
      </c>
      <c r="S191" s="72">
        <v>5</v>
      </c>
      <c r="T191" s="72">
        <f t="shared" si="12"/>
        <v>15</v>
      </c>
      <c r="U191" s="72">
        <f t="shared" si="12"/>
        <v>7.7777777777777777</v>
      </c>
      <c r="V191" s="72">
        <f t="shared" si="15"/>
        <v>0.60959999999999992</v>
      </c>
      <c r="W191" s="72"/>
      <c r="X191" s="72"/>
      <c r="Y191" s="72">
        <v>24</v>
      </c>
      <c r="Z191" s="72">
        <v>59</v>
      </c>
      <c r="AA191" s="72">
        <v>46</v>
      </c>
      <c r="AB191" s="72">
        <v>2</v>
      </c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</row>
    <row r="192" spans="1:39" x14ac:dyDescent="0.2">
      <c r="A192" s="73">
        <v>41373</v>
      </c>
      <c r="B192" s="72">
        <v>12</v>
      </c>
      <c r="C192" s="72">
        <v>0.06</v>
      </c>
      <c r="D192" s="72">
        <v>6.25</v>
      </c>
      <c r="E192" s="72">
        <v>9.4</v>
      </c>
      <c r="F192" s="72">
        <v>3.99</v>
      </c>
      <c r="G192" s="72">
        <v>0.03</v>
      </c>
      <c r="H192" s="72"/>
      <c r="I192" s="38">
        <f>AVERAGE(TNTP!D213:D214)</f>
        <v>235</v>
      </c>
      <c r="J192" s="26">
        <f>AVERAGE(TNTP!E213:E214)</f>
        <v>3.2916449999999999</v>
      </c>
      <c r="K192" s="39">
        <f>AVERAGE(TNTP!F213:F214)</f>
        <v>0.48499999999999999</v>
      </c>
      <c r="L192" s="26">
        <f>AVERAGE(TNTP!G213:G214)</f>
        <v>1.5020449999999999E-2</v>
      </c>
      <c r="M192" s="72"/>
      <c r="N192" s="72">
        <v>5</v>
      </c>
      <c r="O192" s="72">
        <v>1</v>
      </c>
      <c r="P192" s="72">
        <v>2</v>
      </c>
      <c r="Q192" s="72">
        <v>2</v>
      </c>
      <c r="R192" s="72">
        <v>7</v>
      </c>
      <c r="S192" s="72">
        <v>1</v>
      </c>
      <c r="T192" s="72">
        <f t="shared" si="12"/>
        <v>26.666666666666668</v>
      </c>
      <c r="U192" s="72">
        <f t="shared" si="12"/>
        <v>15.555555555555555</v>
      </c>
      <c r="V192" s="72">
        <f t="shared" si="15"/>
        <v>0.60959999999999992</v>
      </c>
      <c r="W192" s="72"/>
      <c r="X192" s="72" t="s">
        <v>180</v>
      </c>
      <c r="Y192" s="72">
        <v>24</v>
      </c>
      <c r="Z192" s="72">
        <v>80</v>
      </c>
      <c r="AA192" s="72">
        <v>60</v>
      </c>
      <c r="AB192" s="72">
        <v>2</v>
      </c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</row>
    <row r="193" spans="1:39" x14ac:dyDescent="0.2">
      <c r="A193" s="73">
        <v>41387</v>
      </c>
      <c r="B193" s="72">
        <v>12</v>
      </c>
      <c r="C193" s="72">
        <v>7.0000000000000007E-2</v>
      </c>
      <c r="D193" s="72">
        <v>6.32</v>
      </c>
      <c r="E193" s="72">
        <v>3.4</v>
      </c>
      <c r="F193" s="72">
        <v>5.15</v>
      </c>
      <c r="G193" s="72">
        <v>0.312</v>
      </c>
      <c r="H193" s="72"/>
      <c r="I193" s="38">
        <f>AVERAGE(TNTP!D215:D216)</f>
        <v>264</v>
      </c>
      <c r="J193" s="26">
        <f>AVERAGE(TNTP!E215:E216)</f>
        <v>3.697848</v>
      </c>
      <c r="K193" s="39">
        <f>AVERAGE(TNTP!F215:F216)</f>
        <v>0.49</v>
      </c>
      <c r="L193" s="26">
        <f>AVERAGE(TNTP!G215:G216)</f>
        <v>1.5175299999999999E-2</v>
      </c>
      <c r="M193" s="72"/>
      <c r="N193" s="72">
        <v>5</v>
      </c>
      <c r="O193" s="72">
        <v>2</v>
      </c>
      <c r="P193" s="72">
        <v>2</v>
      </c>
      <c r="Q193" s="72">
        <v>2</v>
      </c>
      <c r="R193" s="72">
        <v>6</v>
      </c>
      <c r="S193" s="72">
        <v>2</v>
      </c>
      <c r="T193" s="72">
        <f t="shared" si="12"/>
        <v>13.333333333333334</v>
      </c>
      <c r="U193" s="72">
        <f t="shared" si="12"/>
        <v>12.222222222222221</v>
      </c>
      <c r="V193" s="72">
        <f t="shared" si="15"/>
        <v>0.55879999999999996</v>
      </c>
      <c r="W193" s="72"/>
      <c r="X193" s="72" t="s">
        <v>51</v>
      </c>
      <c r="Y193" s="72">
        <v>22</v>
      </c>
      <c r="Z193" s="72">
        <v>56</v>
      </c>
      <c r="AA193" s="72">
        <v>54</v>
      </c>
      <c r="AB193" s="72">
        <v>2</v>
      </c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</row>
    <row r="194" spans="1:39" x14ac:dyDescent="0.2">
      <c r="A194" s="73">
        <v>41401</v>
      </c>
      <c r="B194" s="72">
        <v>12</v>
      </c>
      <c r="C194" s="72">
        <v>7.0000000000000007E-2</v>
      </c>
      <c r="D194" s="72">
        <v>6.3</v>
      </c>
      <c r="E194" s="72">
        <v>5.8</v>
      </c>
      <c r="F194" s="72">
        <v>4.99</v>
      </c>
      <c r="G194" s="72">
        <v>0.104</v>
      </c>
      <c r="H194" s="72"/>
      <c r="I194" s="37">
        <f>AVERAGE(TNTP!D217:D218)</f>
        <v>263.5</v>
      </c>
      <c r="J194" s="26">
        <f>AVERAGE(TNTP!E217:E218)</f>
        <v>3.6908444999999999</v>
      </c>
      <c r="K194" s="37">
        <f>AVERAGE(TNTP!F217:F218)</f>
        <v>1.1800000000000002</v>
      </c>
      <c r="L194" s="26">
        <f>AVERAGE(TNTP!G217:G218)</f>
        <v>3.6544599999999997E-2</v>
      </c>
      <c r="M194" s="72"/>
      <c r="N194" s="72">
        <v>5</v>
      </c>
      <c r="O194" s="72">
        <v>3</v>
      </c>
      <c r="P194" s="72">
        <v>2</v>
      </c>
      <c r="Q194" s="72">
        <v>2</v>
      </c>
      <c r="R194" s="72">
        <v>6</v>
      </c>
      <c r="S194" s="72">
        <v>5</v>
      </c>
      <c r="T194" s="72">
        <f t="shared" si="12"/>
        <v>17.777777777777779</v>
      </c>
      <c r="U194" s="72">
        <f t="shared" si="12"/>
        <v>13.888888888888889</v>
      </c>
      <c r="V194" s="72">
        <f t="shared" si="15"/>
        <v>0.68579999999999997</v>
      </c>
      <c r="W194" s="72"/>
      <c r="X194" s="72" t="s">
        <v>180</v>
      </c>
      <c r="Y194" s="72">
        <v>27</v>
      </c>
      <c r="Z194" s="72">
        <v>64</v>
      </c>
      <c r="AA194" s="72">
        <v>57</v>
      </c>
      <c r="AB194" s="72">
        <v>2</v>
      </c>
      <c r="AC194" s="72"/>
      <c r="AD194" s="72"/>
      <c r="AE194" s="72"/>
      <c r="AF194" s="72"/>
      <c r="AG194" s="72"/>
      <c r="AH194" s="72"/>
      <c r="AI194" s="72"/>
      <c r="AK194" s="72"/>
      <c r="AL194" s="72"/>
      <c r="AM194" s="72"/>
    </row>
    <row r="195" spans="1:39" x14ac:dyDescent="0.2">
      <c r="A195" s="73">
        <v>41415</v>
      </c>
      <c r="B195" s="72">
        <v>12</v>
      </c>
      <c r="C195" s="72">
        <v>7.0000000000000007E-2</v>
      </c>
      <c r="D195" s="72">
        <v>6.28</v>
      </c>
      <c r="E195" s="72">
        <v>6.6</v>
      </c>
      <c r="F195" s="72">
        <v>3.46</v>
      </c>
      <c r="G195" s="72">
        <v>0.13500000000000001</v>
      </c>
      <c r="H195" s="72"/>
      <c r="I195" s="37">
        <f>AVERAGE(TNTP!D219:D220)</f>
        <v>264.5</v>
      </c>
      <c r="J195" s="26">
        <f>AVERAGE(TNTP!E219:E220)</f>
        <v>3.6908444999999999</v>
      </c>
      <c r="K195" s="37">
        <f>AVERAGE(TNTP!F219:F220)</f>
        <v>1.6800000000000002</v>
      </c>
      <c r="L195" s="26">
        <f>AVERAGE(TNTP!G219:G220)</f>
        <v>5.2029599999999995E-2</v>
      </c>
      <c r="M195" s="72"/>
      <c r="N195" s="72">
        <v>5</v>
      </c>
      <c r="O195" s="72">
        <v>2</v>
      </c>
      <c r="P195" s="72">
        <v>2</v>
      </c>
      <c r="Q195" s="72">
        <v>1</v>
      </c>
      <c r="R195" s="72">
        <v>6</v>
      </c>
      <c r="S195" s="72">
        <v>3</v>
      </c>
      <c r="T195" s="72">
        <f t="shared" si="12"/>
        <v>21.111111111111111</v>
      </c>
      <c r="U195" s="72">
        <f t="shared" si="12"/>
        <v>18.333333333333332</v>
      </c>
      <c r="V195" s="72">
        <f t="shared" si="15"/>
        <v>0.66039999999999999</v>
      </c>
      <c r="W195" s="72"/>
      <c r="X195" s="72" t="s">
        <v>51</v>
      </c>
      <c r="Y195" s="72">
        <v>26</v>
      </c>
      <c r="Z195" s="72">
        <v>70</v>
      </c>
      <c r="AA195" s="72">
        <v>65</v>
      </c>
      <c r="AB195" s="72">
        <v>1</v>
      </c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</row>
    <row r="196" spans="1:39" x14ac:dyDescent="0.2">
      <c r="A196" s="73">
        <v>41429</v>
      </c>
      <c r="B196" s="72">
        <v>12</v>
      </c>
      <c r="C196" s="72">
        <v>7.0000000000000007E-2</v>
      </c>
      <c r="D196" s="72">
        <v>6.7</v>
      </c>
      <c r="E196" s="72">
        <v>5.9</v>
      </c>
      <c r="F196" s="72">
        <v>3.58</v>
      </c>
      <c r="G196" s="72">
        <v>0.28699999999999998</v>
      </c>
      <c r="H196" s="72"/>
      <c r="I196" s="37">
        <f>AVERAGE(TNTP!D221:D222)</f>
        <v>295</v>
      </c>
      <c r="J196" s="26">
        <f>AVERAGE(TNTP!E221:E222)</f>
        <v>3.7048515000000002</v>
      </c>
      <c r="K196" s="37">
        <f>AVERAGE(TNTP!F221:F222)</f>
        <v>3.3200000000000003</v>
      </c>
      <c r="L196" s="26">
        <f>AVERAGE(TNTP!G221:G222)</f>
        <v>0.10282040000000001</v>
      </c>
      <c r="M196" s="72"/>
      <c r="N196" s="72">
        <v>5</v>
      </c>
      <c r="O196" s="72">
        <v>1</v>
      </c>
      <c r="P196" s="72">
        <v>2</v>
      </c>
      <c r="Q196" s="72">
        <v>1</v>
      </c>
      <c r="R196" s="72">
        <v>7</v>
      </c>
      <c r="S196" s="72">
        <v>5</v>
      </c>
      <c r="T196" s="72">
        <f t="shared" ref="T196:U259" si="16">IF(Z196&gt;0,(Z196-32)*5/9," ")</f>
        <v>25.555555555555557</v>
      </c>
      <c r="U196" s="72">
        <f t="shared" si="16"/>
        <v>23.333333333333332</v>
      </c>
      <c r="V196" s="72">
        <f t="shared" si="15"/>
        <v>0.50800000000000001</v>
      </c>
      <c r="W196" s="72"/>
      <c r="X196" s="72" t="s">
        <v>196</v>
      </c>
      <c r="Y196" s="72">
        <v>20</v>
      </c>
      <c r="Z196" s="72">
        <v>78</v>
      </c>
      <c r="AA196" s="72">
        <v>74</v>
      </c>
      <c r="AB196" s="72">
        <v>1</v>
      </c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</row>
    <row r="197" spans="1:39" x14ac:dyDescent="0.2">
      <c r="A197" s="73">
        <v>41443</v>
      </c>
      <c r="B197" s="72">
        <v>12</v>
      </c>
      <c r="C197" s="72">
        <v>7.0000000000000007E-2</v>
      </c>
      <c r="D197" s="72">
        <v>6.6</v>
      </c>
      <c r="E197" s="72">
        <v>69.099999999999994</v>
      </c>
      <c r="F197" s="72">
        <v>2.82</v>
      </c>
      <c r="G197" s="72">
        <v>0.14299999999999999</v>
      </c>
      <c r="H197" s="72"/>
      <c r="I197" s="37">
        <f>AVERAGE(TNTP!D223:D224)</f>
        <v>250</v>
      </c>
      <c r="J197" s="26">
        <f>AVERAGE(TNTP!E223:E224)</f>
        <v>3.5017500000000004</v>
      </c>
      <c r="K197" s="37">
        <f>AVERAGE(TNTP!F223:F224)</f>
        <v>2.85</v>
      </c>
      <c r="L197" s="26">
        <f>AVERAGE(TNTP!G223:G224)</f>
        <v>8.8264499999999996E-2</v>
      </c>
      <c r="M197" s="72"/>
      <c r="N197" s="72">
        <v>5</v>
      </c>
      <c r="O197" s="72">
        <v>4</v>
      </c>
      <c r="P197" s="72">
        <v>2</v>
      </c>
      <c r="Q197" s="72">
        <v>1</v>
      </c>
      <c r="R197" s="72">
        <v>5</v>
      </c>
      <c r="S197" s="72">
        <v>2</v>
      </c>
      <c r="T197" s="72">
        <f t="shared" si="16"/>
        <v>25.555555555555557</v>
      </c>
      <c r="U197" s="72">
        <f t="shared" si="16"/>
        <v>22.777777777777779</v>
      </c>
      <c r="V197" s="72">
        <f t="shared" si="15"/>
        <v>0.53339999999999999</v>
      </c>
      <c r="W197" s="72"/>
      <c r="X197" s="72" t="s">
        <v>180</v>
      </c>
      <c r="Y197" s="72">
        <v>21</v>
      </c>
      <c r="Z197" s="72">
        <v>78</v>
      </c>
      <c r="AA197" s="72">
        <v>73</v>
      </c>
      <c r="AB197" s="72">
        <v>2</v>
      </c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</row>
    <row r="198" spans="1:39" x14ac:dyDescent="0.2">
      <c r="A198" s="73">
        <v>41457</v>
      </c>
      <c r="B198" s="72">
        <v>12</v>
      </c>
      <c r="C198" s="72">
        <v>0.04</v>
      </c>
      <c r="D198" s="72">
        <v>5.98</v>
      </c>
      <c r="E198" s="72">
        <v>16.7</v>
      </c>
      <c r="F198" s="72">
        <v>0.88200000000000001</v>
      </c>
      <c r="G198" s="72">
        <v>0.438</v>
      </c>
      <c r="H198" s="72"/>
      <c r="I198" s="37">
        <f>AVERAGE(TNTP!D225:D226)</f>
        <v>154</v>
      </c>
      <c r="J198" s="26">
        <f>AVERAGE(TNTP!E225:E226)</f>
        <v>2.1570780000000003</v>
      </c>
      <c r="K198" s="37">
        <f>AVERAGE(TNTP!F225:F226)</f>
        <v>4.76</v>
      </c>
      <c r="L198" s="26">
        <f>AVERAGE(TNTP!G225:G226)</f>
        <v>0.1474172</v>
      </c>
      <c r="M198" s="72"/>
      <c r="N198" s="72">
        <v>5</v>
      </c>
      <c r="O198" s="72">
        <v>2</v>
      </c>
      <c r="P198" s="72">
        <v>1</v>
      </c>
      <c r="Q198" s="72">
        <v>2</v>
      </c>
      <c r="R198" s="72">
        <v>6</v>
      </c>
      <c r="S198" s="72">
        <v>5</v>
      </c>
      <c r="T198" s="72">
        <f t="shared" si="16"/>
        <v>24.444444444444443</v>
      </c>
      <c r="U198" s="72">
        <f t="shared" si="16"/>
        <v>21.111111111111111</v>
      </c>
      <c r="V198" s="72">
        <f t="shared" si="15"/>
        <v>0.78739999999999999</v>
      </c>
      <c r="W198" s="72"/>
      <c r="X198" s="72" t="s">
        <v>51</v>
      </c>
      <c r="Y198" s="72">
        <v>31</v>
      </c>
      <c r="Z198" s="72">
        <v>76</v>
      </c>
      <c r="AA198" s="72">
        <v>70</v>
      </c>
      <c r="AB198" s="72">
        <v>1</v>
      </c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</row>
    <row r="199" spans="1:39" x14ac:dyDescent="0.2">
      <c r="A199" s="73">
        <v>41471</v>
      </c>
      <c r="B199" s="72">
        <v>12</v>
      </c>
      <c r="C199" s="72">
        <v>0.05</v>
      </c>
      <c r="D199" s="72">
        <v>7.04</v>
      </c>
      <c r="E199" s="72">
        <v>54.5</v>
      </c>
      <c r="F199" s="72">
        <v>5.18</v>
      </c>
      <c r="G199" s="72">
        <v>0.42099999999999999</v>
      </c>
      <c r="H199" s="72"/>
      <c r="I199" s="37">
        <f>AVERAGE(TNTP!D227:D228)</f>
        <v>206</v>
      </c>
      <c r="J199" s="26">
        <f>AVERAGE(TNTP!E227:E228)</f>
        <v>2.8854420000000003</v>
      </c>
      <c r="K199" s="37">
        <f>AVERAGE(TNTP!F227:F228)</f>
        <v>3.0999999999999996</v>
      </c>
      <c r="L199" s="26">
        <f>AVERAGE(TNTP!G227:G228)</f>
        <v>9.6006999999999995E-2</v>
      </c>
      <c r="M199" s="72"/>
      <c r="N199" s="72">
        <v>5</v>
      </c>
      <c r="O199" s="72">
        <v>1</v>
      </c>
      <c r="P199" s="72">
        <v>1</v>
      </c>
      <c r="Q199" s="72">
        <v>1</v>
      </c>
      <c r="R199" s="72">
        <v>5</v>
      </c>
      <c r="S199" s="72">
        <v>5</v>
      </c>
      <c r="T199" s="72">
        <f t="shared" si="16"/>
        <v>35.555555555555557</v>
      </c>
      <c r="U199" s="72">
        <f t="shared" si="16"/>
        <v>26.666666666666668</v>
      </c>
      <c r="V199" s="72">
        <f t="shared" si="15"/>
        <v>0.30479999999999996</v>
      </c>
      <c r="W199" s="72"/>
      <c r="X199" s="72" t="s">
        <v>202</v>
      </c>
      <c r="Y199" s="72">
        <v>12</v>
      </c>
      <c r="Z199" s="72">
        <v>96</v>
      </c>
      <c r="AA199" s="72">
        <v>80</v>
      </c>
      <c r="AB199" s="72">
        <v>1</v>
      </c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</row>
    <row r="200" spans="1:39" x14ac:dyDescent="0.2">
      <c r="A200" s="73">
        <v>41485</v>
      </c>
      <c r="B200" s="72">
        <v>12</v>
      </c>
      <c r="C200" s="72">
        <v>7.0000000000000007E-2</v>
      </c>
      <c r="D200" s="72">
        <v>6.54</v>
      </c>
      <c r="E200" s="72">
        <v>23</v>
      </c>
      <c r="F200" s="72">
        <v>8.7100000000000009</v>
      </c>
      <c r="G200" s="72">
        <v>0.378</v>
      </c>
      <c r="H200" s="72"/>
      <c r="I200" s="46">
        <f>AVERAGE(TNTP!D229:D230)</f>
        <v>274</v>
      </c>
      <c r="J200" s="26">
        <f>AVERAGE(TNTP!E229:E230)</f>
        <v>3.8379180000000002</v>
      </c>
      <c r="K200" s="37">
        <f>AVERAGE(TNTP!F229:F230)</f>
        <v>0.57499999999999996</v>
      </c>
      <c r="L200" s="26">
        <f>AVERAGE(TNTP!G229:G230)</f>
        <v>1.7807749999999997E-2</v>
      </c>
      <c r="M200" s="72"/>
      <c r="N200" s="72">
        <v>5</v>
      </c>
      <c r="O200" s="72">
        <v>2</v>
      </c>
      <c r="P200" s="72">
        <v>2</v>
      </c>
      <c r="Q200" s="72">
        <v>1</v>
      </c>
      <c r="R200" s="72">
        <v>8</v>
      </c>
      <c r="S200" s="72">
        <v>3</v>
      </c>
      <c r="T200" s="72">
        <f t="shared" si="16"/>
        <v>28.888888888888889</v>
      </c>
      <c r="U200" s="72">
        <f t="shared" si="16"/>
        <v>25</v>
      </c>
      <c r="V200" s="72">
        <f t="shared" si="15"/>
        <v>0.53339999999999999</v>
      </c>
      <c r="W200" s="72"/>
      <c r="X200" s="72" t="s">
        <v>180</v>
      </c>
      <c r="Y200" s="72">
        <v>21</v>
      </c>
      <c r="Z200" s="72">
        <v>84</v>
      </c>
      <c r="AA200" s="72">
        <v>77</v>
      </c>
      <c r="AB200" s="72">
        <v>2</v>
      </c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</row>
    <row r="201" spans="1:39" x14ac:dyDescent="0.2">
      <c r="A201" s="73">
        <v>41499</v>
      </c>
      <c r="B201" s="72">
        <v>12</v>
      </c>
      <c r="C201" s="72">
        <v>0.06</v>
      </c>
      <c r="D201" s="72">
        <v>6.84</v>
      </c>
      <c r="E201" s="72">
        <v>60.1</v>
      </c>
      <c r="F201" s="72">
        <v>6.51</v>
      </c>
      <c r="G201" s="72">
        <v>0.222</v>
      </c>
      <c r="H201" s="72"/>
      <c r="I201" s="46">
        <f>AVERAGE(TNTP!D231:D232)</f>
        <v>279</v>
      </c>
      <c r="J201" s="26">
        <f>AVERAGE(TNTP!E231:E232)</f>
        <v>3.907953</v>
      </c>
      <c r="K201" s="37">
        <f>AVERAGE(TNTP!F231:F232)</f>
        <v>3.48</v>
      </c>
      <c r="L201" s="26">
        <f>AVERAGE(TNTP!G231:G232)</f>
        <v>0.1077756</v>
      </c>
      <c r="M201" s="72"/>
      <c r="N201" s="72">
        <v>5</v>
      </c>
      <c r="O201" s="72">
        <v>3</v>
      </c>
      <c r="P201" s="72">
        <v>3</v>
      </c>
      <c r="Q201" s="72">
        <v>2</v>
      </c>
      <c r="R201" s="72">
        <v>11</v>
      </c>
      <c r="S201" s="72">
        <v>5</v>
      </c>
      <c r="T201" s="72">
        <f t="shared" si="16"/>
        <v>26.666666666666668</v>
      </c>
      <c r="U201" s="72">
        <f t="shared" si="16"/>
        <v>22.777777777777779</v>
      </c>
      <c r="V201" s="72">
        <f t="shared" si="15"/>
        <v>0.53339999999999999</v>
      </c>
      <c r="W201" s="72"/>
      <c r="X201" s="72"/>
      <c r="Y201" s="72">
        <v>21</v>
      </c>
      <c r="Z201" s="72">
        <v>80</v>
      </c>
      <c r="AA201" s="72">
        <v>73</v>
      </c>
      <c r="AB201" s="72">
        <v>2</v>
      </c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</row>
    <row r="202" spans="1:39" x14ac:dyDescent="0.2">
      <c r="A202" s="73">
        <v>41513</v>
      </c>
      <c r="B202" s="72">
        <v>12</v>
      </c>
      <c r="C202" s="72">
        <v>7.0000000000000007E-2</v>
      </c>
      <c r="D202" s="72">
        <v>6.88</v>
      </c>
      <c r="E202" s="72">
        <v>7.1</v>
      </c>
      <c r="F202" s="72">
        <v>7.44</v>
      </c>
      <c r="G202" s="72">
        <v>0.161</v>
      </c>
      <c r="H202" s="72"/>
      <c r="I202" s="37">
        <f>AVERAGE(TNTP!D233:D234)</f>
        <v>259</v>
      </c>
      <c r="J202" s="26">
        <f>AVERAGE(TNTP!E233:E234)</f>
        <v>3.6278129999999997</v>
      </c>
      <c r="K202" s="37">
        <f>AVERAGE(TNTP!F233:F234)</f>
        <v>0.56499999999999995</v>
      </c>
      <c r="L202" s="26">
        <f>AVERAGE(TNTP!G233:G234)</f>
        <v>1.7498050000000001E-2</v>
      </c>
      <c r="M202" s="72"/>
      <c r="N202" s="72">
        <v>5</v>
      </c>
      <c r="O202" s="72">
        <v>2</v>
      </c>
      <c r="P202" s="72">
        <v>2</v>
      </c>
      <c r="Q202" s="72">
        <v>1</v>
      </c>
      <c r="R202" s="72">
        <v>9</v>
      </c>
      <c r="S202" s="72">
        <v>1</v>
      </c>
      <c r="T202" s="72">
        <f t="shared" si="16"/>
        <v>31.111111111111111</v>
      </c>
      <c r="U202" s="72">
        <f t="shared" si="16"/>
        <v>22.222222222222221</v>
      </c>
      <c r="V202" s="72">
        <f t="shared" si="15"/>
        <v>0.60959999999999992</v>
      </c>
      <c r="W202" s="72"/>
      <c r="X202" s="72" t="s">
        <v>196</v>
      </c>
      <c r="Y202" s="72">
        <v>24</v>
      </c>
      <c r="Z202" s="72">
        <v>88</v>
      </c>
      <c r="AA202" s="72">
        <v>72</v>
      </c>
      <c r="AB202" s="72">
        <v>2</v>
      </c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</row>
    <row r="203" spans="1:39" x14ac:dyDescent="0.2">
      <c r="A203" s="73">
        <v>41527</v>
      </c>
      <c r="B203" s="72">
        <v>12</v>
      </c>
      <c r="C203" s="72">
        <v>7.0000000000000007E-2</v>
      </c>
      <c r="D203" s="72">
        <v>6.68</v>
      </c>
      <c r="E203" s="72">
        <v>5.6</v>
      </c>
      <c r="F203" s="72">
        <v>7.11</v>
      </c>
      <c r="G203" s="72">
        <v>0.19</v>
      </c>
      <c r="H203" s="72"/>
      <c r="I203" s="46">
        <f>AVERAGE(TNTP!D235:D236)</f>
        <v>273</v>
      </c>
      <c r="J203" s="26">
        <f>AVERAGE(TNTP!E235:E236)</f>
        <v>3.8239109999999998</v>
      </c>
      <c r="K203" s="46">
        <f>AVERAGE(TNTP!F235:F236)</f>
        <v>0.44499999999999995</v>
      </c>
      <c r="L203" s="26">
        <f>AVERAGE(TNTP!G235:G236)</f>
        <v>1.3781649999999999E-2</v>
      </c>
      <c r="M203" s="72"/>
      <c r="N203" s="72">
        <v>5</v>
      </c>
      <c r="O203" s="72">
        <v>2</v>
      </c>
      <c r="P203" s="72">
        <v>2</v>
      </c>
      <c r="Q203" s="72">
        <v>2</v>
      </c>
      <c r="R203" s="72">
        <v>9</v>
      </c>
      <c r="S203" s="72">
        <v>1</v>
      </c>
      <c r="T203" s="72">
        <f t="shared" si="16"/>
        <v>31.666666666666668</v>
      </c>
      <c r="U203" s="72">
        <f t="shared" si="16"/>
        <v>23.333333333333332</v>
      </c>
      <c r="V203" s="72">
        <f t="shared" si="15"/>
        <v>0.60959999999999992</v>
      </c>
      <c r="W203" s="72"/>
      <c r="X203" s="72"/>
      <c r="Y203" s="72">
        <v>24</v>
      </c>
      <c r="Z203" s="72">
        <v>89</v>
      </c>
      <c r="AA203" s="72">
        <v>74</v>
      </c>
      <c r="AB203" s="72">
        <v>2</v>
      </c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</row>
    <row r="204" spans="1:39" x14ac:dyDescent="0.2">
      <c r="A204" s="73">
        <v>41541</v>
      </c>
      <c r="B204" s="72">
        <v>12</v>
      </c>
      <c r="C204" s="72">
        <v>0.08</v>
      </c>
      <c r="D204" s="72">
        <v>6.6</v>
      </c>
      <c r="E204" s="72">
        <v>3.8</v>
      </c>
      <c r="F204" s="72">
        <v>6.64</v>
      </c>
      <c r="G204" s="72">
        <v>0.216</v>
      </c>
      <c r="H204" s="72"/>
      <c r="I204" s="46">
        <f>AVERAGE(TNTP!D237:D238)</f>
        <v>256.5</v>
      </c>
      <c r="J204" s="26">
        <f>AVERAGE(TNTP!E237:E238)</f>
        <v>3.5927955000000003</v>
      </c>
      <c r="K204" s="46">
        <f>AVERAGE(TNTP!F237:F238)</f>
        <v>0.68500000000000005</v>
      </c>
      <c r="L204" s="26">
        <f>AVERAGE(TNTP!G237:G238)</f>
        <v>2.1214450000000003E-2</v>
      </c>
      <c r="M204" s="72"/>
      <c r="N204" s="72">
        <v>5</v>
      </c>
      <c r="O204" s="72">
        <v>1</v>
      </c>
      <c r="P204" s="72">
        <v>1</v>
      </c>
      <c r="Q204" s="72">
        <v>1</v>
      </c>
      <c r="R204" s="72">
        <v>5</v>
      </c>
      <c r="S204" s="72">
        <v>1</v>
      </c>
      <c r="T204" s="72">
        <f t="shared" si="16"/>
        <v>21.666666666666668</v>
      </c>
      <c r="U204" s="72">
        <f t="shared" si="16"/>
        <v>14.444444444444445</v>
      </c>
      <c r="V204" s="72">
        <f t="shared" si="15"/>
        <v>0.50800000000000001</v>
      </c>
      <c r="W204" s="72"/>
      <c r="X204" s="72" t="s">
        <v>51</v>
      </c>
      <c r="Y204" s="72">
        <v>20</v>
      </c>
      <c r="Z204" s="72">
        <v>71</v>
      </c>
      <c r="AA204" s="72">
        <v>58</v>
      </c>
      <c r="AB204" s="72">
        <v>2</v>
      </c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</row>
    <row r="205" spans="1:39" x14ac:dyDescent="0.2">
      <c r="A205" s="73">
        <v>41555</v>
      </c>
      <c r="B205" s="72">
        <v>12</v>
      </c>
      <c r="C205" s="72">
        <v>0.08</v>
      </c>
      <c r="D205" s="72">
        <v>6.6</v>
      </c>
      <c r="E205" s="72">
        <v>2.8</v>
      </c>
      <c r="F205" s="72">
        <v>6.9</v>
      </c>
      <c r="G205" s="72">
        <v>8.6999999999999994E-2</v>
      </c>
      <c r="H205" s="72"/>
      <c r="I205" s="46">
        <f>AVERAGE(TNTP!D239:D240)</f>
        <v>309.5</v>
      </c>
      <c r="J205" s="26">
        <f>AVERAGE(TNTP!E239:E240)</f>
        <v>4.3351664999999997</v>
      </c>
      <c r="K205" s="46">
        <f>AVERAGE(TNTP!F239:F240)</f>
        <v>1.3050000000000002</v>
      </c>
      <c r="L205" s="26">
        <f>AVERAGE(TNTP!G239:G240)</f>
        <v>4.0415850000000003E-2</v>
      </c>
      <c r="M205" s="72"/>
      <c r="N205" s="72">
        <v>5</v>
      </c>
      <c r="O205" s="72">
        <v>2</v>
      </c>
      <c r="P205" s="72">
        <v>3</v>
      </c>
      <c r="Q205" s="72">
        <v>2</v>
      </c>
      <c r="R205" s="72">
        <v>10</v>
      </c>
      <c r="S205" s="72">
        <v>5</v>
      </c>
      <c r="T205" s="72">
        <f t="shared" si="16"/>
        <v>17.777777777777779</v>
      </c>
      <c r="U205" s="72">
        <f t="shared" si="16"/>
        <v>16.666666666666668</v>
      </c>
      <c r="V205" s="72">
        <f t="shared" si="15"/>
        <v>0.4572</v>
      </c>
      <c r="W205" s="72"/>
      <c r="X205" s="72"/>
      <c r="Y205" s="72">
        <v>18</v>
      </c>
      <c r="Z205" s="72">
        <v>64</v>
      </c>
      <c r="AA205" s="72">
        <v>62</v>
      </c>
      <c r="AB205" s="72">
        <v>2</v>
      </c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</row>
    <row r="206" spans="1:39" x14ac:dyDescent="0.2">
      <c r="A206" s="73">
        <v>41569</v>
      </c>
      <c r="B206" s="72">
        <v>12</v>
      </c>
      <c r="C206" s="72">
        <v>0.08</v>
      </c>
      <c r="D206" s="72">
        <v>6.32</v>
      </c>
      <c r="E206" s="72">
        <v>2.5</v>
      </c>
      <c r="F206" s="72">
        <v>6.66</v>
      </c>
      <c r="G206" s="72">
        <v>0.38300000000000001</v>
      </c>
      <c r="H206" s="72"/>
      <c r="I206" s="46">
        <f>AVERAGE(TNTP!D241:D242)</f>
        <v>313</v>
      </c>
      <c r="J206" s="26">
        <f>AVERAGE(TNTP!E241:E242)</f>
        <v>4.3841910000000004</v>
      </c>
      <c r="K206" s="46">
        <f>AVERAGE(TNTP!F241:F242)</f>
        <v>0.88500000000000001</v>
      </c>
      <c r="L206" s="26">
        <f>AVERAGE(TNTP!G241:G242)</f>
        <v>2.7408450000000001E-2</v>
      </c>
      <c r="M206" s="72"/>
      <c r="N206" s="72">
        <v>5</v>
      </c>
      <c r="O206" s="72">
        <v>3</v>
      </c>
      <c r="P206" s="72">
        <v>2</v>
      </c>
      <c r="Q206" s="72">
        <v>1</v>
      </c>
      <c r="R206" s="72">
        <v>12</v>
      </c>
      <c r="S206" s="72">
        <v>1</v>
      </c>
      <c r="T206" s="72">
        <f t="shared" si="16"/>
        <v>21.111111111111111</v>
      </c>
      <c r="U206" s="72">
        <f t="shared" si="16"/>
        <v>13.333333333333334</v>
      </c>
      <c r="V206" s="72">
        <f t="shared" si="15"/>
        <v>0.53339999999999999</v>
      </c>
      <c r="W206" s="72"/>
      <c r="X206" s="72" t="s">
        <v>196</v>
      </c>
      <c r="Y206" s="72">
        <v>21</v>
      </c>
      <c r="Z206" s="72">
        <v>70</v>
      </c>
      <c r="AA206" s="72">
        <v>56</v>
      </c>
      <c r="AB206" s="72">
        <v>2</v>
      </c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</row>
    <row r="207" spans="1:39" x14ac:dyDescent="0.2">
      <c r="A207" s="73">
        <v>41583</v>
      </c>
      <c r="B207" s="72">
        <v>12</v>
      </c>
      <c r="C207" s="72">
        <v>0.08</v>
      </c>
      <c r="D207" s="72">
        <v>6.18</v>
      </c>
      <c r="E207" s="72">
        <v>1.9</v>
      </c>
      <c r="F207" s="72">
        <v>7.09</v>
      </c>
      <c r="G207" s="72">
        <v>0.16500000000000001</v>
      </c>
      <c r="H207" s="72"/>
      <c r="I207" s="46">
        <f>AVERAGE(TNTP!D243:D244)</f>
        <v>345</v>
      </c>
      <c r="J207" s="26">
        <f>AVERAGE(TNTP!E243:E244)</f>
        <v>4.8324149999999992</v>
      </c>
      <c r="K207" s="46">
        <f>AVERAGE(TNTP!F243:F244)</f>
        <v>0.67999999999999994</v>
      </c>
      <c r="L207" s="26">
        <f>AVERAGE(TNTP!G243:G244)</f>
        <v>2.1059600000000001E-2</v>
      </c>
      <c r="M207" s="72"/>
      <c r="N207" s="72">
        <v>5</v>
      </c>
      <c r="O207" s="72">
        <v>1</v>
      </c>
      <c r="P207" s="72">
        <v>2</v>
      </c>
      <c r="Q207" s="72">
        <v>2</v>
      </c>
      <c r="R207" s="72">
        <v>7</v>
      </c>
      <c r="S207" s="72">
        <v>1</v>
      </c>
      <c r="T207" s="72">
        <f t="shared" si="16"/>
        <v>16.111111111111111</v>
      </c>
      <c r="U207" s="72">
        <f t="shared" si="16"/>
        <v>10.555555555555555</v>
      </c>
      <c r="V207" s="72">
        <f t="shared" si="15"/>
        <v>0.53339999999999999</v>
      </c>
      <c r="W207" s="72"/>
      <c r="X207" s="72" t="s">
        <v>180</v>
      </c>
      <c r="Y207" s="72">
        <v>21</v>
      </c>
      <c r="Z207" s="72">
        <v>61</v>
      </c>
      <c r="AA207" s="72">
        <v>51</v>
      </c>
      <c r="AB207" s="72">
        <v>2</v>
      </c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</row>
    <row r="208" spans="1:39" x14ac:dyDescent="0.2">
      <c r="A208" s="73"/>
      <c r="B208" s="72"/>
      <c r="C208" s="72"/>
      <c r="D208" s="72"/>
      <c r="E208" s="72"/>
      <c r="F208" s="72"/>
      <c r="G208" s="72"/>
      <c r="H208" s="72"/>
      <c r="I208" s="46"/>
      <c r="J208" s="26"/>
      <c r="K208" s="46"/>
      <c r="L208" s="26"/>
      <c r="M208" s="72"/>
      <c r="N208" s="72"/>
      <c r="O208" s="72"/>
      <c r="P208" s="72"/>
      <c r="Q208" s="72"/>
      <c r="R208" s="72"/>
      <c r="S208" s="72"/>
      <c r="T208" s="72" t="str">
        <f t="shared" si="16"/>
        <v xml:space="preserve"> </v>
      </c>
      <c r="U208" s="72" t="str">
        <f t="shared" si="16"/>
        <v xml:space="preserve"> </v>
      </c>
      <c r="V208" s="72">
        <f t="shared" si="15"/>
        <v>0</v>
      </c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</row>
    <row r="209" spans="1:39" x14ac:dyDescent="0.2">
      <c r="A209" s="73"/>
      <c r="B209" s="72"/>
      <c r="C209" s="72"/>
      <c r="D209" s="72"/>
      <c r="E209" s="72"/>
      <c r="F209" s="72"/>
      <c r="G209" s="72"/>
      <c r="H209" s="72"/>
      <c r="I209" s="46"/>
      <c r="J209" s="26"/>
      <c r="K209" s="46"/>
      <c r="L209" s="26"/>
      <c r="M209" s="72"/>
      <c r="N209" s="72"/>
      <c r="O209" s="72"/>
      <c r="P209" s="72"/>
      <c r="Q209" s="72"/>
      <c r="R209" s="72"/>
      <c r="S209" s="72"/>
      <c r="T209" s="72" t="str">
        <f t="shared" si="16"/>
        <v xml:space="preserve"> </v>
      </c>
      <c r="U209" s="72" t="str">
        <f t="shared" si="16"/>
        <v xml:space="preserve"> </v>
      </c>
      <c r="V209" s="72">
        <f t="shared" si="15"/>
        <v>0</v>
      </c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</row>
    <row r="210" spans="1:39" x14ac:dyDescent="0.2">
      <c r="A210" s="73"/>
      <c r="B210" s="72"/>
      <c r="C210" s="72"/>
      <c r="D210" s="72"/>
      <c r="E210" s="72"/>
      <c r="F210" s="72"/>
      <c r="G210" s="72"/>
      <c r="H210" s="72"/>
      <c r="I210" s="46"/>
      <c r="J210" s="26"/>
      <c r="K210" s="46"/>
      <c r="L210" s="26"/>
      <c r="M210" s="72"/>
      <c r="N210" s="72"/>
      <c r="O210" s="72"/>
      <c r="P210" s="72"/>
      <c r="Q210" s="72"/>
      <c r="R210" s="72"/>
      <c r="S210" s="72"/>
      <c r="T210" s="72" t="str">
        <f t="shared" si="16"/>
        <v xml:space="preserve"> </v>
      </c>
      <c r="U210" s="72" t="str">
        <f t="shared" si="16"/>
        <v xml:space="preserve"> </v>
      </c>
      <c r="V210" s="72">
        <f t="shared" si="15"/>
        <v>0</v>
      </c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</row>
    <row r="211" spans="1:39" x14ac:dyDescent="0.2">
      <c r="A211" s="73"/>
      <c r="B211" s="72"/>
      <c r="C211" s="72"/>
      <c r="D211" s="72"/>
      <c r="E211" s="72"/>
      <c r="F211" s="72"/>
      <c r="G211" s="72"/>
      <c r="H211" s="72"/>
      <c r="I211" s="46"/>
      <c r="J211" s="26"/>
      <c r="K211" s="46"/>
      <c r="L211" s="26"/>
      <c r="M211" s="72"/>
      <c r="N211" s="72"/>
      <c r="O211" s="72"/>
      <c r="P211" s="72"/>
      <c r="Q211" s="72"/>
      <c r="R211" s="72"/>
      <c r="S211" s="72"/>
      <c r="T211" s="72" t="str">
        <f t="shared" si="16"/>
        <v xml:space="preserve"> </v>
      </c>
      <c r="U211" s="72" t="str">
        <f t="shared" si="16"/>
        <v xml:space="preserve"> </v>
      </c>
      <c r="V211" s="72">
        <f t="shared" si="15"/>
        <v>0</v>
      </c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</row>
    <row r="212" spans="1:39" x14ac:dyDescent="0.2">
      <c r="A212" s="73">
        <v>41345</v>
      </c>
      <c r="B212" s="72">
        <v>13</v>
      </c>
      <c r="C212" s="72">
        <v>0.05</v>
      </c>
      <c r="D212" s="72">
        <v>6.55</v>
      </c>
      <c r="E212" s="72">
        <v>6.5</v>
      </c>
      <c r="F212" s="72">
        <v>2.3199999999999998</v>
      </c>
      <c r="G212" s="72">
        <v>6.3E-2</v>
      </c>
      <c r="H212" s="72"/>
      <c r="I212" s="37">
        <v>129</v>
      </c>
      <c r="J212" s="26">
        <f t="shared" ref="J212:J313" si="17">(I212*14.007)*(0.001)</f>
        <v>1.8069030000000001</v>
      </c>
      <c r="K212" s="37">
        <v>1.47</v>
      </c>
      <c r="L212" s="26">
        <f t="shared" si="14"/>
        <v>4.5525900000000001E-2</v>
      </c>
      <c r="M212" s="72"/>
      <c r="N212" s="72">
        <v>5</v>
      </c>
      <c r="O212" s="72">
        <v>8</v>
      </c>
      <c r="P212" s="72">
        <v>1</v>
      </c>
      <c r="Q212" s="72">
        <v>2</v>
      </c>
      <c r="R212" s="72">
        <v>8</v>
      </c>
      <c r="S212" s="72">
        <v>4</v>
      </c>
      <c r="T212" s="72">
        <f t="shared" si="16"/>
        <v>12.777777777777779</v>
      </c>
      <c r="U212" s="72">
        <f t="shared" si="16"/>
        <v>8.3333333333333339</v>
      </c>
      <c r="V212" s="72">
        <f t="shared" si="15"/>
        <v>0.53339999999999999</v>
      </c>
      <c r="W212" s="72" t="s">
        <v>53</v>
      </c>
      <c r="X212" s="72" t="s">
        <v>54</v>
      </c>
      <c r="Y212" s="72">
        <v>21</v>
      </c>
      <c r="Z212" s="72">
        <v>55</v>
      </c>
      <c r="AA212" s="72">
        <v>47</v>
      </c>
      <c r="AB212" s="72">
        <v>2</v>
      </c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</row>
    <row r="213" spans="1:39" x14ac:dyDescent="0.2">
      <c r="A213" s="73">
        <v>41359</v>
      </c>
      <c r="B213" s="72">
        <v>13</v>
      </c>
      <c r="C213" s="72">
        <v>7.0000000000000007E-2</v>
      </c>
      <c r="D213" s="72">
        <v>6.52</v>
      </c>
      <c r="E213" s="72">
        <v>4.5999999999999996</v>
      </c>
      <c r="F213" s="72">
        <v>3.27</v>
      </c>
      <c r="G213" s="72">
        <v>0.35299999999999998</v>
      </c>
      <c r="H213" s="72"/>
      <c r="I213" s="37">
        <v>166</v>
      </c>
      <c r="J213" s="26">
        <f t="shared" si="17"/>
        <v>2.3251619999999997</v>
      </c>
      <c r="K213" s="37">
        <v>0.88</v>
      </c>
      <c r="L213" s="26">
        <f t="shared" si="14"/>
        <v>2.7253599999999999E-2</v>
      </c>
      <c r="M213" s="72"/>
      <c r="N213" s="72">
        <v>5</v>
      </c>
      <c r="O213" s="72">
        <v>1</v>
      </c>
      <c r="P213" s="72">
        <v>1</v>
      </c>
      <c r="Q213" s="72">
        <v>1</v>
      </c>
      <c r="R213" s="72">
        <v>13</v>
      </c>
      <c r="S213" s="72">
        <v>5</v>
      </c>
      <c r="T213" s="72">
        <f t="shared" si="16"/>
        <v>3.3333333333333335</v>
      </c>
      <c r="U213" s="72">
        <f t="shared" si="16"/>
        <v>3.3333333333333335</v>
      </c>
      <c r="V213" s="72" t="e">
        <f t="shared" si="15"/>
        <v>#VALUE!</v>
      </c>
      <c r="W213" s="72"/>
      <c r="X213" s="72"/>
      <c r="Y213" s="72" t="s">
        <v>23</v>
      </c>
      <c r="Z213" s="72">
        <v>38</v>
      </c>
      <c r="AA213" s="72">
        <v>38</v>
      </c>
      <c r="AB213" s="72">
        <v>2</v>
      </c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</row>
    <row r="214" spans="1:39" x14ac:dyDescent="0.2">
      <c r="A214" s="73">
        <v>41373</v>
      </c>
      <c r="B214" s="72">
        <v>13</v>
      </c>
      <c r="C214" s="72">
        <v>0.06</v>
      </c>
      <c r="D214" s="72">
        <v>6.46</v>
      </c>
      <c r="E214" s="72">
        <v>8</v>
      </c>
      <c r="F214" s="72">
        <v>1.75</v>
      </c>
      <c r="G214" s="72">
        <v>3.2000000000000001E-2</v>
      </c>
      <c r="H214" s="72"/>
      <c r="I214" s="37">
        <v>110</v>
      </c>
      <c r="J214" s="26">
        <f t="shared" si="17"/>
        <v>1.54077</v>
      </c>
      <c r="K214" s="37">
        <v>0.99</v>
      </c>
      <c r="L214" s="26">
        <f t="shared" si="14"/>
        <v>3.0660300000000001E-2</v>
      </c>
      <c r="M214" s="72"/>
      <c r="N214" s="72">
        <v>5</v>
      </c>
      <c r="O214" s="72">
        <v>1</v>
      </c>
      <c r="P214" s="72">
        <v>2</v>
      </c>
      <c r="Q214" s="72">
        <v>2</v>
      </c>
      <c r="R214" s="72">
        <v>6</v>
      </c>
      <c r="S214" s="72">
        <v>1</v>
      </c>
      <c r="T214" s="72">
        <f t="shared" si="16"/>
        <v>17.222222222222221</v>
      </c>
      <c r="U214" s="72">
        <f t="shared" si="16"/>
        <v>13.333333333333334</v>
      </c>
      <c r="V214" s="72">
        <f t="shared" si="15"/>
        <v>0.48259999999999997</v>
      </c>
      <c r="W214" s="72"/>
      <c r="X214" s="72"/>
      <c r="Y214" s="72">
        <v>19</v>
      </c>
      <c r="Z214" s="72">
        <v>63</v>
      </c>
      <c r="AA214" s="72">
        <v>56</v>
      </c>
      <c r="AB214" s="72">
        <v>2</v>
      </c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</row>
    <row r="215" spans="1:39" x14ac:dyDescent="0.2">
      <c r="A215" s="73">
        <v>41387</v>
      </c>
      <c r="B215" s="72">
        <v>13</v>
      </c>
      <c r="C215" s="72"/>
      <c r="D215" s="72"/>
      <c r="E215" s="72"/>
      <c r="F215" s="72"/>
      <c r="G215" s="72"/>
      <c r="H215" s="72"/>
      <c r="I215" s="46"/>
      <c r="J215" s="26"/>
      <c r="K215" s="37"/>
      <c r="L215" s="26"/>
      <c r="M215" s="72"/>
      <c r="N215" s="72" t="s">
        <v>21</v>
      </c>
      <c r="O215" s="72"/>
      <c r="P215" s="72"/>
      <c r="Q215" s="72"/>
      <c r="R215" s="72"/>
      <c r="S215" s="72"/>
      <c r="T215" s="72" t="str">
        <f t="shared" si="16"/>
        <v xml:space="preserve"> </v>
      </c>
      <c r="U215" s="72" t="str">
        <f t="shared" si="16"/>
        <v xml:space="preserve"> </v>
      </c>
      <c r="V215" s="72">
        <f t="shared" ref="V215:V278" si="18">Y215*0.0254</f>
        <v>0</v>
      </c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</row>
    <row r="216" spans="1:39" x14ac:dyDescent="0.2">
      <c r="A216" s="73">
        <v>41401</v>
      </c>
      <c r="B216" s="72">
        <v>13</v>
      </c>
      <c r="C216" s="72">
        <v>7.0000000000000007E-2</v>
      </c>
      <c r="D216" s="72">
        <v>6.59</v>
      </c>
      <c r="E216" s="72">
        <v>26.7</v>
      </c>
      <c r="F216" s="72">
        <v>2.21</v>
      </c>
      <c r="G216" s="72">
        <v>3.7999999999999999E-2</v>
      </c>
      <c r="H216" s="72"/>
      <c r="I216" s="38">
        <v>123</v>
      </c>
      <c r="J216" s="26">
        <f t="shared" si="17"/>
        <v>1.722861</v>
      </c>
      <c r="K216" s="39">
        <v>2.72</v>
      </c>
      <c r="L216" s="26">
        <f t="shared" si="14"/>
        <v>8.4238400000000005E-2</v>
      </c>
      <c r="M216" s="72"/>
      <c r="N216" s="72">
        <v>5</v>
      </c>
      <c r="O216" s="72">
        <v>6</v>
      </c>
      <c r="P216" s="72">
        <v>1</v>
      </c>
      <c r="Q216" s="72">
        <v>1</v>
      </c>
      <c r="R216" s="72">
        <v>13</v>
      </c>
      <c r="S216" s="72">
        <v>5</v>
      </c>
      <c r="T216" s="72">
        <f t="shared" si="16"/>
        <v>16.111111111111111</v>
      </c>
      <c r="U216" s="72">
        <f t="shared" si="16"/>
        <v>14.444444444444445</v>
      </c>
      <c r="V216" s="72" t="e">
        <f t="shared" si="18"/>
        <v>#VALUE!</v>
      </c>
      <c r="W216" s="72"/>
      <c r="X216" s="72"/>
      <c r="Y216" s="72" t="s">
        <v>23</v>
      </c>
      <c r="Z216" s="72">
        <v>61</v>
      </c>
      <c r="AA216" s="72">
        <v>58</v>
      </c>
      <c r="AB216" s="72">
        <v>2</v>
      </c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</row>
    <row r="217" spans="1:39" x14ac:dyDescent="0.2">
      <c r="A217" s="73">
        <v>41415</v>
      </c>
      <c r="B217" s="72">
        <v>13</v>
      </c>
      <c r="C217" s="72">
        <v>7</v>
      </c>
      <c r="D217" s="72">
        <v>6.82</v>
      </c>
      <c r="E217" s="72">
        <v>10.9</v>
      </c>
      <c r="F217" s="72">
        <v>2.5</v>
      </c>
      <c r="G217" s="72">
        <v>0.377</v>
      </c>
      <c r="H217" s="72"/>
      <c r="I217" s="40">
        <v>96.9</v>
      </c>
      <c r="J217" s="26">
        <f t="shared" si="17"/>
        <v>1.3572782999999999</v>
      </c>
      <c r="K217" s="39">
        <v>2.16</v>
      </c>
      <c r="L217" s="26">
        <f t="shared" si="14"/>
        <v>6.6895200000000002E-2</v>
      </c>
      <c r="M217" s="72"/>
      <c r="N217" s="72">
        <v>5</v>
      </c>
      <c r="O217" s="72">
        <v>1</v>
      </c>
      <c r="P217" s="72">
        <v>2</v>
      </c>
      <c r="Q217" s="72">
        <v>2</v>
      </c>
      <c r="R217" s="72">
        <v>10</v>
      </c>
      <c r="S217" s="72">
        <v>2</v>
      </c>
      <c r="T217" s="72">
        <f t="shared" si="16"/>
        <v>26.111111111111111</v>
      </c>
      <c r="U217" s="72">
        <f t="shared" si="16"/>
        <v>22.222222222222221</v>
      </c>
      <c r="V217" s="72" t="e">
        <f t="shared" si="18"/>
        <v>#VALUE!</v>
      </c>
      <c r="W217" s="72"/>
      <c r="X217" s="72"/>
      <c r="Y217" s="72" t="s">
        <v>23</v>
      </c>
      <c r="Z217" s="72">
        <v>79</v>
      </c>
      <c r="AA217" s="72">
        <v>72</v>
      </c>
      <c r="AB217" s="72">
        <v>2</v>
      </c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</row>
    <row r="218" spans="1:39" x14ac:dyDescent="0.2">
      <c r="A218" s="73">
        <v>41429</v>
      </c>
      <c r="B218" s="72">
        <v>13</v>
      </c>
      <c r="C218" s="72">
        <v>7.0000000000000007E-2</v>
      </c>
      <c r="D218" s="72">
        <v>6.6</v>
      </c>
      <c r="E218" s="72">
        <v>5.7</v>
      </c>
      <c r="F218" s="72">
        <v>1.66</v>
      </c>
      <c r="G218" s="72">
        <v>0.433</v>
      </c>
      <c r="H218" s="72"/>
      <c r="I218" s="37">
        <v>111</v>
      </c>
      <c r="J218" s="26">
        <f t="shared" si="17"/>
        <v>1.5547770000000001</v>
      </c>
      <c r="K218" s="37">
        <v>3.31</v>
      </c>
      <c r="L218" s="26">
        <f t="shared" si="14"/>
        <v>0.1025107</v>
      </c>
      <c r="M218" s="72"/>
      <c r="N218" s="72">
        <v>5</v>
      </c>
      <c r="O218" s="72">
        <v>1</v>
      </c>
      <c r="P218" s="72">
        <v>2</v>
      </c>
      <c r="Q218" s="72">
        <v>2</v>
      </c>
      <c r="R218" s="72">
        <v>6</v>
      </c>
      <c r="S218" s="72">
        <v>5</v>
      </c>
      <c r="T218" s="72">
        <f t="shared" si="16"/>
        <v>25.555555555555557</v>
      </c>
      <c r="U218" s="72">
        <f t="shared" si="16"/>
        <v>21.666666666666668</v>
      </c>
      <c r="V218" s="72">
        <f t="shared" si="18"/>
        <v>0.55879999999999996</v>
      </c>
      <c r="W218" s="72"/>
      <c r="X218" s="72"/>
      <c r="Y218" s="72">
        <v>22</v>
      </c>
      <c r="Z218" s="72">
        <v>78</v>
      </c>
      <c r="AA218" s="72">
        <v>71</v>
      </c>
      <c r="AB218" s="72">
        <v>2</v>
      </c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</row>
    <row r="219" spans="1:39" x14ac:dyDescent="0.2">
      <c r="A219" s="73">
        <v>41443</v>
      </c>
      <c r="B219" s="72">
        <v>13</v>
      </c>
      <c r="C219" s="72">
        <v>7.0000000000000007E-2</v>
      </c>
      <c r="D219" s="72">
        <v>7.2</v>
      </c>
      <c r="E219" s="72">
        <v>11</v>
      </c>
      <c r="F219" s="72">
        <v>1.88</v>
      </c>
      <c r="G219" s="72">
        <v>0.30199999999999999</v>
      </c>
      <c r="H219" s="72"/>
      <c r="I219" s="37">
        <v>113</v>
      </c>
      <c r="J219" s="26">
        <f t="shared" si="17"/>
        <v>1.5827910000000001</v>
      </c>
      <c r="K219" s="37">
        <v>2.97</v>
      </c>
      <c r="L219" s="26">
        <f t="shared" si="14"/>
        <v>9.1980900000000004E-2</v>
      </c>
      <c r="M219" s="72"/>
      <c r="N219" s="72">
        <v>5</v>
      </c>
      <c r="O219" s="72">
        <v>1</v>
      </c>
      <c r="P219" s="72">
        <v>2</v>
      </c>
      <c r="Q219" s="72">
        <v>2</v>
      </c>
      <c r="R219" s="72">
        <v>5</v>
      </c>
      <c r="S219" s="72">
        <v>3</v>
      </c>
      <c r="T219" s="72">
        <f t="shared" si="16"/>
        <v>23.888888888888889</v>
      </c>
      <c r="U219" s="72">
        <f t="shared" si="16"/>
        <v>22.777777777777779</v>
      </c>
      <c r="V219" s="72">
        <f t="shared" si="18"/>
        <v>0.48259999999999997</v>
      </c>
      <c r="W219" s="72"/>
      <c r="X219" s="72"/>
      <c r="Y219" s="72">
        <v>19</v>
      </c>
      <c r="Z219" s="72">
        <v>75</v>
      </c>
      <c r="AA219" s="72">
        <v>73</v>
      </c>
      <c r="AB219" s="72">
        <v>2</v>
      </c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</row>
    <row r="220" spans="1:39" x14ac:dyDescent="0.2">
      <c r="A220" s="73">
        <v>41457</v>
      </c>
      <c r="B220" s="72">
        <v>13</v>
      </c>
      <c r="C220" s="72">
        <v>0.05</v>
      </c>
      <c r="D220" s="72">
        <v>6.35</v>
      </c>
      <c r="E220" s="72">
        <v>13</v>
      </c>
      <c r="F220" s="72">
        <v>0.81299999999999994</v>
      </c>
      <c r="G220" s="72">
        <v>0.66100000000000003</v>
      </c>
      <c r="H220" s="72"/>
      <c r="I220" s="46">
        <v>117</v>
      </c>
      <c r="J220" s="26">
        <f t="shared" si="17"/>
        <v>1.638819</v>
      </c>
      <c r="K220" s="46">
        <v>9</v>
      </c>
      <c r="L220" s="26">
        <f t="shared" si="14"/>
        <v>0.27873000000000003</v>
      </c>
      <c r="M220" s="72"/>
      <c r="N220" s="72">
        <v>5</v>
      </c>
      <c r="O220" s="72">
        <v>2</v>
      </c>
      <c r="P220" s="72">
        <v>2</v>
      </c>
      <c r="Q220" s="72">
        <v>2</v>
      </c>
      <c r="R220" s="72">
        <v>6</v>
      </c>
      <c r="S220" s="72">
        <v>5</v>
      </c>
      <c r="T220" s="72">
        <f t="shared" si="16"/>
        <v>30</v>
      </c>
      <c r="U220" s="72">
        <f t="shared" si="16"/>
        <v>26.111111111111111</v>
      </c>
      <c r="V220" s="72">
        <f t="shared" si="18"/>
        <v>0.48259999999999997</v>
      </c>
      <c r="W220" s="72"/>
      <c r="X220" s="72"/>
      <c r="Y220" s="72">
        <v>19</v>
      </c>
      <c r="Z220" s="72">
        <v>86</v>
      </c>
      <c r="AA220" s="72">
        <v>79</v>
      </c>
      <c r="AB220" s="72">
        <v>2</v>
      </c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</row>
    <row r="221" spans="1:39" x14ac:dyDescent="0.2">
      <c r="A221" s="73">
        <v>41471</v>
      </c>
      <c r="B221" s="72">
        <v>13</v>
      </c>
      <c r="C221" s="72">
        <v>0.05</v>
      </c>
      <c r="D221" s="72">
        <v>6.44</v>
      </c>
      <c r="E221" s="72">
        <v>12.6</v>
      </c>
      <c r="F221" s="72">
        <v>2.91</v>
      </c>
      <c r="G221" s="72">
        <v>0.498</v>
      </c>
      <c r="H221" s="72"/>
      <c r="I221" s="46">
        <v>117</v>
      </c>
      <c r="J221" s="26">
        <f t="shared" si="17"/>
        <v>1.638819</v>
      </c>
      <c r="K221" s="46">
        <v>4.5999999999999996</v>
      </c>
      <c r="L221" s="26">
        <f t="shared" si="14"/>
        <v>0.14246200000000001</v>
      </c>
      <c r="M221" s="72"/>
      <c r="N221" s="72">
        <v>5</v>
      </c>
      <c r="O221" s="72">
        <v>1</v>
      </c>
      <c r="P221" s="72">
        <v>1</v>
      </c>
      <c r="Q221" s="72">
        <v>1</v>
      </c>
      <c r="R221" s="72">
        <v>13</v>
      </c>
      <c r="S221" s="72">
        <v>1</v>
      </c>
      <c r="T221" s="72">
        <f t="shared" si="16"/>
        <v>32.777777777777779</v>
      </c>
      <c r="U221" s="72">
        <f t="shared" si="16"/>
        <v>25.555555555555557</v>
      </c>
      <c r="V221" s="72" t="e">
        <f t="shared" si="18"/>
        <v>#VALUE!</v>
      </c>
      <c r="W221" s="72"/>
      <c r="X221" s="72"/>
      <c r="Y221" s="72" t="s">
        <v>23</v>
      </c>
      <c r="Z221" s="72">
        <v>91</v>
      </c>
      <c r="AA221" s="72">
        <v>78</v>
      </c>
      <c r="AB221" s="72" t="s">
        <v>23</v>
      </c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</row>
    <row r="222" spans="1:39" x14ac:dyDescent="0.2">
      <c r="A222" s="73">
        <v>41485</v>
      </c>
      <c r="B222" s="72">
        <v>13</v>
      </c>
      <c r="C222" s="72">
        <v>7.0000000000000007E-2</v>
      </c>
      <c r="D222" s="72">
        <v>7.14</v>
      </c>
      <c r="E222" s="72">
        <v>7.6</v>
      </c>
      <c r="F222" s="72">
        <v>5.91</v>
      </c>
      <c r="G222" s="72">
        <v>0.41699999999999998</v>
      </c>
      <c r="H222" s="72"/>
      <c r="I222" s="46">
        <v>94</v>
      </c>
      <c r="J222" s="26">
        <f t="shared" si="17"/>
        <v>1.3166579999999999</v>
      </c>
      <c r="K222" s="46">
        <v>1.34</v>
      </c>
      <c r="L222" s="26">
        <f t="shared" si="14"/>
        <v>4.1499800000000003E-2</v>
      </c>
      <c r="M222" s="72"/>
      <c r="N222" s="72">
        <v>5</v>
      </c>
      <c r="O222" s="72">
        <v>2</v>
      </c>
      <c r="P222" s="72">
        <v>2</v>
      </c>
      <c r="Q222" s="72">
        <v>2</v>
      </c>
      <c r="R222" s="72">
        <v>6</v>
      </c>
      <c r="S222" s="72">
        <v>2</v>
      </c>
      <c r="T222" s="72">
        <f t="shared" si="16"/>
        <v>28.333333333333332</v>
      </c>
      <c r="U222" s="72">
        <f t="shared" si="16"/>
        <v>22.222222222222221</v>
      </c>
      <c r="V222" s="72" t="e">
        <f t="shared" si="18"/>
        <v>#VALUE!</v>
      </c>
      <c r="W222" s="72"/>
      <c r="X222" s="72"/>
      <c r="Y222" s="72" t="s">
        <v>23</v>
      </c>
      <c r="Z222" s="72">
        <v>83</v>
      </c>
      <c r="AA222" s="72">
        <v>72</v>
      </c>
      <c r="AB222" s="72" t="s">
        <v>23</v>
      </c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</row>
    <row r="223" spans="1:39" x14ac:dyDescent="0.2">
      <c r="A223" s="73">
        <v>41499</v>
      </c>
      <c r="B223" s="72">
        <v>13</v>
      </c>
      <c r="C223" s="72">
        <v>0.06</v>
      </c>
      <c r="D223" s="72">
        <v>6.62</v>
      </c>
      <c r="E223" s="72">
        <v>18.899999999999999</v>
      </c>
      <c r="F223" s="72">
        <v>3.97</v>
      </c>
      <c r="G223" s="72">
        <v>0.30499999999999999</v>
      </c>
      <c r="H223" s="72"/>
      <c r="I223" s="46">
        <v>117</v>
      </c>
      <c r="J223" s="26">
        <f t="shared" si="17"/>
        <v>1.638819</v>
      </c>
      <c r="K223" s="46">
        <v>4.25</v>
      </c>
      <c r="L223" s="26">
        <f t="shared" si="14"/>
        <v>0.1316225</v>
      </c>
      <c r="M223" s="72"/>
      <c r="N223" s="72">
        <v>5</v>
      </c>
      <c r="O223" s="72">
        <v>3</v>
      </c>
      <c r="P223" s="72">
        <v>3</v>
      </c>
      <c r="Q223" s="72">
        <v>2</v>
      </c>
      <c r="R223" s="72">
        <v>12</v>
      </c>
      <c r="S223" s="72">
        <v>2</v>
      </c>
      <c r="T223" s="72">
        <f t="shared" si="16"/>
        <v>27.777777777777779</v>
      </c>
      <c r="U223" s="72">
        <f t="shared" si="16"/>
        <v>23.888888888888889</v>
      </c>
      <c r="V223" s="72" t="e">
        <f t="shared" si="18"/>
        <v>#VALUE!</v>
      </c>
      <c r="W223" s="72"/>
      <c r="X223" s="72"/>
      <c r="Y223" s="72" t="s">
        <v>23</v>
      </c>
      <c r="Z223" s="72">
        <v>82</v>
      </c>
      <c r="AA223" s="72">
        <v>75</v>
      </c>
      <c r="AB223" s="72" t="s">
        <v>23</v>
      </c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</row>
    <row r="224" spans="1:39" x14ac:dyDescent="0.2">
      <c r="A224" s="73">
        <v>41513</v>
      </c>
      <c r="B224" s="72">
        <v>13</v>
      </c>
      <c r="C224" s="72">
        <v>7.0000000000000007E-2</v>
      </c>
      <c r="D224" s="72">
        <v>7.12</v>
      </c>
      <c r="E224" s="72">
        <v>4.5999999999999996</v>
      </c>
      <c r="F224" s="72">
        <v>5.23</v>
      </c>
      <c r="G224" s="72">
        <v>0.189</v>
      </c>
      <c r="H224" s="72"/>
      <c r="I224" s="46">
        <v>118</v>
      </c>
      <c r="J224" s="26">
        <f t="shared" si="17"/>
        <v>1.6528260000000001</v>
      </c>
      <c r="K224" s="46">
        <v>1.26</v>
      </c>
      <c r="L224" s="26">
        <f t="shared" si="14"/>
        <v>3.90222E-2</v>
      </c>
      <c r="M224" s="72"/>
      <c r="N224" s="72">
        <v>5</v>
      </c>
      <c r="O224" s="72">
        <v>2</v>
      </c>
      <c r="P224" s="72">
        <v>2</v>
      </c>
      <c r="Q224" s="72">
        <v>2</v>
      </c>
      <c r="R224" s="72">
        <v>12</v>
      </c>
      <c r="S224" s="72">
        <v>2</v>
      </c>
      <c r="T224" s="72">
        <f t="shared" si="16"/>
        <v>30</v>
      </c>
      <c r="U224" s="72">
        <f t="shared" si="16"/>
        <v>23.333333333333332</v>
      </c>
      <c r="V224" s="72" t="e">
        <f t="shared" si="18"/>
        <v>#VALUE!</v>
      </c>
      <c r="W224" s="72"/>
      <c r="X224" s="72"/>
      <c r="Y224" s="72" t="s">
        <v>23</v>
      </c>
      <c r="Z224" s="72">
        <v>86</v>
      </c>
      <c r="AA224" s="72">
        <v>74</v>
      </c>
      <c r="AB224" s="72" t="s">
        <v>23</v>
      </c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</row>
    <row r="225" spans="1:39" x14ac:dyDescent="0.2">
      <c r="A225" s="73">
        <v>41527</v>
      </c>
      <c r="B225" s="72">
        <v>13</v>
      </c>
      <c r="C225" s="72">
        <v>7.0000000000000007E-2</v>
      </c>
      <c r="D225" s="72">
        <v>6.9</v>
      </c>
      <c r="E225" s="72">
        <v>12.2</v>
      </c>
      <c r="F225" s="72">
        <v>5.0199999999999996</v>
      </c>
      <c r="G225" s="72">
        <v>0.151</v>
      </c>
      <c r="H225" s="72"/>
      <c r="I225" s="46">
        <v>167</v>
      </c>
      <c r="J225" s="26">
        <f t="shared" si="17"/>
        <v>2.3391690000000001</v>
      </c>
      <c r="K225" s="46">
        <v>5.17</v>
      </c>
      <c r="L225" s="26">
        <f t="shared" si="14"/>
        <v>0.1601149</v>
      </c>
      <c r="M225" s="72"/>
      <c r="N225" s="72">
        <v>5</v>
      </c>
      <c r="O225" s="72">
        <v>1</v>
      </c>
      <c r="P225" s="72">
        <v>1</v>
      </c>
      <c r="Q225" s="72">
        <v>1</v>
      </c>
      <c r="R225" s="72">
        <v>13</v>
      </c>
      <c r="S225" s="72">
        <v>1</v>
      </c>
      <c r="T225" s="72">
        <f t="shared" si="16"/>
        <v>29.444444444444443</v>
      </c>
      <c r="U225" s="72">
        <f t="shared" si="16"/>
        <v>26.111111111111111</v>
      </c>
      <c r="V225" s="72">
        <f t="shared" si="18"/>
        <v>0.48259999999999997</v>
      </c>
      <c r="W225" s="72"/>
      <c r="X225" s="72"/>
      <c r="Y225" s="72">
        <v>19</v>
      </c>
      <c r="Z225" s="72">
        <v>85</v>
      </c>
      <c r="AA225" s="72">
        <v>79</v>
      </c>
      <c r="AB225" s="72">
        <v>2</v>
      </c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</row>
    <row r="226" spans="1:39" x14ac:dyDescent="0.2">
      <c r="A226" s="73">
        <v>41541</v>
      </c>
      <c r="B226" s="72">
        <v>13</v>
      </c>
      <c r="C226" s="72">
        <v>0.08</v>
      </c>
      <c r="D226" s="72">
        <v>6.76</v>
      </c>
      <c r="E226" s="72">
        <v>4.4000000000000004</v>
      </c>
      <c r="F226" s="72">
        <v>4.1399999999999997</v>
      </c>
      <c r="G226" s="72">
        <v>0.17899999999999999</v>
      </c>
      <c r="H226" s="72"/>
      <c r="I226" s="46">
        <v>112</v>
      </c>
      <c r="J226" s="26">
        <f t="shared" si="17"/>
        <v>1.568784</v>
      </c>
      <c r="K226" s="46">
        <v>1.07</v>
      </c>
      <c r="L226" s="26">
        <f t="shared" si="14"/>
        <v>3.3137900000000005E-2</v>
      </c>
      <c r="M226" s="72"/>
      <c r="N226" s="72">
        <v>5</v>
      </c>
      <c r="O226" s="72">
        <v>1</v>
      </c>
      <c r="P226" s="72">
        <v>2</v>
      </c>
      <c r="Q226" s="72">
        <v>2</v>
      </c>
      <c r="R226" s="72">
        <v>6</v>
      </c>
      <c r="S226" s="72">
        <v>1</v>
      </c>
      <c r="T226" s="72">
        <f t="shared" si="16"/>
        <v>20.555555555555557</v>
      </c>
      <c r="U226" s="72">
        <f t="shared" si="16"/>
        <v>19.444444444444443</v>
      </c>
      <c r="V226" s="72">
        <f t="shared" si="18"/>
        <v>0.48259999999999997</v>
      </c>
      <c r="W226" s="72"/>
      <c r="X226" s="72"/>
      <c r="Y226" s="72">
        <v>19</v>
      </c>
      <c r="Z226" s="72">
        <v>69</v>
      </c>
      <c r="AA226" s="72">
        <v>67</v>
      </c>
      <c r="AB226" s="72">
        <v>2</v>
      </c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</row>
    <row r="227" spans="1:39" x14ac:dyDescent="0.2">
      <c r="A227" s="73">
        <v>41555</v>
      </c>
      <c r="B227" s="72">
        <v>13</v>
      </c>
      <c r="C227" s="72">
        <v>0.08</v>
      </c>
      <c r="D227" s="72">
        <v>6.54</v>
      </c>
      <c r="E227" s="72">
        <v>7</v>
      </c>
      <c r="F227" s="72"/>
      <c r="G227" s="72">
        <v>4.5999999999999999E-2</v>
      </c>
      <c r="H227" s="72"/>
      <c r="I227" s="46"/>
      <c r="J227" s="26"/>
      <c r="K227" s="46"/>
      <c r="L227" s="26"/>
      <c r="M227" s="72"/>
      <c r="N227" s="72">
        <v>5</v>
      </c>
      <c r="O227" s="72">
        <v>2</v>
      </c>
      <c r="P227" s="72">
        <v>1</v>
      </c>
      <c r="Q227" s="72">
        <v>1</v>
      </c>
      <c r="R227" s="72">
        <v>13</v>
      </c>
      <c r="S227" s="72">
        <v>4</v>
      </c>
      <c r="T227" s="72">
        <f t="shared" si="16"/>
        <v>17.222222222222221</v>
      </c>
      <c r="U227" s="72">
        <f t="shared" si="16"/>
        <v>17.777777777777779</v>
      </c>
      <c r="V227" s="72">
        <f t="shared" si="18"/>
        <v>0.48259999999999997</v>
      </c>
      <c r="W227" s="72"/>
      <c r="X227" s="72"/>
      <c r="Y227" s="72">
        <v>19</v>
      </c>
      <c r="Z227" s="72">
        <v>63</v>
      </c>
      <c r="AA227" s="72">
        <v>64</v>
      </c>
      <c r="AB227" s="72">
        <v>2</v>
      </c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</row>
    <row r="228" spans="1:39" x14ac:dyDescent="0.2">
      <c r="A228" s="73">
        <v>41569</v>
      </c>
      <c r="B228" s="72">
        <v>13</v>
      </c>
      <c r="C228" s="72">
        <v>0.08</v>
      </c>
      <c r="D228" s="72">
        <v>6.35</v>
      </c>
      <c r="E228" s="72">
        <v>7.7</v>
      </c>
      <c r="F228" s="72">
        <v>3.26</v>
      </c>
      <c r="G228" s="72">
        <v>0.34599999999999997</v>
      </c>
      <c r="H228" s="72"/>
      <c r="I228" s="46">
        <v>97.1</v>
      </c>
      <c r="J228" s="26">
        <f t="shared" si="17"/>
        <v>1.3600796999999998</v>
      </c>
      <c r="K228" s="46">
        <v>2.08</v>
      </c>
      <c r="L228" s="26">
        <f t="shared" si="14"/>
        <v>6.4417599999999992E-2</v>
      </c>
      <c r="M228" s="72"/>
      <c r="N228" s="72">
        <v>5</v>
      </c>
      <c r="O228" s="72">
        <v>2</v>
      </c>
      <c r="P228" s="72">
        <v>1</v>
      </c>
      <c r="Q228" s="72">
        <v>1</v>
      </c>
      <c r="R228" s="72">
        <v>13</v>
      </c>
      <c r="S228" s="72">
        <v>1</v>
      </c>
      <c r="T228" s="72">
        <f t="shared" si="16"/>
        <v>20.555555555555557</v>
      </c>
      <c r="U228" s="72">
        <f t="shared" si="16"/>
        <v>18.333333333333332</v>
      </c>
      <c r="V228" s="72" t="e">
        <f t="shared" si="18"/>
        <v>#VALUE!</v>
      </c>
      <c r="W228" s="72"/>
      <c r="X228" s="72"/>
      <c r="Y228" s="72" t="s">
        <v>23</v>
      </c>
      <c r="Z228" s="72">
        <v>69</v>
      </c>
      <c r="AA228" s="72">
        <v>65</v>
      </c>
      <c r="AB228" s="72">
        <v>2</v>
      </c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</row>
    <row r="229" spans="1:39" x14ac:dyDescent="0.2">
      <c r="A229" s="73">
        <v>41583</v>
      </c>
      <c r="B229" s="72">
        <v>13</v>
      </c>
      <c r="C229" s="72">
        <v>0.08</v>
      </c>
      <c r="D229" s="72">
        <v>6.45</v>
      </c>
      <c r="E229" s="72">
        <v>11.9</v>
      </c>
      <c r="F229" s="72">
        <v>3.12</v>
      </c>
      <c r="G229" s="72">
        <v>0.152</v>
      </c>
      <c r="H229" s="72"/>
      <c r="I229" s="46">
        <v>75</v>
      </c>
      <c r="J229" s="26">
        <f t="shared" si="17"/>
        <v>1.0505249999999999</v>
      </c>
      <c r="K229" s="46">
        <v>1.35</v>
      </c>
      <c r="L229" s="26">
        <f t="shared" si="14"/>
        <v>4.1809499999999999E-2</v>
      </c>
      <c r="M229" s="72"/>
      <c r="N229" s="72">
        <v>5</v>
      </c>
      <c r="O229" s="72">
        <v>3</v>
      </c>
      <c r="P229" s="72">
        <v>1</v>
      </c>
      <c r="Q229" s="72">
        <v>1</v>
      </c>
      <c r="R229" s="72">
        <v>13</v>
      </c>
      <c r="S229" s="72">
        <v>1</v>
      </c>
      <c r="T229" s="72">
        <f t="shared" si="16"/>
        <v>15.555555555555555</v>
      </c>
      <c r="U229" s="72" t="e">
        <f t="shared" si="16"/>
        <v>#VALUE!</v>
      </c>
      <c r="V229" s="72" t="e">
        <f t="shared" si="18"/>
        <v>#VALUE!</v>
      </c>
      <c r="W229" s="72"/>
      <c r="X229" s="72"/>
      <c r="Y229" s="72" t="s">
        <v>23</v>
      </c>
      <c r="Z229" s="72">
        <v>60</v>
      </c>
      <c r="AA229" s="72" t="s">
        <v>23</v>
      </c>
      <c r="AB229" s="72" t="s">
        <v>23</v>
      </c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</row>
    <row r="230" spans="1:39" x14ac:dyDescent="0.2">
      <c r="A230" s="73"/>
      <c r="B230" s="72"/>
      <c r="C230" s="72"/>
      <c r="D230" s="72"/>
      <c r="E230" s="72"/>
      <c r="F230" s="72"/>
      <c r="G230" s="72"/>
      <c r="H230" s="72"/>
      <c r="I230" s="46"/>
      <c r="J230" s="26"/>
      <c r="K230" s="46"/>
      <c r="L230" s="26"/>
      <c r="M230" s="72"/>
      <c r="N230" s="72"/>
      <c r="O230" s="72"/>
      <c r="P230" s="72"/>
      <c r="Q230" s="72"/>
      <c r="R230" s="72"/>
      <c r="S230" s="72"/>
      <c r="T230" s="72" t="str">
        <f t="shared" si="16"/>
        <v xml:space="preserve"> </v>
      </c>
      <c r="U230" s="72" t="str">
        <f t="shared" si="16"/>
        <v xml:space="preserve"> </v>
      </c>
      <c r="V230" s="72">
        <f t="shared" si="18"/>
        <v>0</v>
      </c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</row>
    <row r="231" spans="1:39" x14ac:dyDescent="0.2">
      <c r="A231" s="73"/>
      <c r="B231" s="72"/>
      <c r="C231" s="72"/>
      <c r="D231" s="72"/>
      <c r="E231" s="72"/>
      <c r="F231" s="72"/>
      <c r="G231" s="72"/>
      <c r="H231" s="72"/>
      <c r="I231" s="46"/>
      <c r="J231" s="26"/>
      <c r="K231" s="46"/>
      <c r="L231" s="26"/>
      <c r="M231" s="72"/>
      <c r="N231" s="72"/>
      <c r="O231" s="72"/>
      <c r="P231" s="72"/>
      <c r="Q231" s="72"/>
      <c r="R231" s="72"/>
      <c r="S231" s="72"/>
      <c r="T231" s="72" t="str">
        <f t="shared" si="16"/>
        <v xml:space="preserve"> </v>
      </c>
      <c r="U231" s="72" t="str">
        <f t="shared" si="16"/>
        <v xml:space="preserve"> </v>
      </c>
      <c r="V231" s="72">
        <f t="shared" si="18"/>
        <v>0</v>
      </c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</row>
    <row r="232" spans="1:39" x14ac:dyDescent="0.2">
      <c r="A232" s="73"/>
      <c r="B232" s="72"/>
      <c r="C232" s="72"/>
      <c r="D232" s="72"/>
      <c r="E232" s="72"/>
      <c r="F232" s="72"/>
      <c r="G232" s="72"/>
      <c r="H232" s="72"/>
      <c r="I232" s="46"/>
      <c r="J232" s="26"/>
      <c r="K232" s="46"/>
      <c r="L232" s="26"/>
      <c r="M232" s="72"/>
      <c r="N232" s="72"/>
      <c r="O232" s="72"/>
      <c r="P232" s="72"/>
      <c r="Q232" s="72"/>
      <c r="R232" s="72"/>
      <c r="S232" s="72"/>
      <c r="T232" s="72" t="str">
        <f t="shared" si="16"/>
        <v xml:space="preserve"> </v>
      </c>
      <c r="U232" s="72" t="str">
        <f t="shared" si="16"/>
        <v xml:space="preserve"> </v>
      </c>
      <c r="V232" s="72">
        <f t="shared" si="18"/>
        <v>0</v>
      </c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</row>
    <row r="233" spans="1:39" x14ac:dyDescent="0.2">
      <c r="A233" s="73"/>
      <c r="B233" s="72"/>
      <c r="C233" s="72"/>
      <c r="D233" s="72"/>
      <c r="E233" s="72"/>
      <c r="F233" s="72"/>
      <c r="G233" s="72"/>
      <c r="H233" s="72"/>
      <c r="I233" s="46"/>
      <c r="J233" s="26"/>
      <c r="K233" s="46"/>
      <c r="L233" s="26"/>
      <c r="M233" s="72"/>
      <c r="N233" s="72"/>
      <c r="O233" s="72"/>
      <c r="P233" s="72"/>
      <c r="Q233" s="72"/>
      <c r="R233" s="72"/>
      <c r="S233" s="72"/>
      <c r="T233" s="72" t="str">
        <f t="shared" si="16"/>
        <v xml:space="preserve"> </v>
      </c>
      <c r="U233" s="72" t="str">
        <f t="shared" si="16"/>
        <v xml:space="preserve"> </v>
      </c>
      <c r="V233" s="72">
        <f t="shared" si="18"/>
        <v>0</v>
      </c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</row>
    <row r="234" spans="1:39" x14ac:dyDescent="0.2">
      <c r="A234" s="73">
        <v>41345</v>
      </c>
      <c r="B234" s="72">
        <v>15</v>
      </c>
      <c r="C234" s="72">
        <v>0.04</v>
      </c>
      <c r="D234" s="72">
        <v>6.56</v>
      </c>
      <c r="E234" s="80">
        <v>7.8</v>
      </c>
      <c r="F234" s="72">
        <v>1.63</v>
      </c>
      <c r="G234" s="79">
        <v>0.10199999999999999</v>
      </c>
      <c r="H234" s="79"/>
      <c r="I234" s="37">
        <v>110</v>
      </c>
      <c r="J234" s="26">
        <f t="shared" si="17"/>
        <v>1.54077</v>
      </c>
      <c r="K234" s="37">
        <v>1.81</v>
      </c>
      <c r="L234" s="26">
        <f t="shared" ref="L234:L316" si="19">(K234*30.97)*(0.001)</f>
        <v>5.60557E-2</v>
      </c>
      <c r="M234" s="79"/>
      <c r="N234" s="72">
        <v>5</v>
      </c>
      <c r="O234" s="72">
        <v>6</v>
      </c>
      <c r="P234" s="72">
        <v>3</v>
      </c>
      <c r="Q234" s="72">
        <v>2</v>
      </c>
      <c r="R234" s="72">
        <v>5</v>
      </c>
      <c r="S234" s="72">
        <v>1</v>
      </c>
      <c r="T234" s="72">
        <f t="shared" si="16"/>
        <v>-10.555555555555555</v>
      </c>
      <c r="U234" s="72">
        <f t="shared" si="16"/>
        <v>-14.444444444444445</v>
      </c>
      <c r="V234" s="72">
        <f t="shared" si="18"/>
        <v>0.50800000000000001</v>
      </c>
      <c r="W234" s="72" t="s">
        <v>56</v>
      </c>
      <c r="X234" s="72" t="s">
        <v>57</v>
      </c>
      <c r="Y234" s="72">
        <v>20</v>
      </c>
      <c r="Z234" s="72">
        <v>13</v>
      </c>
      <c r="AA234" s="72">
        <v>6</v>
      </c>
      <c r="AB234" s="72">
        <v>1</v>
      </c>
      <c r="AC234" s="80"/>
      <c r="AD234" s="80"/>
      <c r="AE234" s="72"/>
      <c r="AF234" s="72"/>
      <c r="AG234" s="72"/>
      <c r="AH234" s="72"/>
      <c r="AI234" s="72"/>
      <c r="AJ234" s="72"/>
      <c r="AK234" s="72"/>
      <c r="AL234" s="72"/>
      <c r="AM234" s="72"/>
    </row>
    <row r="235" spans="1:39" x14ac:dyDescent="0.2">
      <c r="A235" s="73">
        <v>41359</v>
      </c>
      <c r="B235" s="72">
        <v>15</v>
      </c>
      <c r="C235" s="72">
        <v>7.0000000000000007E-2</v>
      </c>
      <c r="D235" s="72">
        <v>6.63</v>
      </c>
      <c r="E235" s="72">
        <v>6.9</v>
      </c>
      <c r="F235" s="72">
        <v>3.85</v>
      </c>
      <c r="G235" s="72">
        <v>0.16800000000000001</v>
      </c>
      <c r="H235" s="72"/>
      <c r="I235" s="37">
        <v>188</v>
      </c>
      <c r="J235" s="26">
        <f t="shared" si="17"/>
        <v>2.6333159999999998</v>
      </c>
      <c r="K235" s="39">
        <v>0.84</v>
      </c>
      <c r="L235" s="26">
        <f t="shared" si="19"/>
        <v>2.6014799999999998E-2</v>
      </c>
      <c r="M235" s="72"/>
      <c r="N235" s="72">
        <v>5</v>
      </c>
      <c r="O235" s="72">
        <v>2</v>
      </c>
      <c r="P235" s="72">
        <v>3</v>
      </c>
      <c r="Q235" s="72">
        <v>2</v>
      </c>
      <c r="R235" s="72">
        <v>10</v>
      </c>
      <c r="S235" s="72">
        <v>5</v>
      </c>
      <c r="T235" s="72">
        <f t="shared" si="16"/>
        <v>3.8888888888888888</v>
      </c>
      <c r="U235" s="72">
        <f t="shared" si="16"/>
        <v>2.7777777777777777</v>
      </c>
      <c r="V235" s="72">
        <f t="shared" si="18"/>
        <v>0.60959999999999992</v>
      </c>
      <c r="W235" s="72"/>
      <c r="X235" s="72"/>
      <c r="Y235" s="72">
        <v>24</v>
      </c>
      <c r="Z235" s="72">
        <v>39</v>
      </c>
      <c r="AA235" s="72">
        <v>37</v>
      </c>
      <c r="AB235" s="72">
        <v>1</v>
      </c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</row>
    <row r="236" spans="1:39" x14ac:dyDescent="0.2">
      <c r="A236" s="73">
        <v>41373</v>
      </c>
      <c r="B236" s="72">
        <v>15</v>
      </c>
      <c r="C236" s="72">
        <v>7.0000000000000007E-2</v>
      </c>
      <c r="D236" s="72">
        <v>6.57</v>
      </c>
      <c r="E236" s="72">
        <v>15.4</v>
      </c>
      <c r="F236" s="72">
        <v>2.68</v>
      </c>
      <c r="G236" s="72">
        <v>9.2999999999999999E-2</v>
      </c>
      <c r="H236" s="72"/>
      <c r="I236" s="46">
        <v>151</v>
      </c>
      <c r="J236" s="26">
        <f t="shared" si="17"/>
        <v>2.1150569999999997</v>
      </c>
      <c r="K236" s="46">
        <v>0.84</v>
      </c>
      <c r="L236" s="26">
        <f t="shared" si="19"/>
        <v>2.6014799999999998E-2</v>
      </c>
      <c r="M236" s="72"/>
      <c r="N236" s="72">
        <v>5</v>
      </c>
      <c r="O236" s="72">
        <v>1</v>
      </c>
      <c r="P236" s="72">
        <v>2</v>
      </c>
      <c r="Q236" s="72">
        <v>1</v>
      </c>
      <c r="R236" s="72">
        <v>10</v>
      </c>
      <c r="S236" s="72">
        <v>1</v>
      </c>
      <c r="T236" s="72">
        <f t="shared" si="16"/>
        <v>27.777777777777779</v>
      </c>
      <c r="U236" s="72">
        <f t="shared" si="16"/>
        <v>17.222222222222221</v>
      </c>
      <c r="V236" s="72">
        <f t="shared" si="18"/>
        <v>0.99059999999999993</v>
      </c>
      <c r="W236" s="72"/>
      <c r="X236" s="72" t="s">
        <v>181</v>
      </c>
      <c r="Y236" s="72">
        <v>39</v>
      </c>
      <c r="Z236" s="72">
        <v>82</v>
      </c>
      <c r="AA236" s="72">
        <v>63</v>
      </c>
      <c r="AB236" s="72">
        <v>2</v>
      </c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</row>
    <row r="237" spans="1:39" x14ac:dyDescent="0.2">
      <c r="A237" s="73">
        <v>41387</v>
      </c>
      <c r="B237" s="72">
        <v>15</v>
      </c>
      <c r="C237" s="72">
        <v>7.0000000000000007E-2</v>
      </c>
      <c r="D237" s="72">
        <v>6.88</v>
      </c>
      <c r="E237" s="72">
        <v>7.04</v>
      </c>
      <c r="F237" s="72">
        <v>2.5299999999999998</v>
      </c>
      <c r="G237" s="72">
        <v>0.379</v>
      </c>
      <c r="H237" s="72"/>
      <c r="I237" s="40">
        <v>107</v>
      </c>
      <c r="J237" s="26">
        <f t="shared" si="17"/>
        <v>1.4987490000000001</v>
      </c>
      <c r="K237" s="39">
        <v>1.1000000000000001</v>
      </c>
      <c r="L237" s="26">
        <f t="shared" si="19"/>
        <v>3.4067E-2</v>
      </c>
      <c r="M237" s="72"/>
      <c r="N237" s="72">
        <v>1</v>
      </c>
      <c r="O237" s="72">
        <v>3</v>
      </c>
      <c r="P237" s="72">
        <v>3</v>
      </c>
      <c r="Q237" s="72">
        <v>2</v>
      </c>
      <c r="R237" s="72">
        <v>12</v>
      </c>
      <c r="S237" s="72">
        <v>1</v>
      </c>
      <c r="T237" s="72">
        <f t="shared" si="16"/>
        <v>4.4444444444444446</v>
      </c>
      <c r="U237" s="72">
        <f t="shared" si="16"/>
        <v>5.5555555555555554</v>
      </c>
      <c r="V237" s="72">
        <f t="shared" si="18"/>
        <v>0.48259999999999997</v>
      </c>
      <c r="W237" s="72"/>
      <c r="X237" s="72" t="s">
        <v>189</v>
      </c>
      <c r="Y237" s="72">
        <v>19</v>
      </c>
      <c r="Z237" s="72">
        <v>40</v>
      </c>
      <c r="AA237" s="72">
        <v>42</v>
      </c>
      <c r="AB237" s="72">
        <v>2</v>
      </c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</row>
    <row r="238" spans="1:39" x14ac:dyDescent="0.2">
      <c r="A238" s="73">
        <v>41401</v>
      </c>
      <c r="B238" s="72">
        <v>15</v>
      </c>
      <c r="C238" s="72">
        <v>7.0000000000000007E-2</v>
      </c>
      <c r="D238" s="72">
        <v>7.13</v>
      </c>
      <c r="E238" s="72">
        <v>29.9</v>
      </c>
      <c r="F238" s="72">
        <v>2.31</v>
      </c>
      <c r="G238" s="72">
        <v>4.5999999999999999E-2</v>
      </c>
      <c r="H238" s="72"/>
      <c r="I238" s="37">
        <v>116</v>
      </c>
      <c r="J238" s="26">
        <f t="shared" si="17"/>
        <v>1.6248119999999999</v>
      </c>
      <c r="K238" s="37">
        <v>1.32</v>
      </c>
      <c r="L238" s="26">
        <f t="shared" si="19"/>
        <v>4.0880400000000004E-2</v>
      </c>
      <c r="M238" s="72"/>
      <c r="N238" s="72">
        <v>5</v>
      </c>
      <c r="O238" s="72">
        <v>3</v>
      </c>
      <c r="P238" s="72">
        <v>2</v>
      </c>
      <c r="Q238" s="72">
        <v>2</v>
      </c>
      <c r="R238" s="72">
        <v>8</v>
      </c>
      <c r="S238" s="72">
        <v>5</v>
      </c>
      <c r="T238" s="72">
        <f t="shared" si="16"/>
        <v>19.444444444444443</v>
      </c>
      <c r="U238" s="72">
        <f t="shared" si="16"/>
        <v>15.555555555555555</v>
      </c>
      <c r="V238" s="72">
        <f t="shared" si="18"/>
        <v>0.60959999999999992</v>
      </c>
      <c r="W238" s="72"/>
      <c r="X238" s="72" t="s">
        <v>181</v>
      </c>
      <c r="Y238" s="72">
        <v>24</v>
      </c>
      <c r="Z238" s="72">
        <v>67</v>
      </c>
      <c r="AA238" s="72">
        <v>60</v>
      </c>
      <c r="AB238" s="72">
        <v>1</v>
      </c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</row>
    <row r="239" spans="1:39" x14ac:dyDescent="0.2">
      <c r="A239" s="73">
        <v>41415</v>
      </c>
      <c r="B239" s="72">
        <v>15</v>
      </c>
      <c r="C239" s="72">
        <v>7.0000000000000007E-2</v>
      </c>
      <c r="D239" s="72">
        <v>6.82</v>
      </c>
      <c r="E239" s="72">
        <v>6.5</v>
      </c>
      <c r="F239" s="72">
        <v>2.7</v>
      </c>
      <c r="G239" s="72">
        <v>0.27</v>
      </c>
      <c r="H239" s="72"/>
      <c r="I239" s="40">
        <v>120</v>
      </c>
      <c r="J239" s="26">
        <f t="shared" si="17"/>
        <v>1.6808399999999999</v>
      </c>
      <c r="K239" s="37">
        <v>1.65</v>
      </c>
      <c r="L239" s="26">
        <f t="shared" si="19"/>
        <v>5.11005E-2</v>
      </c>
      <c r="M239" s="72"/>
      <c r="N239" s="72">
        <v>5</v>
      </c>
      <c r="O239" s="72">
        <v>3</v>
      </c>
      <c r="P239" s="72">
        <v>2</v>
      </c>
      <c r="Q239" s="72">
        <v>2</v>
      </c>
      <c r="R239" s="72">
        <v>9</v>
      </c>
      <c r="S239" s="72">
        <v>4</v>
      </c>
      <c r="T239" s="72">
        <f t="shared" si="16"/>
        <v>26.111111111111111</v>
      </c>
      <c r="U239" s="72">
        <f t="shared" si="16"/>
        <v>18.888888888888889</v>
      </c>
      <c r="V239" s="72">
        <f t="shared" si="18"/>
        <v>0.66039999999999999</v>
      </c>
      <c r="W239" s="72"/>
      <c r="X239" s="72" t="s">
        <v>195</v>
      </c>
      <c r="Y239" s="72">
        <v>26</v>
      </c>
      <c r="Z239" s="72">
        <v>79</v>
      </c>
      <c r="AA239" s="72">
        <v>66</v>
      </c>
      <c r="AB239" s="72">
        <v>2</v>
      </c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</row>
    <row r="240" spans="1:39" x14ac:dyDescent="0.2">
      <c r="A240" s="73">
        <v>41429</v>
      </c>
      <c r="B240" s="72">
        <v>15</v>
      </c>
      <c r="C240" s="72">
        <v>0.06</v>
      </c>
      <c r="D240" s="72">
        <v>6.35</v>
      </c>
      <c r="E240" s="72">
        <v>7.9</v>
      </c>
      <c r="F240" s="72">
        <v>1.79</v>
      </c>
      <c r="G240" s="72">
        <v>0.69799999999999995</v>
      </c>
      <c r="H240" s="72"/>
      <c r="I240" s="37">
        <v>99.5</v>
      </c>
      <c r="J240" s="26">
        <f t="shared" si="17"/>
        <v>1.3936965000000001</v>
      </c>
      <c r="K240" s="37">
        <v>2.02</v>
      </c>
      <c r="L240" s="26">
        <f t="shared" si="19"/>
        <v>6.2559400000000001E-2</v>
      </c>
      <c r="M240" s="72"/>
      <c r="N240" s="72">
        <v>5</v>
      </c>
      <c r="O240" s="72">
        <v>1</v>
      </c>
      <c r="P240" s="72">
        <v>2</v>
      </c>
      <c r="Q240" s="72">
        <v>2</v>
      </c>
      <c r="R240" s="72">
        <v>10</v>
      </c>
      <c r="S240" s="72">
        <v>5</v>
      </c>
      <c r="T240" s="72">
        <f t="shared" si="16"/>
        <v>23.333333333333332</v>
      </c>
      <c r="U240" s="72">
        <f t="shared" si="16"/>
        <v>21.111111111111111</v>
      </c>
      <c r="V240" s="72">
        <f t="shared" si="18"/>
        <v>0.76200000000000001</v>
      </c>
      <c r="W240" s="72"/>
      <c r="X240" s="72" t="s">
        <v>197</v>
      </c>
      <c r="Y240" s="72">
        <v>30</v>
      </c>
      <c r="Z240" s="72">
        <v>74</v>
      </c>
      <c r="AA240" s="72">
        <v>70</v>
      </c>
      <c r="AB240" s="72">
        <v>2</v>
      </c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</row>
    <row r="241" spans="1:39" x14ac:dyDescent="0.2">
      <c r="A241" s="73">
        <v>41443</v>
      </c>
      <c r="B241" s="72">
        <v>15</v>
      </c>
      <c r="C241" s="72">
        <v>7.0000000000000007E-2</v>
      </c>
      <c r="D241" s="72">
        <v>6.82</v>
      </c>
      <c r="E241" s="72">
        <v>12.1</v>
      </c>
      <c r="F241" s="72">
        <v>1.63</v>
      </c>
      <c r="G241" s="72">
        <v>0.253</v>
      </c>
      <c r="H241" s="72"/>
      <c r="I241" s="37">
        <v>115</v>
      </c>
      <c r="J241" s="26">
        <f t="shared" si="17"/>
        <v>1.610805</v>
      </c>
      <c r="K241" s="37">
        <v>1.9</v>
      </c>
      <c r="L241" s="26">
        <f t="shared" si="19"/>
        <v>5.8842999999999999E-2</v>
      </c>
      <c r="M241" s="72"/>
      <c r="N241" s="72">
        <v>5</v>
      </c>
      <c r="O241" s="72">
        <v>4</v>
      </c>
      <c r="P241" s="72">
        <v>2</v>
      </c>
      <c r="Q241" s="72">
        <v>2</v>
      </c>
      <c r="R241" s="72">
        <v>13</v>
      </c>
      <c r="S241" s="72">
        <v>4</v>
      </c>
      <c r="T241" s="72">
        <f t="shared" si="16"/>
        <v>11.111111111111111</v>
      </c>
      <c r="U241" s="72">
        <f t="shared" si="16"/>
        <v>12.222222222222221</v>
      </c>
      <c r="V241" s="72">
        <f t="shared" si="18"/>
        <v>0.80009999999999992</v>
      </c>
      <c r="W241" s="72"/>
      <c r="X241" s="72" t="s">
        <v>57</v>
      </c>
      <c r="Y241" s="72">
        <v>31.5</v>
      </c>
      <c r="Z241" s="119">
        <v>52</v>
      </c>
      <c r="AA241" s="119">
        <v>54</v>
      </c>
      <c r="AB241" s="72">
        <v>2</v>
      </c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</row>
    <row r="242" spans="1:39" x14ac:dyDescent="0.2">
      <c r="A242" s="73">
        <v>41457</v>
      </c>
      <c r="B242" s="72">
        <v>15</v>
      </c>
      <c r="C242" s="72">
        <v>0.05</v>
      </c>
      <c r="D242" s="72">
        <v>6.44</v>
      </c>
      <c r="E242" s="72">
        <v>7</v>
      </c>
      <c r="F242" s="72">
        <v>0.91200000000000003</v>
      </c>
      <c r="G242" s="72">
        <v>0.214</v>
      </c>
      <c r="H242" s="72"/>
      <c r="I242" s="46">
        <v>96.8</v>
      </c>
      <c r="J242" s="26">
        <f t="shared" si="17"/>
        <v>1.3558776000000001</v>
      </c>
      <c r="K242" s="46">
        <v>2.87</v>
      </c>
      <c r="L242" s="26">
        <f t="shared" si="19"/>
        <v>8.8883900000000002E-2</v>
      </c>
      <c r="M242" s="72"/>
      <c r="N242" s="72">
        <v>5</v>
      </c>
      <c r="O242" s="72">
        <v>2</v>
      </c>
      <c r="P242" s="72">
        <v>2</v>
      </c>
      <c r="Q242" s="72">
        <v>2</v>
      </c>
      <c r="R242" s="72">
        <v>8</v>
      </c>
      <c r="S242" s="72">
        <v>6</v>
      </c>
      <c r="T242" s="72" t="e">
        <f t="shared" si="16"/>
        <v>#VALUE!</v>
      </c>
      <c r="U242" s="72">
        <f t="shared" si="16"/>
        <v>27.777777777777779</v>
      </c>
      <c r="V242" s="72">
        <f t="shared" si="18"/>
        <v>0.60959999999999992</v>
      </c>
      <c r="W242" s="72"/>
      <c r="X242" s="72" t="s">
        <v>199</v>
      </c>
      <c r="Y242" s="72">
        <v>24</v>
      </c>
      <c r="Z242" s="72" t="s">
        <v>23</v>
      </c>
      <c r="AA242" s="72">
        <v>82</v>
      </c>
      <c r="AB242" s="72">
        <v>1</v>
      </c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</row>
    <row r="243" spans="1:39" x14ac:dyDescent="0.2">
      <c r="A243" s="73">
        <v>41471</v>
      </c>
      <c r="B243" s="72">
        <v>15</v>
      </c>
      <c r="C243" s="72">
        <v>0.05</v>
      </c>
      <c r="D243" s="72">
        <v>6.62</v>
      </c>
      <c r="E243" s="72">
        <v>23</v>
      </c>
      <c r="F243" s="72">
        <v>2.78</v>
      </c>
      <c r="G243" s="72">
        <v>0.49099999999999999</v>
      </c>
      <c r="H243" s="72"/>
      <c r="I243" s="46">
        <v>102</v>
      </c>
      <c r="J243" s="26">
        <f t="shared" si="17"/>
        <v>1.428714</v>
      </c>
      <c r="K243" s="46">
        <v>3.5</v>
      </c>
      <c r="L243" s="26">
        <f t="shared" si="19"/>
        <v>0.10839499999999999</v>
      </c>
      <c r="M243" s="72"/>
      <c r="N243" s="72">
        <v>5</v>
      </c>
      <c r="O243" s="72">
        <v>1</v>
      </c>
      <c r="P243" s="72">
        <v>2</v>
      </c>
      <c r="Q243" s="72">
        <v>1</v>
      </c>
      <c r="R243" s="72">
        <v>10</v>
      </c>
      <c r="S243" s="72">
        <v>2</v>
      </c>
      <c r="T243" s="72">
        <f t="shared" si="16"/>
        <v>33.333333333333336</v>
      </c>
      <c r="U243" s="72">
        <f t="shared" si="16"/>
        <v>28.333333333333332</v>
      </c>
      <c r="V243" s="72">
        <f t="shared" si="18"/>
        <v>0.50800000000000001</v>
      </c>
      <c r="W243" s="72"/>
      <c r="X243" s="72" t="s">
        <v>199</v>
      </c>
      <c r="Y243" s="72">
        <v>20</v>
      </c>
      <c r="Z243" s="72">
        <v>92</v>
      </c>
      <c r="AA243" s="72">
        <v>83</v>
      </c>
      <c r="AB243" s="72">
        <v>1</v>
      </c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</row>
    <row r="244" spans="1:39" x14ac:dyDescent="0.2">
      <c r="A244" s="73">
        <v>41485</v>
      </c>
      <c r="B244" s="72">
        <v>15</v>
      </c>
      <c r="C244" s="72">
        <v>0.08</v>
      </c>
      <c r="D244" s="72">
        <v>7.41</v>
      </c>
      <c r="E244" s="72">
        <v>19.3</v>
      </c>
      <c r="F244" s="72">
        <v>5.59</v>
      </c>
      <c r="G244" s="72">
        <v>0.57299999999999995</v>
      </c>
      <c r="H244" s="72"/>
      <c r="I244" s="46">
        <v>102</v>
      </c>
      <c r="J244" s="26">
        <f t="shared" si="17"/>
        <v>1.428714</v>
      </c>
      <c r="K244" s="46">
        <v>1.51</v>
      </c>
      <c r="L244" s="26">
        <f t="shared" si="19"/>
        <v>4.6764699999999999E-2</v>
      </c>
      <c r="M244" s="72"/>
      <c r="N244" s="72">
        <v>5</v>
      </c>
      <c r="O244" s="72">
        <v>2</v>
      </c>
      <c r="P244" s="72">
        <v>2</v>
      </c>
      <c r="Q244" s="72">
        <v>2</v>
      </c>
      <c r="R244" s="72">
        <v>10</v>
      </c>
      <c r="S244" s="72">
        <v>2</v>
      </c>
      <c r="T244" s="72">
        <f t="shared" si="16"/>
        <v>29.444444444444443</v>
      </c>
      <c r="U244" s="72">
        <f t="shared" si="16"/>
        <v>27.777777777777779</v>
      </c>
      <c r="V244" s="72">
        <f t="shared" si="18"/>
        <v>0.76200000000000001</v>
      </c>
      <c r="W244" s="72"/>
      <c r="X244" s="72" t="s">
        <v>210</v>
      </c>
      <c r="Y244" s="72">
        <v>30</v>
      </c>
      <c r="Z244" s="72">
        <v>85</v>
      </c>
      <c r="AA244" s="72">
        <v>82</v>
      </c>
      <c r="AB244" s="72">
        <v>1</v>
      </c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</row>
    <row r="245" spans="1:39" x14ac:dyDescent="0.2">
      <c r="A245" s="73">
        <v>41499</v>
      </c>
      <c r="B245" s="72">
        <v>15</v>
      </c>
      <c r="C245" s="72">
        <v>0.06</v>
      </c>
      <c r="D245" s="72">
        <v>6.92</v>
      </c>
      <c r="E245" s="72">
        <v>10.3</v>
      </c>
      <c r="F245" s="72">
        <v>5.24</v>
      </c>
      <c r="G245" s="72">
        <v>0.28699999999999998</v>
      </c>
      <c r="H245" s="72"/>
      <c r="I245" s="46">
        <v>116</v>
      </c>
      <c r="J245" s="26">
        <f t="shared" si="17"/>
        <v>1.6248119999999999</v>
      </c>
      <c r="K245" s="46">
        <v>1.73</v>
      </c>
      <c r="L245" s="26">
        <f t="shared" si="19"/>
        <v>5.3578100000000003E-2</v>
      </c>
      <c r="M245" s="72"/>
      <c r="N245" s="72">
        <v>5</v>
      </c>
      <c r="O245" s="72">
        <v>4</v>
      </c>
      <c r="P245" s="72">
        <v>2</v>
      </c>
      <c r="Q245" s="72">
        <v>2</v>
      </c>
      <c r="R245" s="72">
        <v>10</v>
      </c>
      <c r="S245" s="72">
        <v>3</v>
      </c>
      <c r="T245" s="72">
        <f t="shared" si="16"/>
        <v>22.777777777777779</v>
      </c>
      <c r="U245" s="72">
        <f t="shared" si="16"/>
        <v>21.111111111111111</v>
      </c>
      <c r="V245" s="72">
        <f t="shared" si="18"/>
        <v>0.55879999999999996</v>
      </c>
      <c r="W245" s="72"/>
      <c r="X245" s="72" t="s">
        <v>211</v>
      </c>
      <c r="Y245" s="72">
        <v>22</v>
      </c>
      <c r="Z245" s="72">
        <v>73</v>
      </c>
      <c r="AA245" s="72">
        <v>70</v>
      </c>
      <c r="AB245" s="72">
        <v>2</v>
      </c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</row>
    <row r="246" spans="1:39" x14ac:dyDescent="0.2">
      <c r="A246" s="73">
        <v>41513</v>
      </c>
      <c r="B246" s="72">
        <v>15</v>
      </c>
      <c r="C246" s="72">
        <v>7.0000000000000007E-2</v>
      </c>
      <c r="D246" s="72">
        <v>7.17</v>
      </c>
      <c r="E246" s="72">
        <v>17.5</v>
      </c>
      <c r="F246" s="72">
        <v>4.9000000000000004</v>
      </c>
      <c r="G246" s="72">
        <v>0.11899999999999999</v>
      </c>
      <c r="H246" s="72"/>
      <c r="I246" s="46">
        <v>106</v>
      </c>
      <c r="J246" s="26">
        <f t="shared" si="17"/>
        <v>1.484742</v>
      </c>
      <c r="K246" s="46">
        <v>1.62</v>
      </c>
      <c r="L246" s="26">
        <f t="shared" si="19"/>
        <v>5.0171399999999998E-2</v>
      </c>
      <c r="M246" s="72"/>
      <c r="N246" s="72">
        <v>5</v>
      </c>
      <c r="O246" s="72">
        <v>2</v>
      </c>
      <c r="P246" s="71">
        <v>2</v>
      </c>
      <c r="Q246" s="72">
        <v>2</v>
      </c>
      <c r="R246" s="72">
        <v>10</v>
      </c>
      <c r="S246" s="72">
        <v>1</v>
      </c>
      <c r="T246" s="72">
        <f t="shared" si="16"/>
        <v>31.666666666666668</v>
      </c>
      <c r="U246" s="72">
        <f t="shared" si="16"/>
        <v>26.111111111111111</v>
      </c>
      <c r="V246" s="72">
        <f t="shared" si="18"/>
        <v>0.88900000000000001</v>
      </c>
      <c r="W246" s="72"/>
      <c r="X246" s="72" t="s">
        <v>199</v>
      </c>
      <c r="Y246" s="72">
        <v>35</v>
      </c>
      <c r="Z246" s="72">
        <v>89</v>
      </c>
      <c r="AA246" s="72">
        <v>79</v>
      </c>
      <c r="AB246" s="72">
        <v>1</v>
      </c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</row>
    <row r="247" spans="1:39" x14ac:dyDescent="0.2">
      <c r="A247" s="73">
        <v>41527</v>
      </c>
      <c r="B247" s="72">
        <v>15</v>
      </c>
      <c r="C247" s="72">
        <v>0.08</v>
      </c>
      <c r="D247" s="72">
        <v>8.4499999999999993</v>
      </c>
      <c r="E247" s="72">
        <v>8.5</v>
      </c>
      <c r="F247" s="72">
        <v>3.63</v>
      </c>
      <c r="G247" s="72">
        <v>0.13200000000000001</v>
      </c>
      <c r="H247" s="72"/>
      <c r="I247" s="46">
        <v>71.7</v>
      </c>
      <c r="J247" s="26">
        <f t="shared" si="17"/>
        <v>1.0043019</v>
      </c>
      <c r="K247" s="134">
        <v>0.83</v>
      </c>
      <c r="L247" s="26">
        <f t="shared" si="19"/>
        <v>2.5705099999999998E-2</v>
      </c>
      <c r="M247" s="72"/>
      <c r="N247" s="72">
        <v>5</v>
      </c>
      <c r="O247" s="72">
        <v>2</v>
      </c>
      <c r="P247" s="72">
        <v>2</v>
      </c>
      <c r="Q247" s="72">
        <v>2</v>
      </c>
      <c r="R247" s="72">
        <v>10</v>
      </c>
      <c r="S247" s="72">
        <v>1</v>
      </c>
      <c r="T247" s="72">
        <f t="shared" si="16"/>
        <v>32.777777777777779</v>
      </c>
      <c r="U247" s="72">
        <f t="shared" si="16"/>
        <v>27.222222222222221</v>
      </c>
      <c r="V247" s="72" t="e">
        <f t="shared" si="18"/>
        <v>#VALUE!</v>
      </c>
      <c r="W247" s="72"/>
      <c r="X247" s="72" t="s">
        <v>210</v>
      </c>
      <c r="Y247" s="72" t="s">
        <v>23</v>
      </c>
      <c r="Z247" s="72">
        <v>91</v>
      </c>
      <c r="AA247" s="72">
        <v>81</v>
      </c>
      <c r="AB247" s="72" t="s">
        <v>23</v>
      </c>
      <c r="AC247" s="72" t="s">
        <v>215</v>
      </c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</row>
    <row r="248" spans="1:39" x14ac:dyDescent="0.2">
      <c r="A248" s="73">
        <v>41541</v>
      </c>
      <c r="B248" s="72">
        <v>15</v>
      </c>
      <c r="C248" s="72"/>
      <c r="D248" s="72"/>
      <c r="E248" s="72"/>
      <c r="F248" s="72"/>
      <c r="G248" s="72"/>
      <c r="H248" s="72"/>
      <c r="I248" s="46">
        <v>27.5</v>
      </c>
      <c r="J248" s="26">
        <f t="shared" si="17"/>
        <v>0.38519249999999999</v>
      </c>
      <c r="K248" s="134">
        <v>1.56</v>
      </c>
      <c r="L248" s="26">
        <f t="shared" si="19"/>
        <v>4.8313200000000001E-2</v>
      </c>
      <c r="M248" s="72"/>
      <c r="N248" s="72"/>
      <c r="O248" s="72"/>
      <c r="P248" s="72"/>
      <c r="Q248" s="72"/>
      <c r="R248" s="72"/>
      <c r="S248" s="72"/>
      <c r="T248" s="72" t="str">
        <f t="shared" si="16"/>
        <v xml:space="preserve"> </v>
      </c>
      <c r="U248" s="72" t="str">
        <f t="shared" si="16"/>
        <v xml:space="preserve"> </v>
      </c>
      <c r="V248" s="72">
        <f t="shared" si="18"/>
        <v>0</v>
      </c>
      <c r="W248" s="72"/>
      <c r="X248" s="72" t="s">
        <v>198</v>
      </c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</row>
    <row r="249" spans="1:39" x14ac:dyDescent="0.2">
      <c r="A249" s="73">
        <v>41555</v>
      </c>
      <c r="B249" s="72">
        <v>15</v>
      </c>
      <c r="C249" s="72">
        <v>0.08</v>
      </c>
      <c r="D249" s="72">
        <v>6.89</v>
      </c>
      <c r="E249" s="72">
        <v>5.4</v>
      </c>
      <c r="F249" s="72">
        <v>3.1</v>
      </c>
      <c r="G249" s="72">
        <v>8.1000000000000003E-2</v>
      </c>
      <c r="H249" s="72"/>
      <c r="I249" s="46">
        <v>92.6</v>
      </c>
      <c r="J249" s="26">
        <f t="shared" si="17"/>
        <v>1.2970481999999999</v>
      </c>
      <c r="K249" s="134">
        <v>1.19</v>
      </c>
      <c r="L249" s="26">
        <f t="shared" si="19"/>
        <v>3.6854299999999993E-2</v>
      </c>
      <c r="M249" s="72"/>
      <c r="N249" s="72">
        <v>5</v>
      </c>
      <c r="O249" s="72">
        <v>3</v>
      </c>
      <c r="P249" s="72">
        <v>2</v>
      </c>
      <c r="Q249" s="72">
        <v>2</v>
      </c>
      <c r="R249" s="72">
        <v>5</v>
      </c>
      <c r="S249" s="72">
        <v>5</v>
      </c>
      <c r="T249" s="72">
        <f t="shared" si="16"/>
        <v>17.777777777777779</v>
      </c>
      <c r="U249" s="72">
        <f t="shared" si="16"/>
        <v>22.222222222222221</v>
      </c>
      <c r="V249" s="72">
        <f t="shared" si="18"/>
        <v>0.27939999999999998</v>
      </c>
      <c r="W249" s="72"/>
      <c r="X249" s="72" t="s">
        <v>210</v>
      </c>
      <c r="Y249" s="72">
        <v>11</v>
      </c>
      <c r="Z249" s="72">
        <v>64</v>
      </c>
      <c r="AA249" s="72">
        <v>72</v>
      </c>
      <c r="AB249" s="72">
        <v>2</v>
      </c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</row>
    <row r="250" spans="1:39" x14ac:dyDescent="0.2">
      <c r="A250" s="73">
        <v>41569</v>
      </c>
      <c r="B250" s="72">
        <v>15</v>
      </c>
      <c r="C250" s="72">
        <v>0.08</v>
      </c>
      <c r="D250" s="72">
        <v>6.83</v>
      </c>
      <c r="E250" s="72">
        <v>5.7</v>
      </c>
      <c r="F250" s="72">
        <v>2.8</v>
      </c>
      <c r="G250" s="72">
        <v>0.36799999999999999</v>
      </c>
      <c r="H250" s="72"/>
      <c r="I250" s="46">
        <v>105</v>
      </c>
      <c r="J250" s="26">
        <f t="shared" si="17"/>
        <v>1.4707349999999999</v>
      </c>
      <c r="K250" s="134">
        <v>1.89</v>
      </c>
      <c r="L250" s="26">
        <f t="shared" si="19"/>
        <v>5.8533299999999996E-2</v>
      </c>
      <c r="M250" s="72"/>
      <c r="N250" s="72">
        <v>5</v>
      </c>
      <c r="O250" s="72">
        <v>2</v>
      </c>
      <c r="P250" s="72">
        <v>2</v>
      </c>
      <c r="Q250" s="72">
        <v>2</v>
      </c>
      <c r="R250" s="72">
        <v>10</v>
      </c>
      <c r="S250" s="72">
        <v>2</v>
      </c>
      <c r="T250" s="72">
        <f t="shared" si="16"/>
        <v>21.111111111111111</v>
      </c>
      <c r="U250" s="72">
        <f t="shared" si="16"/>
        <v>18.333333333333332</v>
      </c>
      <c r="V250" s="72">
        <f t="shared" si="18"/>
        <v>0.78739999999999999</v>
      </c>
      <c r="W250" s="72"/>
      <c r="X250" s="72" t="s">
        <v>199</v>
      </c>
      <c r="Y250" s="72">
        <v>31</v>
      </c>
      <c r="Z250" s="72">
        <v>70</v>
      </c>
      <c r="AA250" s="72">
        <v>65</v>
      </c>
      <c r="AB250" s="72">
        <v>1</v>
      </c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</row>
    <row r="251" spans="1:39" x14ac:dyDescent="0.2">
      <c r="A251" s="73">
        <v>41583</v>
      </c>
      <c r="B251" s="72">
        <v>15</v>
      </c>
      <c r="C251" s="72">
        <v>0.09</v>
      </c>
      <c r="D251" s="72">
        <v>6.91</v>
      </c>
      <c r="E251" s="72">
        <v>12.3</v>
      </c>
      <c r="F251" s="72">
        <v>5.01</v>
      </c>
      <c r="G251" s="72">
        <v>0.433</v>
      </c>
      <c r="H251" s="72"/>
      <c r="I251" s="46">
        <v>131</v>
      </c>
      <c r="J251" s="26">
        <f t="shared" si="17"/>
        <v>1.8349169999999999</v>
      </c>
      <c r="K251" s="134">
        <v>1.1200000000000001</v>
      </c>
      <c r="L251" s="26">
        <f t="shared" si="19"/>
        <v>3.4686399999999999E-2</v>
      </c>
      <c r="M251" s="72"/>
      <c r="N251" s="72">
        <v>5</v>
      </c>
      <c r="O251" s="72">
        <v>2</v>
      </c>
      <c r="P251" s="72">
        <v>2</v>
      </c>
      <c r="Q251" s="72">
        <v>2</v>
      </c>
      <c r="R251" s="72">
        <v>6</v>
      </c>
      <c r="S251" s="72">
        <v>1</v>
      </c>
      <c r="T251" s="72">
        <f t="shared" si="16"/>
        <v>12.777777777777779</v>
      </c>
      <c r="U251" s="72">
        <f t="shared" si="16"/>
        <v>8.8888888888888893</v>
      </c>
      <c r="V251" s="72">
        <f t="shared" si="18"/>
        <v>0.81279999999999997</v>
      </c>
      <c r="W251" s="72"/>
      <c r="X251" s="72" t="s">
        <v>195</v>
      </c>
      <c r="Y251" s="72">
        <v>32</v>
      </c>
      <c r="Z251" s="72">
        <v>55</v>
      </c>
      <c r="AA251" s="72">
        <v>48</v>
      </c>
      <c r="AB251" s="72">
        <v>2</v>
      </c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</row>
    <row r="252" spans="1:39" x14ac:dyDescent="0.2">
      <c r="A252" s="73"/>
      <c r="B252" s="72"/>
      <c r="C252" s="72"/>
      <c r="D252" s="72"/>
      <c r="E252" s="72"/>
      <c r="F252" s="72"/>
      <c r="G252" s="72"/>
      <c r="H252" s="72"/>
      <c r="I252" s="46"/>
      <c r="J252" s="26"/>
      <c r="K252" s="46"/>
      <c r="L252" s="26"/>
      <c r="M252" s="72"/>
      <c r="N252" s="72"/>
      <c r="O252" s="72"/>
      <c r="P252" s="72"/>
      <c r="Q252" s="72"/>
      <c r="R252" s="72"/>
      <c r="S252" s="72"/>
      <c r="T252" s="72" t="str">
        <f t="shared" si="16"/>
        <v xml:space="preserve"> </v>
      </c>
      <c r="U252" s="72" t="str">
        <f t="shared" si="16"/>
        <v xml:space="preserve"> </v>
      </c>
      <c r="V252" s="72">
        <f t="shared" si="18"/>
        <v>0</v>
      </c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</row>
    <row r="253" spans="1:39" x14ac:dyDescent="0.2">
      <c r="A253" s="73"/>
      <c r="B253" s="72"/>
      <c r="C253" s="72"/>
      <c r="D253" s="72"/>
      <c r="E253" s="72"/>
      <c r="F253" s="72"/>
      <c r="G253" s="72"/>
      <c r="H253" s="72"/>
      <c r="I253" s="38"/>
      <c r="J253" s="26"/>
      <c r="K253" s="37"/>
      <c r="L253" s="26"/>
      <c r="M253" s="72"/>
      <c r="N253" s="72"/>
      <c r="O253" s="72"/>
      <c r="P253" s="72"/>
      <c r="Q253" s="72"/>
      <c r="R253" s="72"/>
      <c r="S253" s="72"/>
      <c r="T253" s="72" t="str">
        <f t="shared" si="16"/>
        <v xml:space="preserve"> </v>
      </c>
      <c r="U253" s="72" t="str">
        <f t="shared" si="16"/>
        <v xml:space="preserve"> </v>
      </c>
      <c r="V253" s="72">
        <f t="shared" si="18"/>
        <v>0</v>
      </c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</row>
    <row r="254" spans="1:39" x14ac:dyDescent="0.2">
      <c r="A254" s="73"/>
      <c r="B254" s="72"/>
      <c r="C254" s="72"/>
      <c r="D254" s="72"/>
      <c r="E254" s="72"/>
      <c r="F254" s="72"/>
      <c r="G254" s="72"/>
      <c r="H254" s="72"/>
      <c r="I254" s="37"/>
      <c r="J254" s="26"/>
      <c r="K254" s="39"/>
      <c r="L254" s="26"/>
      <c r="M254" s="72"/>
      <c r="N254" s="72"/>
      <c r="O254" s="72"/>
      <c r="P254" s="72"/>
      <c r="Q254" s="72"/>
      <c r="R254" s="72"/>
      <c r="S254" s="72"/>
      <c r="T254" s="72" t="str">
        <f t="shared" si="16"/>
        <v xml:space="preserve"> </v>
      </c>
      <c r="U254" s="72" t="str">
        <f t="shared" si="16"/>
        <v xml:space="preserve"> </v>
      </c>
      <c r="V254" s="72">
        <f t="shared" si="18"/>
        <v>0</v>
      </c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</row>
    <row r="255" spans="1:39" x14ac:dyDescent="0.2">
      <c r="A255" s="73"/>
      <c r="B255" s="72"/>
      <c r="C255" s="72"/>
      <c r="D255" s="72"/>
      <c r="E255" s="72"/>
      <c r="F255" s="72"/>
      <c r="G255" s="72"/>
      <c r="H255" s="72"/>
      <c r="I255" s="46"/>
      <c r="J255" s="26"/>
      <c r="K255" s="46"/>
      <c r="L255" s="26"/>
      <c r="M255" s="72"/>
      <c r="N255" s="72"/>
      <c r="O255" s="72"/>
      <c r="P255" s="72"/>
      <c r="Q255" s="72"/>
      <c r="R255" s="72"/>
      <c r="S255" s="72"/>
      <c r="T255" s="72" t="str">
        <f t="shared" si="16"/>
        <v xml:space="preserve"> </v>
      </c>
      <c r="U255" s="72" t="str">
        <f t="shared" si="16"/>
        <v xml:space="preserve"> </v>
      </c>
      <c r="V255" s="72">
        <f t="shared" si="18"/>
        <v>0</v>
      </c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</row>
    <row r="256" spans="1:39" x14ac:dyDescent="0.2">
      <c r="A256" s="73"/>
      <c r="B256" s="72"/>
      <c r="C256" s="72"/>
      <c r="D256" s="72"/>
      <c r="E256" s="80"/>
      <c r="F256" s="72"/>
      <c r="G256" s="80"/>
      <c r="H256" s="80"/>
      <c r="I256" s="37"/>
      <c r="J256" s="26"/>
      <c r="K256" s="39"/>
      <c r="L256" s="26"/>
      <c r="M256" s="80"/>
      <c r="N256" s="72"/>
      <c r="O256" s="72"/>
      <c r="P256" s="72"/>
      <c r="Q256" s="72"/>
      <c r="R256" s="72"/>
      <c r="S256" s="72"/>
      <c r="T256" s="72" t="str">
        <f t="shared" si="16"/>
        <v xml:space="preserve"> </v>
      </c>
      <c r="U256" s="72" t="str">
        <f t="shared" si="16"/>
        <v xml:space="preserve"> </v>
      </c>
      <c r="V256" s="72">
        <f t="shared" si="18"/>
        <v>0</v>
      </c>
      <c r="W256" s="72"/>
      <c r="X256" s="72"/>
      <c r="Y256" s="72"/>
      <c r="Z256" s="72"/>
      <c r="AA256" s="72"/>
      <c r="AB256" s="72"/>
      <c r="AC256" s="80"/>
      <c r="AD256" s="80"/>
      <c r="AE256" s="72"/>
      <c r="AF256" s="72"/>
      <c r="AG256" s="72"/>
      <c r="AH256" s="72"/>
      <c r="AI256" s="72"/>
      <c r="AJ256" s="72"/>
      <c r="AK256" s="72"/>
      <c r="AL256" s="72"/>
      <c r="AM256" s="72"/>
    </row>
    <row r="257" spans="1:39" x14ac:dyDescent="0.2">
      <c r="A257" s="73"/>
      <c r="B257" s="72"/>
      <c r="C257" s="72"/>
      <c r="D257" s="72"/>
      <c r="E257" s="72"/>
      <c r="F257" s="72"/>
      <c r="G257" s="72"/>
      <c r="H257" s="72"/>
      <c r="I257" s="37"/>
      <c r="J257" s="26"/>
      <c r="K257" s="37"/>
      <c r="L257" s="26"/>
      <c r="M257" s="72"/>
      <c r="N257" s="72"/>
      <c r="O257" s="72"/>
      <c r="P257" s="72"/>
      <c r="Q257" s="72"/>
      <c r="R257" s="72"/>
      <c r="S257" s="72"/>
      <c r="T257" s="72" t="str">
        <f t="shared" si="16"/>
        <v xml:space="preserve"> </v>
      </c>
      <c r="U257" s="72" t="str">
        <f t="shared" si="16"/>
        <v xml:space="preserve"> </v>
      </c>
      <c r="V257" s="72">
        <f t="shared" si="18"/>
        <v>0</v>
      </c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</row>
    <row r="258" spans="1:39" x14ac:dyDescent="0.2">
      <c r="A258" s="73"/>
      <c r="B258" s="72"/>
      <c r="C258" s="72"/>
      <c r="D258" s="72"/>
      <c r="E258" s="72"/>
      <c r="F258" s="72"/>
      <c r="G258" s="72"/>
      <c r="H258" s="72"/>
      <c r="I258" s="37"/>
      <c r="J258" s="26"/>
      <c r="K258" s="37"/>
      <c r="L258" s="26"/>
      <c r="M258" s="72"/>
      <c r="N258" s="72"/>
      <c r="O258" s="72"/>
      <c r="P258" s="72"/>
      <c r="Q258" s="72"/>
      <c r="R258" s="72"/>
      <c r="S258" s="72"/>
      <c r="T258" s="72" t="str">
        <f t="shared" si="16"/>
        <v xml:space="preserve"> </v>
      </c>
      <c r="U258" s="72" t="str">
        <f t="shared" si="16"/>
        <v xml:space="preserve"> </v>
      </c>
      <c r="V258" s="72">
        <f t="shared" si="18"/>
        <v>0</v>
      </c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</row>
    <row r="259" spans="1:39" x14ac:dyDescent="0.2">
      <c r="A259" s="73"/>
      <c r="B259" s="72"/>
      <c r="C259" s="72"/>
      <c r="D259" s="72"/>
      <c r="E259" s="72"/>
      <c r="F259" s="72"/>
      <c r="G259" s="72"/>
      <c r="H259" s="72"/>
      <c r="I259" s="37"/>
      <c r="J259" s="26"/>
      <c r="K259" s="37"/>
      <c r="L259" s="26"/>
      <c r="M259" s="72"/>
      <c r="N259" s="72"/>
      <c r="O259" s="72"/>
      <c r="P259" s="72"/>
      <c r="Q259" s="72"/>
      <c r="R259" s="72"/>
      <c r="S259" s="72"/>
      <c r="T259" s="72" t="str">
        <f t="shared" si="16"/>
        <v xml:space="preserve"> </v>
      </c>
      <c r="U259" s="72" t="str">
        <f t="shared" si="16"/>
        <v xml:space="preserve"> </v>
      </c>
      <c r="V259" s="72">
        <f t="shared" si="18"/>
        <v>0</v>
      </c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</row>
    <row r="260" spans="1:39" x14ac:dyDescent="0.2">
      <c r="A260" s="73"/>
      <c r="B260" s="72"/>
      <c r="C260" s="72"/>
      <c r="D260" s="72"/>
      <c r="E260" s="72"/>
      <c r="F260" s="72"/>
      <c r="G260" s="72"/>
      <c r="H260" s="72"/>
      <c r="I260" s="37"/>
      <c r="J260" s="26"/>
      <c r="K260" s="37"/>
      <c r="L260" s="26"/>
      <c r="M260" s="72"/>
      <c r="N260" s="72"/>
      <c r="O260" s="72"/>
      <c r="P260" s="72"/>
      <c r="Q260" s="72"/>
      <c r="R260" s="72"/>
      <c r="S260" s="72"/>
      <c r="T260" s="72" t="str">
        <f t="shared" ref="T260:U323" si="20">IF(Z260&gt;0,(Z260-32)*5/9," ")</f>
        <v xml:space="preserve"> </v>
      </c>
      <c r="U260" s="72" t="str">
        <f t="shared" si="20"/>
        <v xml:space="preserve"> </v>
      </c>
      <c r="V260" s="72">
        <f t="shared" si="18"/>
        <v>0</v>
      </c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</row>
    <row r="261" spans="1:39" x14ac:dyDescent="0.2">
      <c r="A261" s="73"/>
      <c r="B261" s="72"/>
      <c r="C261" s="72"/>
      <c r="D261" s="72"/>
      <c r="E261" s="72"/>
      <c r="F261" s="72"/>
      <c r="G261" s="72"/>
      <c r="H261" s="72"/>
      <c r="I261" s="46"/>
      <c r="J261" s="26"/>
      <c r="K261" s="46"/>
      <c r="L261" s="26"/>
      <c r="M261" s="72"/>
      <c r="N261" s="72"/>
      <c r="O261" s="72"/>
      <c r="P261" s="72"/>
      <c r="Q261" s="72"/>
      <c r="R261" s="72"/>
      <c r="S261" s="72"/>
      <c r="T261" s="72" t="str">
        <f t="shared" si="20"/>
        <v xml:space="preserve"> </v>
      </c>
      <c r="U261" s="72" t="str">
        <f t="shared" si="20"/>
        <v xml:space="preserve"> </v>
      </c>
      <c r="V261" s="72">
        <f t="shared" si="18"/>
        <v>0</v>
      </c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</row>
    <row r="262" spans="1:39" x14ac:dyDescent="0.2">
      <c r="A262" s="73"/>
      <c r="B262" s="72"/>
      <c r="C262" s="72"/>
      <c r="D262" s="72"/>
      <c r="E262" s="72"/>
      <c r="F262" s="72"/>
      <c r="G262" s="72"/>
      <c r="H262" s="72"/>
      <c r="I262" s="46"/>
      <c r="J262" s="26"/>
      <c r="K262" s="46"/>
      <c r="L262" s="26"/>
      <c r="M262" s="72"/>
      <c r="N262" s="72"/>
      <c r="O262" s="72"/>
      <c r="P262" s="72"/>
      <c r="Q262" s="72"/>
      <c r="R262" s="72"/>
      <c r="S262" s="72"/>
      <c r="T262" s="72" t="str">
        <f t="shared" si="20"/>
        <v xml:space="preserve"> </v>
      </c>
      <c r="U262" s="72" t="str">
        <f t="shared" si="20"/>
        <v xml:space="preserve"> </v>
      </c>
      <c r="V262" s="72">
        <f t="shared" si="18"/>
        <v>0</v>
      </c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</row>
    <row r="263" spans="1:39" x14ac:dyDescent="0.2">
      <c r="A263" s="73"/>
      <c r="B263" s="72"/>
      <c r="C263" s="72"/>
      <c r="D263" s="72"/>
      <c r="F263" s="72"/>
      <c r="G263" s="72"/>
      <c r="H263" s="72"/>
      <c r="I263" s="46"/>
      <c r="J263" s="26"/>
      <c r="K263" s="46"/>
      <c r="L263" s="26"/>
      <c r="M263" s="72"/>
      <c r="N263" s="72"/>
      <c r="O263" s="72"/>
      <c r="P263" s="72"/>
      <c r="Q263" s="72"/>
      <c r="R263" s="72"/>
      <c r="S263" s="72"/>
      <c r="T263" s="72" t="str">
        <f t="shared" si="20"/>
        <v xml:space="preserve"> </v>
      </c>
      <c r="U263" s="72" t="str">
        <f t="shared" si="20"/>
        <v xml:space="preserve"> </v>
      </c>
      <c r="V263" s="72">
        <f t="shared" si="18"/>
        <v>0</v>
      </c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</row>
    <row r="264" spans="1:39" x14ac:dyDescent="0.2">
      <c r="A264" s="73"/>
      <c r="B264" s="72"/>
      <c r="C264" s="72"/>
      <c r="D264" s="72"/>
      <c r="E264" s="72"/>
      <c r="F264" s="72"/>
      <c r="G264" s="72"/>
      <c r="H264" s="72"/>
      <c r="I264" s="46"/>
      <c r="J264" s="26"/>
      <c r="K264" s="46"/>
      <c r="L264" s="26"/>
      <c r="M264" s="72"/>
      <c r="N264" s="72"/>
      <c r="O264" s="72"/>
      <c r="P264" s="72"/>
      <c r="Q264" s="72"/>
      <c r="R264" s="72"/>
      <c r="S264" s="72"/>
      <c r="T264" s="72" t="str">
        <f t="shared" si="20"/>
        <v xml:space="preserve"> </v>
      </c>
      <c r="U264" s="72" t="str">
        <f t="shared" si="20"/>
        <v xml:space="preserve"> </v>
      </c>
      <c r="V264" s="72">
        <f t="shared" si="18"/>
        <v>0</v>
      </c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</row>
    <row r="265" spans="1:39" x14ac:dyDescent="0.2">
      <c r="A265" s="73"/>
      <c r="B265" s="72"/>
      <c r="C265" s="72"/>
      <c r="D265" s="72"/>
      <c r="E265" s="72"/>
      <c r="F265" s="72"/>
      <c r="G265" s="72"/>
      <c r="H265" s="72"/>
      <c r="I265" s="46"/>
      <c r="J265" s="26"/>
      <c r="K265" s="46"/>
      <c r="L265" s="26"/>
      <c r="M265" s="72"/>
      <c r="N265" s="72"/>
      <c r="O265" s="72"/>
      <c r="P265" s="72"/>
      <c r="Q265" s="72"/>
      <c r="R265" s="72"/>
      <c r="S265" s="72"/>
      <c r="T265" s="72" t="str">
        <f t="shared" si="20"/>
        <v xml:space="preserve"> </v>
      </c>
      <c r="U265" s="72" t="str">
        <f t="shared" si="20"/>
        <v xml:space="preserve"> </v>
      </c>
      <c r="V265" s="72">
        <f t="shared" si="18"/>
        <v>0</v>
      </c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</row>
    <row r="266" spans="1:39" x14ac:dyDescent="0.2">
      <c r="A266" s="73"/>
      <c r="B266" s="72"/>
      <c r="C266" s="72"/>
      <c r="D266" s="72"/>
      <c r="E266" s="72"/>
      <c r="F266" s="72"/>
      <c r="G266" s="72"/>
      <c r="H266" s="72"/>
      <c r="I266" s="46"/>
      <c r="J266" s="26"/>
      <c r="K266" s="46"/>
      <c r="L266" s="26"/>
      <c r="M266" s="72"/>
      <c r="N266" s="72"/>
      <c r="O266" s="72"/>
      <c r="P266" s="72"/>
      <c r="Q266" s="72"/>
      <c r="R266" s="72"/>
      <c r="S266" s="72"/>
      <c r="T266" s="72" t="str">
        <f t="shared" si="20"/>
        <v xml:space="preserve"> </v>
      </c>
      <c r="U266" s="72" t="str">
        <f t="shared" si="20"/>
        <v xml:space="preserve"> </v>
      </c>
      <c r="V266" s="72">
        <f t="shared" si="18"/>
        <v>0</v>
      </c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</row>
    <row r="267" spans="1:39" x14ac:dyDescent="0.2">
      <c r="A267" s="73"/>
      <c r="B267" s="72"/>
      <c r="C267" s="72"/>
      <c r="D267" s="72"/>
      <c r="E267" s="72"/>
      <c r="F267" s="72"/>
      <c r="G267" s="72"/>
      <c r="H267" s="72"/>
      <c r="I267" s="46"/>
      <c r="J267" s="26"/>
      <c r="K267" s="46"/>
      <c r="L267" s="26"/>
      <c r="M267" s="72"/>
      <c r="N267" s="72"/>
      <c r="O267" s="72"/>
      <c r="P267" s="72"/>
      <c r="Q267" s="72"/>
      <c r="R267" s="72"/>
      <c r="S267" s="72"/>
      <c r="T267" s="72" t="str">
        <f t="shared" si="20"/>
        <v xml:space="preserve"> </v>
      </c>
      <c r="U267" s="72" t="str">
        <f t="shared" si="20"/>
        <v xml:space="preserve"> </v>
      </c>
      <c r="V267" s="72">
        <f t="shared" si="18"/>
        <v>0</v>
      </c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</row>
    <row r="268" spans="1:39" x14ac:dyDescent="0.2">
      <c r="A268" s="73"/>
      <c r="B268" s="72"/>
      <c r="C268" s="72"/>
      <c r="D268" s="72"/>
      <c r="E268" s="72"/>
      <c r="F268" s="72"/>
      <c r="G268" s="72"/>
      <c r="H268" s="72"/>
      <c r="I268" s="46"/>
      <c r="J268" s="26"/>
      <c r="K268" s="46"/>
      <c r="L268" s="26"/>
      <c r="M268" s="72"/>
      <c r="N268" s="72"/>
      <c r="O268" s="72"/>
      <c r="P268" s="72"/>
      <c r="Q268" s="72"/>
      <c r="R268" s="72"/>
      <c r="S268" s="72"/>
      <c r="T268" s="72" t="str">
        <f t="shared" si="20"/>
        <v xml:space="preserve"> </v>
      </c>
      <c r="U268" s="72" t="str">
        <f t="shared" si="20"/>
        <v xml:space="preserve"> </v>
      </c>
      <c r="V268" s="72">
        <f t="shared" si="18"/>
        <v>0</v>
      </c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</row>
    <row r="269" spans="1:39" x14ac:dyDescent="0.2">
      <c r="A269" s="73"/>
      <c r="B269" s="72"/>
      <c r="C269" s="72"/>
      <c r="D269" s="72"/>
      <c r="E269" s="72"/>
      <c r="F269" s="72"/>
      <c r="G269" s="72"/>
      <c r="H269" s="72"/>
      <c r="I269" s="46"/>
      <c r="J269" s="26"/>
      <c r="K269" s="46"/>
      <c r="L269" s="26"/>
      <c r="M269" s="72"/>
      <c r="N269" s="72"/>
      <c r="O269" s="72"/>
      <c r="P269" s="72"/>
      <c r="Q269" s="72"/>
      <c r="R269" s="72"/>
      <c r="S269" s="72"/>
      <c r="T269" s="72" t="str">
        <f t="shared" si="20"/>
        <v xml:space="preserve"> </v>
      </c>
      <c r="U269" s="72" t="str">
        <f t="shared" si="20"/>
        <v xml:space="preserve"> </v>
      </c>
      <c r="V269" s="72">
        <f t="shared" si="18"/>
        <v>0</v>
      </c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</row>
    <row r="270" spans="1:39" x14ac:dyDescent="0.2">
      <c r="A270" s="73"/>
      <c r="B270" s="72"/>
      <c r="C270" s="72"/>
      <c r="D270" s="72"/>
      <c r="E270" s="72"/>
      <c r="F270" s="72"/>
      <c r="G270" s="72"/>
      <c r="H270" s="72"/>
      <c r="I270" s="46"/>
      <c r="J270" s="26"/>
      <c r="K270" s="46"/>
      <c r="L270" s="26"/>
      <c r="M270" s="72"/>
      <c r="N270" s="72"/>
      <c r="O270" s="72"/>
      <c r="P270" s="72"/>
      <c r="Q270" s="72"/>
      <c r="R270" s="72"/>
      <c r="S270" s="72"/>
      <c r="T270" s="72" t="str">
        <f t="shared" si="20"/>
        <v xml:space="preserve"> </v>
      </c>
      <c r="U270" s="72" t="str">
        <f t="shared" si="20"/>
        <v xml:space="preserve"> </v>
      </c>
      <c r="V270" s="72">
        <f t="shared" si="18"/>
        <v>0</v>
      </c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</row>
    <row r="271" spans="1:39" x14ac:dyDescent="0.2">
      <c r="A271" s="73"/>
      <c r="B271" s="72"/>
      <c r="C271" s="72"/>
      <c r="D271" s="72"/>
      <c r="E271" s="72"/>
      <c r="F271" s="72"/>
      <c r="G271" s="72"/>
      <c r="H271" s="72"/>
      <c r="I271" s="46"/>
      <c r="J271" s="26"/>
      <c r="K271" s="46"/>
      <c r="L271" s="26"/>
      <c r="M271" s="72"/>
      <c r="N271" s="72"/>
      <c r="O271" s="72"/>
      <c r="P271" s="72"/>
      <c r="Q271" s="72"/>
      <c r="R271" s="72"/>
      <c r="S271" s="72"/>
      <c r="T271" s="72" t="str">
        <f t="shared" si="20"/>
        <v xml:space="preserve"> </v>
      </c>
      <c r="U271" s="72" t="str">
        <f t="shared" si="20"/>
        <v xml:space="preserve"> </v>
      </c>
      <c r="V271" s="72">
        <f t="shared" si="18"/>
        <v>0</v>
      </c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</row>
    <row r="272" spans="1:39" x14ac:dyDescent="0.2">
      <c r="A272" s="73"/>
      <c r="B272" s="72"/>
      <c r="C272" s="72"/>
      <c r="D272" s="72"/>
      <c r="E272" s="72"/>
      <c r="F272" s="72"/>
      <c r="G272" s="72"/>
      <c r="H272" s="72"/>
      <c r="I272" s="46"/>
      <c r="J272" s="26"/>
      <c r="K272" s="46"/>
      <c r="L272" s="26"/>
      <c r="M272" s="72"/>
      <c r="N272" s="72"/>
      <c r="O272" s="72"/>
      <c r="P272" s="72"/>
      <c r="Q272" s="72"/>
      <c r="R272" s="72"/>
      <c r="S272" s="72"/>
      <c r="T272" s="72" t="str">
        <f t="shared" si="20"/>
        <v xml:space="preserve"> </v>
      </c>
      <c r="U272" s="72" t="str">
        <f t="shared" si="20"/>
        <v xml:space="preserve"> </v>
      </c>
      <c r="V272" s="72">
        <f t="shared" si="18"/>
        <v>0</v>
      </c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</row>
    <row r="273" spans="1:39" x14ac:dyDescent="0.2">
      <c r="A273" s="73"/>
      <c r="B273" s="72"/>
      <c r="C273" s="72"/>
      <c r="D273" s="72"/>
      <c r="E273" s="72"/>
      <c r="F273" s="72"/>
      <c r="G273" s="72"/>
      <c r="H273" s="72"/>
      <c r="I273" s="46"/>
      <c r="J273" s="26"/>
      <c r="K273" s="46"/>
      <c r="L273" s="26"/>
      <c r="M273" s="72"/>
      <c r="N273" s="72"/>
      <c r="O273" s="72"/>
      <c r="P273" s="72"/>
      <c r="Q273" s="72"/>
      <c r="R273" s="72"/>
      <c r="S273" s="72"/>
      <c r="T273" s="72" t="str">
        <f t="shared" si="20"/>
        <v xml:space="preserve"> </v>
      </c>
      <c r="U273" s="72" t="str">
        <f t="shared" si="20"/>
        <v xml:space="preserve"> </v>
      </c>
      <c r="V273" s="72">
        <f t="shared" si="18"/>
        <v>0</v>
      </c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</row>
    <row r="274" spans="1:39" x14ac:dyDescent="0.2">
      <c r="A274" s="73"/>
      <c r="B274" s="72"/>
      <c r="C274" s="72"/>
      <c r="D274" s="72"/>
      <c r="E274" s="72"/>
      <c r="F274" s="72"/>
      <c r="G274" s="72"/>
      <c r="H274" s="72"/>
      <c r="I274" s="46"/>
      <c r="J274" s="26"/>
      <c r="K274" s="46"/>
      <c r="L274" s="26"/>
      <c r="M274" s="72"/>
      <c r="N274" s="72"/>
      <c r="O274" s="72"/>
      <c r="P274" s="72"/>
      <c r="Q274" s="72"/>
      <c r="R274" s="72"/>
      <c r="S274" s="72"/>
      <c r="T274" s="72" t="str">
        <f t="shared" si="20"/>
        <v xml:space="preserve"> </v>
      </c>
      <c r="U274" s="72" t="str">
        <f t="shared" si="20"/>
        <v xml:space="preserve"> </v>
      </c>
      <c r="V274" s="72">
        <f t="shared" si="18"/>
        <v>0</v>
      </c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</row>
    <row r="275" spans="1:39" x14ac:dyDescent="0.2">
      <c r="A275" s="73"/>
      <c r="B275" s="72"/>
      <c r="C275" s="72"/>
      <c r="D275" s="72"/>
      <c r="E275" s="72"/>
      <c r="F275" s="72"/>
      <c r="G275" s="72"/>
      <c r="H275" s="72"/>
      <c r="I275" s="46"/>
      <c r="J275" s="26"/>
      <c r="K275" s="46"/>
      <c r="L275" s="26"/>
      <c r="M275" s="72"/>
      <c r="N275" s="72"/>
      <c r="O275" s="72"/>
      <c r="P275" s="72"/>
      <c r="Q275" s="72"/>
      <c r="R275" s="72"/>
      <c r="S275" s="72"/>
      <c r="T275" s="72" t="str">
        <f t="shared" si="20"/>
        <v xml:space="preserve"> </v>
      </c>
      <c r="U275" s="72" t="str">
        <f t="shared" si="20"/>
        <v xml:space="preserve"> </v>
      </c>
      <c r="V275" s="72">
        <f t="shared" si="18"/>
        <v>0</v>
      </c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</row>
    <row r="276" spans="1:39" x14ac:dyDescent="0.2">
      <c r="A276" s="73"/>
      <c r="B276" s="72"/>
      <c r="C276" s="72"/>
      <c r="D276" s="72"/>
      <c r="E276" s="72"/>
      <c r="F276" s="72"/>
      <c r="G276" s="72"/>
      <c r="H276" s="72"/>
      <c r="I276" s="46"/>
      <c r="J276" s="26"/>
      <c r="K276" s="46"/>
      <c r="L276" s="26"/>
      <c r="M276" s="72"/>
      <c r="N276" s="72"/>
      <c r="O276" s="72"/>
      <c r="P276" s="72"/>
      <c r="Q276" s="72"/>
      <c r="R276" s="72"/>
      <c r="S276" s="72"/>
      <c r="T276" s="72" t="str">
        <f t="shared" si="20"/>
        <v xml:space="preserve"> </v>
      </c>
      <c r="U276" s="72" t="str">
        <f t="shared" si="20"/>
        <v xml:space="preserve"> </v>
      </c>
      <c r="V276" s="72">
        <f t="shared" si="18"/>
        <v>0</v>
      </c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</row>
    <row r="277" spans="1:39" x14ac:dyDescent="0.2">
      <c r="A277" s="73"/>
      <c r="B277" s="72"/>
      <c r="C277" s="72"/>
      <c r="D277" s="72"/>
      <c r="E277" s="72"/>
      <c r="F277" s="72"/>
      <c r="G277" s="72"/>
      <c r="H277" s="72"/>
      <c r="I277" s="46"/>
      <c r="J277" s="26"/>
      <c r="K277" s="46"/>
      <c r="L277" s="26"/>
      <c r="M277" s="72"/>
      <c r="N277" s="72"/>
      <c r="O277" s="72"/>
      <c r="P277" s="72"/>
      <c r="Q277" s="72"/>
      <c r="R277" s="72"/>
      <c r="S277" s="72"/>
      <c r="T277" s="72" t="str">
        <f t="shared" si="20"/>
        <v xml:space="preserve"> </v>
      </c>
      <c r="U277" s="72" t="str">
        <f t="shared" si="20"/>
        <v xml:space="preserve"> </v>
      </c>
      <c r="V277" s="72">
        <f t="shared" si="18"/>
        <v>0</v>
      </c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</row>
    <row r="278" spans="1:39" x14ac:dyDescent="0.2">
      <c r="A278" s="73">
        <v>41345</v>
      </c>
      <c r="B278" s="72">
        <v>17</v>
      </c>
      <c r="C278" s="72">
        <v>0.64</v>
      </c>
      <c r="D278" s="72">
        <v>6.65</v>
      </c>
      <c r="E278" s="72">
        <v>8.6999999999999993</v>
      </c>
      <c r="F278" s="72">
        <v>3.58</v>
      </c>
      <c r="G278" s="72">
        <v>5.2999999999999999E-2</v>
      </c>
      <c r="H278" s="72"/>
      <c r="I278" s="38">
        <v>149</v>
      </c>
      <c r="J278" s="26">
        <f t="shared" si="17"/>
        <v>2.087043</v>
      </c>
      <c r="K278" s="39">
        <v>2.37</v>
      </c>
      <c r="L278" s="26">
        <f t="shared" si="19"/>
        <v>7.3398900000000003E-2</v>
      </c>
      <c r="M278" s="72"/>
      <c r="N278" s="72">
        <v>2</v>
      </c>
      <c r="O278" s="72">
        <v>4</v>
      </c>
      <c r="P278" s="72">
        <v>3</v>
      </c>
      <c r="Q278" s="72">
        <v>2</v>
      </c>
      <c r="R278" s="72">
        <v>10</v>
      </c>
      <c r="S278" s="72">
        <v>2</v>
      </c>
      <c r="T278" s="72">
        <f t="shared" si="20"/>
        <v>13.888888888888889</v>
      </c>
      <c r="U278" s="72">
        <f t="shared" si="20"/>
        <v>6.1111111111111107</v>
      </c>
      <c r="V278" s="72">
        <f t="shared" si="18"/>
        <v>0.2286</v>
      </c>
      <c r="W278" s="72" t="s">
        <v>59</v>
      </c>
      <c r="X278" s="72" t="s">
        <v>60</v>
      </c>
      <c r="Y278" s="72">
        <v>9</v>
      </c>
      <c r="Z278" s="72">
        <v>57</v>
      </c>
      <c r="AA278" s="72">
        <v>43</v>
      </c>
      <c r="AB278" s="72">
        <v>1</v>
      </c>
      <c r="AC278" s="72"/>
      <c r="AE278" s="72"/>
      <c r="AF278" s="72"/>
      <c r="AG278" s="72"/>
      <c r="AH278" s="72"/>
      <c r="AI278" s="72"/>
      <c r="AJ278" s="72"/>
      <c r="AK278" s="72"/>
      <c r="AL278" s="72"/>
      <c r="AM278" s="72"/>
    </row>
    <row r="279" spans="1:39" x14ac:dyDescent="0.2">
      <c r="A279" s="73">
        <v>41359</v>
      </c>
      <c r="B279" s="72">
        <v>17</v>
      </c>
      <c r="C279" s="72">
        <v>0.62</v>
      </c>
      <c r="D279" s="72">
        <v>6.55</v>
      </c>
      <c r="E279" s="72">
        <v>9.3000000000000007</v>
      </c>
      <c r="F279" s="72">
        <v>3.19</v>
      </c>
      <c r="G279" s="72">
        <v>0.42099999999999999</v>
      </c>
      <c r="H279" s="72"/>
      <c r="I279" s="37">
        <v>127</v>
      </c>
      <c r="J279" s="26">
        <f t="shared" si="17"/>
        <v>1.7788889999999999</v>
      </c>
      <c r="K279" s="39">
        <v>2</v>
      </c>
      <c r="L279" s="26">
        <f t="shared" si="19"/>
        <v>6.1940000000000002E-2</v>
      </c>
      <c r="M279" s="72"/>
      <c r="N279" s="72">
        <v>3</v>
      </c>
      <c r="O279" s="72">
        <v>3</v>
      </c>
      <c r="P279" s="72">
        <v>1</v>
      </c>
      <c r="Q279" s="72">
        <v>1</v>
      </c>
      <c r="R279" s="72">
        <v>13</v>
      </c>
      <c r="S279" s="72">
        <v>3</v>
      </c>
      <c r="T279" s="72">
        <f t="shared" si="20"/>
        <v>1.1111111111111112</v>
      </c>
      <c r="U279" s="72">
        <f t="shared" si="20"/>
        <v>0</v>
      </c>
      <c r="V279" s="72">
        <f t="shared" ref="V279:V342" si="21">Y279*0.0254</f>
        <v>0.254</v>
      </c>
      <c r="W279" s="72"/>
      <c r="X279" s="72"/>
      <c r="Y279" s="72">
        <v>10</v>
      </c>
      <c r="Z279" s="72">
        <v>34</v>
      </c>
      <c r="AA279" s="72">
        <v>32</v>
      </c>
      <c r="AB279" s="72">
        <v>1</v>
      </c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</row>
    <row r="280" spans="1:39" x14ac:dyDescent="0.2">
      <c r="A280" s="73">
        <v>41373</v>
      </c>
      <c r="B280" s="72">
        <v>17</v>
      </c>
      <c r="C280" s="72">
        <v>0.84</v>
      </c>
      <c r="D280" s="72">
        <v>6.57</v>
      </c>
      <c r="E280" s="72">
        <v>27.4</v>
      </c>
      <c r="F280" s="72">
        <v>2.86</v>
      </c>
      <c r="G280" s="72">
        <v>9.2999999999999999E-2</v>
      </c>
      <c r="H280" s="72"/>
      <c r="I280" s="37">
        <v>120</v>
      </c>
      <c r="J280" s="26">
        <f t="shared" si="17"/>
        <v>1.6808399999999999</v>
      </c>
      <c r="K280" s="39">
        <v>2.5</v>
      </c>
      <c r="L280" s="26">
        <f t="shared" si="19"/>
        <v>7.7424999999999994E-2</v>
      </c>
      <c r="M280" s="72"/>
      <c r="N280" s="72">
        <v>3</v>
      </c>
      <c r="O280" s="72">
        <v>3</v>
      </c>
      <c r="P280" s="72">
        <v>1</v>
      </c>
      <c r="Q280" s="72">
        <v>1</v>
      </c>
      <c r="R280" s="72" t="s">
        <v>23</v>
      </c>
      <c r="S280" s="72">
        <v>1</v>
      </c>
      <c r="T280" s="72">
        <f t="shared" si="20"/>
        <v>17.222222222222221</v>
      </c>
      <c r="U280" s="72">
        <f t="shared" si="20"/>
        <v>-4.4444444444444446</v>
      </c>
      <c r="V280" s="72">
        <f t="shared" si="21"/>
        <v>0.254</v>
      </c>
      <c r="W280" s="72"/>
      <c r="X280" s="72"/>
      <c r="Y280" s="72">
        <v>10</v>
      </c>
      <c r="Z280" s="72">
        <v>63</v>
      </c>
      <c r="AA280" s="72">
        <v>24</v>
      </c>
      <c r="AB280" s="72">
        <v>1</v>
      </c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</row>
    <row r="281" spans="1:39" x14ac:dyDescent="0.2">
      <c r="A281" s="73">
        <v>41387</v>
      </c>
      <c r="B281" s="72">
        <v>17</v>
      </c>
      <c r="C281" s="72"/>
      <c r="D281" s="74"/>
      <c r="E281" s="72"/>
      <c r="F281" s="72"/>
      <c r="G281" s="72"/>
      <c r="H281" s="72"/>
      <c r="I281" s="46"/>
      <c r="J281" s="26"/>
      <c r="K281" s="37"/>
      <c r="L281" s="26"/>
      <c r="M281" s="72"/>
      <c r="N281" s="72" t="s">
        <v>21</v>
      </c>
      <c r="O281" s="72"/>
      <c r="P281" s="72"/>
      <c r="Q281" s="72"/>
      <c r="R281" s="72"/>
      <c r="S281" s="72"/>
      <c r="T281" s="72" t="str">
        <f t="shared" si="20"/>
        <v xml:space="preserve"> </v>
      </c>
      <c r="U281" s="72" t="str">
        <f t="shared" si="20"/>
        <v xml:space="preserve"> </v>
      </c>
      <c r="V281" s="72">
        <f t="shared" si="21"/>
        <v>0</v>
      </c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</row>
    <row r="282" spans="1:39" x14ac:dyDescent="0.2">
      <c r="A282" s="73">
        <v>41401</v>
      </c>
      <c r="B282" s="72">
        <v>17</v>
      </c>
      <c r="C282" s="72">
        <v>1.71</v>
      </c>
      <c r="D282" s="72">
        <v>7.16</v>
      </c>
      <c r="E282" s="72">
        <v>57</v>
      </c>
      <c r="F282" s="72">
        <v>3.69</v>
      </c>
      <c r="G282" s="72">
        <v>0.19900000000000001</v>
      </c>
      <c r="H282" s="72"/>
      <c r="I282" s="37">
        <v>64.900000000000006</v>
      </c>
      <c r="J282" s="26">
        <f t="shared" si="17"/>
        <v>0.90905429999999998</v>
      </c>
      <c r="K282" s="39">
        <v>3.35</v>
      </c>
      <c r="L282" s="26">
        <f t="shared" si="19"/>
        <v>0.10374949999999999</v>
      </c>
      <c r="M282" s="72"/>
      <c r="N282" s="72">
        <v>5</v>
      </c>
      <c r="O282" s="72">
        <v>5</v>
      </c>
      <c r="P282" s="72">
        <v>3</v>
      </c>
      <c r="Q282" s="72">
        <v>2</v>
      </c>
      <c r="R282" s="72">
        <v>3</v>
      </c>
      <c r="S282" s="72">
        <v>4</v>
      </c>
      <c r="T282" s="72">
        <f t="shared" si="20"/>
        <v>15.555555555555555</v>
      </c>
      <c r="U282" s="72">
        <f t="shared" si="20"/>
        <v>14.444444444444445</v>
      </c>
      <c r="V282" s="72" t="e">
        <f t="shared" si="21"/>
        <v>#VALUE!</v>
      </c>
      <c r="W282" s="72"/>
      <c r="X282" s="72"/>
      <c r="Y282" s="72" t="s">
        <v>23</v>
      </c>
      <c r="Z282" s="72">
        <v>60</v>
      </c>
      <c r="AA282" s="72">
        <v>58</v>
      </c>
      <c r="AB282" s="72" t="s">
        <v>23</v>
      </c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</row>
    <row r="283" spans="1:39" x14ac:dyDescent="0.2">
      <c r="A283" s="73">
        <v>41415</v>
      </c>
      <c r="B283" s="72">
        <v>17</v>
      </c>
      <c r="C283" s="72">
        <v>1.5</v>
      </c>
      <c r="D283" s="72">
        <v>6.65</v>
      </c>
      <c r="E283" s="72">
        <v>20.8</v>
      </c>
      <c r="F283" s="72">
        <v>4.09</v>
      </c>
      <c r="G283" s="72">
        <v>0.313</v>
      </c>
      <c r="H283" s="72"/>
      <c r="I283" s="37">
        <v>79.7</v>
      </c>
      <c r="J283" s="26">
        <f t="shared" si="17"/>
        <v>1.1163578999999999</v>
      </c>
      <c r="K283" s="39">
        <v>3.34</v>
      </c>
      <c r="L283" s="26">
        <f t="shared" si="19"/>
        <v>0.1034398</v>
      </c>
      <c r="M283" s="72"/>
      <c r="N283" s="72">
        <v>3</v>
      </c>
      <c r="O283" s="72">
        <v>3</v>
      </c>
      <c r="P283" s="72">
        <v>2</v>
      </c>
      <c r="Q283" s="72">
        <v>2</v>
      </c>
      <c r="R283" s="72">
        <v>7</v>
      </c>
      <c r="S283" s="72">
        <v>3</v>
      </c>
      <c r="T283" s="72">
        <f t="shared" si="20"/>
        <v>21.111111111111111</v>
      </c>
      <c r="U283" s="72">
        <f t="shared" si="20"/>
        <v>17.777777777777779</v>
      </c>
      <c r="V283" s="72">
        <f t="shared" si="21"/>
        <v>0.30479999999999996</v>
      </c>
      <c r="W283" s="72"/>
      <c r="X283" s="72"/>
      <c r="Y283" s="72">
        <v>12</v>
      </c>
      <c r="Z283" s="72">
        <v>70</v>
      </c>
      <c r="AA283" s="72">
        <v>64</v>
      </c>
      <c r="AB283" s="72">
        <v>1</v>
      </c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</row>
    <row r="284" spans="1:39" x14ac:dyDescent="0.2">
      <c r="A284" s="73">
        <v>41429</v>
      </c>
      <c r="B284" s="72">
        <v>17</v>
      </c>
      <c r="C284" s="72">
        <v>2.58</v>
      </c>
      <c r="D284" s="72">
        <v>6.72</v>
      </c>
      <c r="E284" s="72">
        <v>15.8</v>
      </c>
      <c r="F284" s="72">
        <v>5.65</v>
      </c>
      <c r="G284" s="72">
        <v>0.26200000000000001</v>
      </c>
      <c r="H284" s="72"/>
      <c r="I284" s="37">
        <v>82.6</v>
      </c>
      <c r="J284" s="26">
        <f t="shared" si="17"/>
        <v>1.1569781999999997</v>
      </c>
      <c r="K284" s="37">
        <v>2.72</v>
      </c>
      <c r="L284" s="26">
        <f t="shared" si="19"/>
        <v>8.4238400000000005E-2</v>
      </c>
      <c r="M284" s="19">
        <v>36</v>
      </c>
      <c r="N284" s="72">
        <v>2</v>
      </c>
      <c r="O284" s="72">
        <v>1</v>
      </c>
      <c r="P284" s="72">
        <v>2</v>
      </c>
      <c r="Q284" s="72">
        <v>2</v>
      </c>
      <c r="R284" s="72">
        <v>11</v>
      </c>
      <c r="S284" s="72">
        <v>4</v>
      </c>
      <c r="T284" s="72">
        <f t="shared" si="20"/>
        <v>23.888888888888889</v>
      </c>
      <c r="U284" s="72">
        <f t="shared" si="20"/>
        <v>21.111111111111111</v>
      </c>
      <c r="V284" s="72" t="e">
        <f t="shared" si="21"/>
        <v>#VALUE!</v>
      </c>
      <c r="W284" s="72"/>
      <c r="X284" s="72"/>
      <c r="Y284" s="72" t="s">
        <v>23</v>
      </c>
      <c r="Z284" s="72">
        <v>75</v>
      </c>
      <c r="AA284" s="72">
        <v>70</v>
      </c>
      <c r="AB284" s="72" t="s">
        <v>23</v>
      </c>
      <c r="AC284" s="72"/>
      <c r="AD284" s="72"/>
      <c r="AE284" s="72"/>
      <c r="AF284" s="72"/>
      <c r="AG284" s="72"/>
      <c r="AH284" s="72"/>
      <c r="AI284" s="72"/>
      <c r="AJ284" s="74"/>
      <c r="AK284" s="74"/>
      <c r="AL284" s="74"/>
      <c r="AM284" s="74"/>
    </row>
    <row r="285" spans="1:39" x14ac:dyDescent="0.2">
      <c r="A285" s="73">
        <v>41443</v>
      </c>
      <c r="B285" s="72">
        <v>17</v>
      </c>
      <c r="C285" s="72">
        <v>1.44</v>
      </c>
      <c r="D285" s="72">
        <v>6.64</v>
      </c>
      <c r="E285" s="72">
        <v>21.1</v>
      </c>
      <c r="F285" s="72">
        <v>3.07</v>
      </c>
      <c r="G285" s="72">
        <v>0.22500000000000001</v>
      </c>
      <c r="H285" s="72"/>
      <c r="I285" s="37">
        <v>91.4</v>
      </c>
      <c r="J285" s="26">
        <f t="shared" si="17"/>
        <v>1.2802398000000001</v>
      </c>
      <c r="K285" s="37">
        <v>2.9</v>
      </c>
      <c r="L285" s="26">
        <f t="shared" si="19"/>
        <v>8.981299999999999E-2</v>
      </c>
      <c r="M285" s="19">
        <v>36</v>
      </c>
      <c r="N285" s="72">
        <v>3</v>
      </c>
      <c r="O285" s="72">
        <v>4</v>
      </c>
      <c r="P285" s="72">
        <v>2</v>
      </c>
      <c r="Q285" s="72">
        <v>2</v>
      </c>
      <c r="R285" s="72">
        <v>6</v>
      </c>
      <c r="S285" s="72">
        <v>4</v>
      </c>
      <c r="T285" s="72">
        <f t="shared" si="20"/>
        <v>24.444444444444443</v>
      </c>
      <c r="U285" s="72">
        <f t="shared" si="20"/>
        <v>21.111111111111111</v>
      </c>
      <c r="V285" s="72">
        <f t="shared" si="21"/>
        <v>0.35559999999999997</v>
      </c>
      <c r="W285" s="72"/>
      <c r="X285" s="72"/>
      <c r="Y285" s="72">
        <v>14</v>
      </c>
      <c r="Z285" s="72">
        <v>76</v>
      </c>
      <c r="AA285" s="72">
        <v>70</v>
      </c>
      <c r="AB285" s="72">
        <v>1</v>
      </c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</row>
    <row r="286" spans="1:39" x14ac:dyDescent="0.2">
      <c r="A286" s="73">
        <v>41457</v>
      </c>
      <c r="B286" s="72">
        <v>17</v>
      </c>
      <c r="C286" s="72">
        <v>0.57999999999999996</v>
      </c>
      <c r="D286" s="72">
        <v>6.52</v>
      </c>
      <c r="E286" s="72">
        <v>22.5</v>
      </c>
      <c r="F286" s="72">
        <v>1.6</v>
      </c>
      <c r="G286" s="72">
        <v>0.14699999999999999</v>
      </c>
      <c r="H286" s="72"/>
      <c r="I286" s="46">
        <v>83.8</v>
      </c>
      <c r="J286" s="26">
        <f t="shared" si="17"/>
        <v>1.1737865999999999</v>
      </c>
      <c r="K286" s="46">
        <v>3.81</v>
      </c>
      <c r="L286" s="26">
        <f t="shared" si="19"/>
        <v>0.1179957</v>
      </c>
      <c r="M286" s="19">
        <v>442.5</v>
      </c>
      <c r="N286" s="72">
        <v>2</v>
      </c>
      <c r="O286" s="72">
        <v>2</v>
      </c>
      <c r="P286" s="72">
        <v>1</v>
      </c>
      <c r="Q286" s="72">
        <v>2</v>
      </c>
      <c r="R286" s="72">
        <v>7</v>
      </c>
      <c r="S286" s="72">
        <v>4</v>
      </c>
      <c r="T286" s="72">
        <f t="shared" si="20"/>
        <v>28.333333333333332</v>
      </c>
      <c r="U286" s="72">
        <f t="shared" si="20"/>
        <v>22.222222222222221</v>
      </c>
      <c r="V286" s="72">
        <f t="shared" si="21"/>
        <v>0.35559999999999997</v>
      </c>
      <c r="W286" s="72"/>
      <c r="X286" s="72" t="s">
        <v>200</v>
      </c>
      <c r="Y286" s="72">
        <v>14</v>
      </c>
      <c r="Z286" s="72">
        <v>83</v>
      </c>
      <c r="AA286" s="72">
        <v>72</v>
      </c>
      <c r="AB286" s="72">
        <v>1</v>
      </c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</row>
    <row r="287" spans="1:39" x14ac:dyDescent="0.2">
      <c r="A287" s="73">
        <v>41471</v>
      </c>
      <c r="B287" s="72">
        <v>17</v>
      </c>
      <c r="C287" s="72">
        <v>0.12</v>
      </c>
      <c r="D287" s="72">
        <v>6.45</v>
      </c>
      <c r="E287" s="72">
        <v>19.5</v>
      </c>
      <c r="F287" s="72">
        <v>2.72</v>
      </c>
      <c r="G287" s="72">
        <v>0.48099999999999998</v>
      </c>
      <c r="H287" s="72"/>
      <c r="I287" s="46">
        <v>114</v>
      </c>
      <c r="J287" s="26">
        <f t="shared" si="17"/>
        <v>1.5967979999999999</v>
      </c>
      <c r="K287" s="46">
        <v>5.44</v>
      </c>
      <c r="L287" s="26">
        <f t="shared" si="19"/>
        <v>0.16847680000000001</v>
      </c>
      <c r="M287" s="19">
        <v>20</v>
      </c>
      <c r="N287" s="72">
        <v>3</v>
      </c>
      <c r="O287" s="72">
        <v>1</v>
      </c>
      <c r="P287" s="72">
        <v>1</v>
      </c>
      <c r="Q287" s="72">
        <v>2</v>
      </c>
      <c r="R287" s="72">
        <v>13</v>
      </c>
      <c r="S287" s="72">
        <v>1</v>
      </c>
      <c r="T287" s="72" t="e">
        <f t="shared" si="20"/>
        <v>#VALUE!</v>
      </c>
      <c r="U287" s="72">
        <f t="shared" si="20"/>
        <v>26.111111111111111</v>
      </c>
      <c r="V287" s="72">
        <f t="shared" si="21"/>
        <v>0.35559999999999997</v>
      </c>
      <c r="W287" s="72"/>
      <c r="X287" s="72" t="s">
        <v>200</v>
      </c>
      <c r="Y287" s="72">
        <v>14</v>
      </c>
      <c r="Z287" s="72" t="s">
        <v>23</v>
      </c>
      <c r="AA287" s="72">
        <v>79</v>
      </c>
      <c r="AB287" s="72">
        <v>1</v>
      </c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</row>
    <row r="288" spans="1:39" x14ac:dyDescent="0.2">
      <c r="A288" s="73">
        <v>41485</v>
      </c>
      <c r="B288" s="72">
        <v>17</v>
      </c>
      <c r="C288" s="72">
        <v>1.3</v>
      </c>
      <c r="D288" s="72">
        <v>6.99</v>
      </c>
      <c r="E288" s="72">
        <v>34.1</v>
      </c>
      <c r="F288" s="72">
        <v>7.45</v>
      </c>
      <c r="G288" s="72">
        <v>0.35099999999999998</v>
      </c>
      <c r="H288" s="72"/>
      <c r="I288" s="46">
        <v>88.7</v>
      </c>
      <c r="J288" s="26">
        <f t="shared" si="17"/>
        <v>1.2424209000000002</v>
      </c>
      <c r="K288" s="46">
        <v>3.46</v>
      </c>
      <c r="L288" s="26">
        <f t="shared" si="19"/>
        <v>0.10715620000000001</v>
      </c>
      <c r="M288" s="19">
        <v>36</v>
      </c>
      <c r="N288" s="72">
        <v>1</v>
      </c>
      <c r="O288" s="72">
        <v>2</v>
      </c>
      <c r="P288" s="72">
        <v>2</v>
      </c>
      <c r="Q288" s="72">
        <v>2</v>
      </c>
      <c r="R288" s="72">
        <v>13</v>
      </c>
      <c r="S288" s="72">
        <v>4</v>
      </c>
      <c r="T288" s="72">
        <f t="shared" si="20"/>
        <v>25.555555555555557</v>
      </c>
      <c r="U288" s="72">
        <f t="shared" si="20"/>
        <v>23.000000000000004</v>
      </c>
      <c r="V288" s="72">
        <f t="shared" si="21"/>
        <v>0.35559999999999997</v>
      </c>
      <c r="W288" s="72"/>
      <c r="X288" s="72" t="s">
        <v>60</v>
      </c>
      <c r="Y288" s="72">
        <v>14</v>
      </c>
      <c r="Z288" s="72">
        <v>78</v>
      </c>
      <c r="AA288" s="72">
        <v>73.400000000000006</v>
      </c>
      <c r="AB288" s="72">
        <v>1</v>
      </c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</row>
    <row r="289" spans="1:39" x14ac:dyDescent="0.2">
      <c r="A289" s="73">
        <v>41499</v>
      </c>
      <c r="B289" s="72">
        <v>17</v>
      </c>
      <c r="C289" s="72">
        <v>1.1399999999999999</v>
      </c>
      <c r="D289" s="72">
        <v>6.75</v>
      </c>
      <c r="E289" s="72">
        <v>14.6</v>
      </c>
      <c r="F289" s="72">
        <v>6.84</v>
      </c>
      <c r="G289" s="72">
        <v>0.33200000000000002</v>
      </c>
      <c r="H289" s="72"/>
      <c r="I289" s="46">
        <v>81.8</v>
      </c>
      <c r="J289" s="26">
        <f t="shared" si="17"/>
        <v>1.1457726000000001</v>
      </c>
      <c r="K289" s="46">
        <v>2.65</v>
      </c>
      <c r="L289" s="26">
        <f t="shared" si="19"/>
        <v>8.2070499999999991E-2</v>
      </c>
      <c r="M289" s="19">
        <v>219</v>
      </c>
      <c r="N289" s="72">
        <v>1</v>
      </c>
      <c r="O289" s="72">
        <v>4</v>
      </c>
      <c r="P289" s="72">
        <v>2</v>
      </c>
      <c r="Q289" s="72">
        <v>2</v>
      </c>
      <c r="R289" s="72">
        <v>9</v>
      </c>
      <c r="S289" s="72">
        <v>1</v>
      </c>
      <c r="T289" s="72">
        <f t="shared" si="20"/>
        <v>26.111111111111111</v>
      </c>
      <c r="U289" s="72">
        <f t="shared" si="20"/>
        <v>23.888888888888889</v>
      </c>
      <c r="V289" s="72">
        <f t="shared" si="21"/>
        <v>0.40639999999999998</v>
      </c>
      <c r="W289" s="72"/>
      <c r="X289" s="72"/>
      <c r="Y289" s="72">
        <v>16</v>
      </c>
      <c r="Z289" s="72">
        <v>79</v>
      </c>
      <c r="AA289" s="72">
        <v>75</v>
      </c>
      <c r="AB289" s="72">
        <v>1</v>
      </c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</row>
    <row r="290" spans="1:39" x14ac:dyDescent="0.2">
      <c r="A290" s="73">
        <v>41513</v>
      </c>
      <c r="B290" s="72">
        <v>17</v>
      </c>
      <c r="C290" s="72">
        <v>1.57</v>
      </c>
      <c r="D290" s="72">
        <v>7.09</v>
      </c>
      <c r="E290" s="72">
        <v>40</v>
      </c>
      <c r="F290" s="72">
        <v>6.42</v>
      </c>
      <c r="G290" s="72">
        <v>0.11600000000000001</v>
      </c>
      <c r="H290" s="72"/>
      <c r="I290" s="46">
        <v>67.2</v>
      </c>
      <c r="J290" s="26">
        <f t="shared" si="17"/>
        <v>0.94127040000000006</v>
      </c>
      <c r="K290" s="46">
        <v>3.04</v>
      </c>
      <c r="L290" s="26">
        <f t="shared" si="19"/>
        <v>9.4148799999999991E-2</v>
      </c>
      <c r="M290" s="19">
        <v>30.5</v>
      </c>
      <c r="N290" s="72">
        <v>3</v>
      </c>
      <c r="O290" s="72">
        <v>1</v>
      </c>
      <c r="P290" s="72">
        <v>1</v>
      </c>
      <c r="Q290" s="72">
        <v>1</v>
      </c>
      <c r="R290" s="72">
        <v>13</v>
      </c>
      <c r="S290" s="72">
        <v>1</v>
      </c>
      <c r="T290" s="72">
        <f t="shared" si="20"/>
        <v>27.777777777777779</v>
      </c>
      <c r="U290" s="72">
        <f t="shared" si="20"/>
        <v>22.222222222222221</v>
      </c>
      <c r="V290" s="72">
        <f t="shared" si="21"/>
        <v>0.40639999999999998</v>
      </c>
      <c r="W290" s="72"/>
      <c r="X290" s="72" t="s">
        <v>212</v>
      </c>
      <c r="Y290" s="72">
        <v>16</v>
      </c>
      <c r="Z290" s="72">
        <v>82</v>
      </c>
      <c r="AA290" s="72">
        <v>72</v>
      </c>
      <c r="AB290" s="72">
        <v>1</v>
      </c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</row>
    <row r="291" spans="1:39" x14ac:dyDescent="0.2">
      <c r="A291" s="73">
        <v>41527</v>
      </c>
      <c r="B291" s="72">
        <v>17</v>
      </c>
      <c r="C291" s="72"/>
      <c r="D291" s="72"/>
      <c r="E291" s="72"/>
      <c r="F291" s="72"/>
      <c r="G291" s="72"/>
      <c r="H291" s="72"/>
      <c r="I291" s="46"/>
      <c r="J291" s="26"/>
      <c r="K291" s="46"/>
      <c r="L291" s="26"/>
      <c r="M291" s="72"/>
      <c r="N291" s="72"/>
      <c r="O291" s="72"/>
      <c r="P291" s="72"/>
      <c r="Q291" s="72"/>
      <c r="R291" s="72"/>
      <c r="S291" s="72"/>
      <c r="T291" s="72" t="str">
        <f t="shared" si="20"/>
        <v xml:space="preserve"> </v>
      </c>
      <c r="U291" s="72" t="str">
        <f t="shared" si="20"/>
        <v xml:space="preserve"> </v>
      </c>
      <c r="V291" s="72">
        <f t="shared" si="21"/>
        <v>0</v>
      </c>
      <c r="W291" s="72"/>
      <c r="X291" s="72" t="s">
        <v>198</v>
      </c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</row>
    <row r="292" spans="1:39" x14ac:dyDescent="0.2">
      <c r="A292" s="73">
        <v>41541</v>
      </c>
      <c r="B292" s="72">
        <v>17</v>
      </c>
      <c r="C292" s="72">
        <v>4.2300000000000004</v>
      </c>
      <c r="D292" s="72">
        <v>6.71</v>
      </c>
      <c r="E292" s="72">
        <v>50.4</v>
      </c>
      <c r="F292" s="72">
        <v>8.8699999999999992</v>
      </c>
      <c r="G292" s="72">
        <v>0.13400000000000001</v>
      </c>
      <c r="H292" s="72"/>
      <c r="I292" s="46">
        <v>61.4</v>
      </c>
      <c r="J292" s="26">
        <f t="shared" si="17"/>
        <v>0.86002979999999996</v>
      </c>
      <c r="K292" s="46">
        <v>3.29</v>
      </c>
      <c r="L292" s="26">
        <f t="shared" si="19"/>
        <v>0.1018913</v>
      </c>
      <c r="M292" s="72"/>
      <c r="N292" s="72">
        <v>4</v>
      </c>
      <c r="O292" s="72">
        <v>1</v>
      </c>
      <c r="P292" s="72">
        <v>3</v>
      </c>
      <c r="Q292" s="72">
        <v>2</v>
      </c>
      <c r="R292" s="72">
        <v>8</v>
      </c>
      <c r="S292" s="72">
        <v>1</v>
      </c>
      <c r="T292" s="72">
        <f t="shared" si="20"/>
        <v>25</v>
      </c>
      <c r="U292" s="72">
        <f t="shared" si="20"/>
        <v>15</v>
      </c>
      <c r="V292" s="72">
        <f t="shared" si="21"/>
        <v>0.20319999999999999</v>
      </c>
      <c r="W292" s="72"/>
      <c r="X292" s="72" t="s">
        <v>217</v>
      </c>
      <c r="Y292" s="72">
        <v>8</v>
      </c>
      <c r="Z292" s="72">
        <v>77</v>
      </c>
      <c r="AA292" s="72">
        <v>59</v>
      </c>
      <c r="AB292" s="72">
        <v>1</v>
      </c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</row>
    <row r="293" spans="1:39" x14ac:dyDescent="0.2">
      <c r="A293" s="73">
        <v>41555</v>
      </c>
      <c r="B293" s="72">
        <v>17</v>
      </c>
      <c r="C293" s="72"/>
      <c r="D293" s="72"/>
      <c r="E293" s="72"/>
      <c r="F293" s="72"/>
      <c r="G293" s="72"/>
      <c r="H293" s="72"/>
      <c r="I293" s="46"/>
      <c r="J293" s="26"/>
      <c r="K293" s="46"/>
      <c r="L293" s="26"/>
      <c r="M293" s="72"/>
      <c r="N293" s="72" t="s">
        <v>23</v>
      </c>
      <c r="O293" s="72"/>
      <c r="P293" s="72"/>
      <c r="Q293" s="72"/>
      <c r="R293" s="72"/>
      <c r="S293" s="72"/>
      <c r="T293" s="72" t="str">
        <f t="shared" si="20"/>
        <v xml:space="preserve"> </v>
      </c>
      <c r="U293" s="72" t="str">
        <f t="shared" si="20"/>
        <v xml:space="preserve"> </v>
      </c>
      <c r="V293" s="72">
        <f t="shared" si="21"/>
        <v>0</v>
      </c>
      <c r="W293" s="72"/>
      <c r="X293" s="72" t="s">
        <v>198</v>
      </c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</row>
    <row r="294" spans="1:39" x14ac:dyDescent="0.2">
      <c r="A294" s="73">
        <v>41569</v>
      </c>
      <c r="B294" s="72">
        <v>17</v>
      </c>
      <c r="C294" s="72">
        <v>5.29</v>
      </c>
      <c r="D294" s="72">
        <v>6.83</v>
      </c>
      <c r="E294" s="72">
        <v>21.6</v>
      </c>
      <c r="F294" s="72" t="s">
        <v>112</v>
      </c>
      <c r="G294" s="72">
        <v>0.17699999999999999</v>
      </c>
      <c r="H294" s="72"/>
      <c r="I294" s="46">
        <v>73.3</v>
      </c>
      <c r="J294" s="26">
        <f t="shared" si="17"/>
        <v>1.0267131</v>
      </c>
      <c r="K294" s="46">
        <v>1.74</v>
      </c>
      <c r="L294" s="26">
        <f t="shared" si="19"/>
        <v>5.38878E-2</v>
      </c>
      <c r="M294" s="72"/>
      <c r="N294" s="72">
        <v>1</v>
      </c>
      <c r="O294" s="72">
        <v>2</v>
      </c>
      <c r="P294" s="72">
        <v>2</v>
      </c>
      <c r="Q294" s="72">
        <v>2</v>
      </c>
      <c r="R294" s="72">
        <v>8</v>
      </c>
      <c r="S294" s="72">
        <v>2</v>
      </c>
      <c r="T294" s="72">
        <f t="shared" si="20"/>
        <v>26.111111111111111</v>
      </c>
      <c r="U294" s="72">
        <f t="shared" si="20"/>
        <v>11.111111111111111</v>
      </c>
      <c r="V294" s="72">
        <f t="shared" si="21"/>
        <v>0.1016</v>
      </c>
      <c r="W294" s="72"/>
      <c r="X294" s="72" t="s">
        <v>212</v>
      </c>
      <c r="Y294" s="72">
        <v>4</v>
      </c>
      <c r="Z294" s="72">
        <v>79</v>
      </c>
      <c r="AA294" s="72">
        <v>52</v>
      </c>
      <c r="AB294" s="72">
        <v>1</v>
      </c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</row>
    <row r="295" spans="1:39" x14ac:dyDescent="0.2">
      <c r="A295" s="73">
        <v>41583</v>
      </c>
      <c r="B295" s="72">
        <v>17</v>
      </c>
      <c r="C295" s="72">
        <v>4.59</v>
      </c>
      <c r="D295" s="72">
        <v>6.79</v>
      </c>
      <c r="E295" s="72">
        <v>45.9</v>
      </c>
      <c r="F295" s="72">
        <v>9.57</v>
      </c>
      <c r="G295" s="72">
        <v>0.13200000000000001</v>
      </c>
      <c r="H295" s="72"/>
      <c r="I295" s="46">
        <v>76.400000000000006</v>
      </c>
      <c r="J295" s="26">
        <f t="shared" si="17"/>
        <v>1.0701348000000002</v>
      </c>
      <c r="K295" s="46">
        <v>2.16</v>
      </c>
      <c r="L295" s="26">
        <f t="shared" si="19"/>
        <v>6.6895200000000002E-2</v>
      </c>
      <c r="M295" s="72"/>
      <c r="N295" s="72">
        <v>3</v>
      </c>
      <c r="O295" s="72">
        <v>1</v>
      </c>
      <c r="P295" s="72">
        <v>1</v>
      </c>
      <c r="Q295" s="72">
        <v>1</v>
      </c>
      <c r="R295" s="72">
        <v>5</v>
      </c>
      <c r="S295" s="72">
        <v>1</v>
      </c>
      <c r="T295" s="72">
        <f t="shared" si="20"/>
        <v>7.2222222222222223</v>
      </c>
      <c r="U295" s="72">
        <f t="shared" si="20"/>
        <v>6.1111111111111107</v>
      </c>
      <c r="V295" s="72">
        <f t="shared" si="21"/>
        <v>0.1016</v>
      </c>
      <c r="W295" s="72"/>
      <c r="X295" s="72"/>
      <c r="Y295" s="72">
        <v>4</v>
      </c>
      <c r="Z295" s="72">
        <v>45</v>
      </c>
      <c r="AA295" s="72">
        <v>43</v>
      </c>
      <c r="AB295" s="72">
        <v>1</v>
      </c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</row>
    <row r="296" spans="1:39" x14ac:dyDescent="0.2">
      <c r="A296" s="73"/>
      <c r="B296" s="72"/>
      <c r="C296" s="72"/>
      <c r="D296" s="72"/>
      <c r="E296" s="72"/>
      <c r="F296" s="72"/>
      <c r="G296" s="72"/>
      <c r="H296" s="72"/>
      <c r="I296" s="46"/>
      <c r="J296" s="26"/>
      <c r="K296" s="46"/>
      <c r="L296" s="26"/>
      <c r="M296" s="72"/>
      <c r="N296" s="72"/>
      <c r="O296" s="72"/>
      <c r="P296" s="72"/>
      <c r="Q296" s="72"/>
      <c r="R296" s="72"/>
      <c r="S296" s="72"/>
      <c r="T296" s="72" t="str">
        <f t="shared" si="20"/>
        <v xml:space="preserve"> </v>
      </c>
      <c r="U296" s="72" t="str">
        <f t="shared" si="20"/>
        <v xml:space="preserve"> </v>
      </c>
      <c r="V296" s="72">
        <f t="shared" si="21"/>
        <v>0</v>
      </c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</row>
    <row r="297" spans="1:39" x14ac:dyDescent="0.2">
      <c r="A297" s="73"/>
      <c r="B297" s="72"/>
      <c r="C297" s="72"/>
      <c r="D297" s="72"/>
      <c r="E297" s="72"/>
      <c r="F297" s="72"/>
      <c r="G297" s="72"/>
      <c r="H297" s="72"/>
      <c r="I297" s="46"/>
      <c r="J297" s="26"/>
      <c r="K297" s="46"/>
      <c r="L297" s="26"/>
      <c r="M297" s="72"/>
      <c r="N297" s="72"/>
      <c r="O297" s="72"/>
      <c r="P297" s="72"/>
      <c r="Q297" s="72"/>
      <c r="R297" s="72"/>
      <c r="S297" s="72"/>
      <c r="T297" s="72" t="str">
        <f t="shared" si="20"/>
        <v xml:space="preserve"> </v>
      </c>
      <c r="U297" s="72" t="str">
        <f t="shared" si="20"/>
        <v xml:space="preserve"> </v>
      </c>
      <c r="V297" s="72">
        <f t="shared" si="21"/>
        <v>0</v>
      </c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</row>
    <row r="298" spans="1:39" x14ac:dyDescent="0.2">
      <c r="A298" s="73"/>
      <c r="B298" s="72"/>
      <c r="C298" s="72"/>
      <c r="D298" s="72"/>
      <c r="E298" s="72"/>
      <c r="F298" s="72"/>
      <c r="G298" s="72"/>
      <c r="H298" s="72"/>
      <c r="I298" s="46"/>
      <c r="J298" s="26"/>
      <c r="K298" s="46"/>
      <c r="L298" s="26"/>
      <c r="M298" s="72"/>
      <c r="N298" s="72"/>
      <c r="O298" s="72"/>
      <c r="P298" s="72"/>
      <c r="Q298" s="72"/>
      <c r="R298" s="72"/>
      <c r="S298" s="72"/>
      <c r="T298" s="72" t="str">
        <f t="shared" si="20"/>
        <v xml:space="preserve"> </v>
      </c>
      <c r="U298" s="72" t="str">
        <f t="shared" si="20"/>
        <v xml:space="preserve"> </v>
      </c>
      <c r="V298" s="72">
        <f t="shared" si="21"/>
        <v>0</v>
      </c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</row>
    <row r="299" spans="1:39" x14ac:dyDescent="0.2">
      <c r="A299" s="73"/>
      <c r="B299" s="72"/>
      <c r="C299" s="72"/>
      <c r="D299" s="72"/>
      <c r="E299" s="72"/>
      <c r="F299" s="72"/>
      <c r="G299" s="72"/>
      <c r="H299" s="72"/>
      <c r="I299" s="46"/>
      <c r="J299" s="26"/>
      <c r="K299" s="46"/>
      <c r="L299" s="26"/>
      <c r="M299" s="72"/>
      <c r="N299" s="72"/>
      <c r="O299" s="72"/>
      <c r="P299" s="72"/>
      <c r="Q299" s="72"/>
      <c r="R299" s="72"/>
      <c r="S299" s="72"/>
      <c r="T299" s="72" t="str">
        <f t="shared" si="20"/>
        <v xml:space="preserve"> </v>
      </c>
      <c r="U299" s="72" t="str">
        <f t="shared" si="20"/>
        <v xml:space="preserve"> </v>
      </c>
      <c r="V299" s="72">
        <f t="shared" si="21"/>
        <v>0</v>
      </c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</row>
    <row r="300" spans="1:39" x14ac:dyDescent="0.2">
      <c r="A300" s="73">
        <v>41345</v>
      </c>
      <c r="B300" s="72">
        <v>18</v>
      </c>
      <c r="C300" s="72">
        <v>1.89</v>
      </c>
      <c r="D300" s="72">
        <v>6.65</v>
      </c>
      <c r="E300" s="72">
        <v>8.6999999999999993</v>
      </c>
      <c r="F300" s="72">
        <v>7.53</v>
      </c>
      <c r="G300" s="72">
        <v>0.23899999999999999</v>
      </c>
      <c r="H300" s="72"/>
      <c r="I300" s="37">
        <v>162</v>
      </c>
      <c r="J300" s="26">
        <f t="shared" si="17"/>
        <v>2.2691340000000002</v>
      </c>
      <c r="K300" s="39">
        <v>2.21</v>
      </c>
      <c r="L300" s="26">
        <f t="shared" si="19"/>
        <v>6.8443699999999996E-2</v>
      </c>
      <c r="M300" s="72"/>
      <c r="N300" s="72">
        <v>4</v>
      </c>
      <c r="O300" s="72">
        <v>6</v>
      </c>
      <c r="P300" s="72">
        <v>4</v>
      </c>
      <c r="Q300" s="72">
        <v>4</v>
      </c>
      <c r="R300" s="72">
        <v>11</v>
      </c>
      <c r="S300" s="72">
        <v>5</v>
      </c>
      <c r="T300" s="72">
        <f t="shared" si="20"/>
        <v>12.222222222222221</v>
      </c>
      <c r="U300" s="72">
        <f t="shared" si="20"/>
        <v>10</v>
      </c>
      <c r="V300" s="72">
        <f t="shared" si="21"/>
        <v>0.2286</v>
      </c>
      <c r="W300" s="72" t="s">
        <v>62</v>
      </c>
      <c r="X300" s="72" t="s">
        <v>106</v>
      </c>
      <c r="Y300" s="72">
        <v>9</v>
      </c>
      <c r="Z300" s="72">
        <v>54</v>
      </c>
      <c r="AA300" s="72">
        <v>50</v>
      </c>
      <c r="AB300" s="72">
        <v>1</v>
      </c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</row>
    <row r="301" spans="1:39" x14ac:dyDescent="0.2">
      <c r="A301" s="73">
        <v>41359</v>
      </c>
      <c r="B301" s="72">
        <v>18</v>
      </c>
      <c r="C301" s="72">
        <v>0.09</v>
      </c>
      <c r="D301" s="72">
        <v>6.63</v>
      </c>
      <c r="E301" s="72">
        <v>9.3000000000000007</v>
      </c>
      <c r="F301" s="72">
        <v>4.18</v>
      </c>
      <c r="G301" s="72">
        <v>0.443</v>
      </c>
      <c r="H301" s="72"/>
      <c r="I301" s="37">
        <v>242</v>
      </c>
      <c r="J301" s="26">
        <f t="shared" si="17"/>
        <v>3.389694</v>
      </c>
      <c r="K301" s="39">
        <v>4.7300000000000004</v>
      </c>
      <c r="L301" s="26">
        <f t="shared" si="19"/>
        <v>0.14648810000000001</v>
      </c>
      <c r="M301" s="72"/>
      <c r="N301" s="72">
        <v>4</v>
      </c>
      <c r="O301" s="72">
        <v>2</v>
      </c>
      <c r="P301" s="72">
        <v>3</v>
      </c>
      <c r="Q301" s="72">
        <v>2</v>
      </c>
      <c r="R301" s="72">
        <v>12</v>
      </c>
      <c r="S301" s="72">
        <v>4</v>
      </c>
      <c r="T301" s="72">
        <f t="shared" si="20"/>
        <v>2.2222222222222223</v>
      </c>
      <c r="U301" s="72">
        <f t="shared" si="20"/>
        <v>7.7777777777777777</v>
      </c>
      <c r="V301" s="72">
        <f t="shared" si="21"/>
        <v>0.20319999999999999</v>
      </c>
      <c r="W301" s="72"/>
      <c r="X301" s="72" t="s">
        <v>178</v>
      </c>
      <c r="Y301" s="72">
        <v>8</v>
      </c>
      <c r="Z301" s="72">
        <v>36</v>
      </c>
      <c r="AA301" s="72">
        <v>46</v>
      </c>
      <c r="AB301" s="72">
        <v>1</v>
      </c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</row>
    <row r="302" spans="1:39" x14ac:dyDescent="0.2">
      <c r="A302" s="73">
        <v>41373</v>
      </c>
      <c r="B302" s="72">
        <v>18</v>
      </c>
      <c r="C302" s="72">
        <v>1.58</v>
      </c>
      <c r="D302" s="72">
        <v>6.6</v>
      </c>
      <c r="E302" s="72">
        <v>10.1</v>
      </c>
      <c r="F302" s="72">
        <v>5.22</v>
      </c>
      <c r="G302" s="72">
        <v>0.14799999999999999</v>
      </c>
      <c r="H302" s="72"/>
      <c r="I302" s="40">
        <v>152</v>
      </c>
      <c r="J302" s="26">
        <f t="shared" si="17"/>
        <v>2.1290640000000001</v>
      </c>
      <c r="K302" s="37">
        <v>3.42</v>
      </c>
      <c r="L302" s="26">
        <f t="shared" si="19"/>
        <v>0.10591740000000001</v>
      </c>
      <c r="M302" s="72"/>
      <c r="N302" s="72">
        <v>2</v>
      </c>
      <c r="O302" s="72">
        <v>1</v>
      </c>
      <c r="P302" s="72">
        <v>2</v>
      </c>
      <c r="Q302" s="72">
        <v>2</v>
      </c>
      <c r="R302" s="72">
        <v>5</v>
      </c>
      <c r="S302" s="72">
        <v>1</v>
      </c>
      <c r="T302" s="72">
        <f t="shared" si="20"/>
        <v>17.777777777777779</v>
      </c>
      <c r="U302" s="72">
        <f t="shared" si="20"/>
        <v>15</v>
      </c>
      <c r="V302" s="72">
        <f t="shared" si="21"/>
        <v>0.17779999999999999</v>
      </c>
      <c r="W302" s="72"/>
      <c r="X302" s="72"/>
      <c r="Y302" s="72">
        <v>7</v>
      </c>
      <c r="Z302" s="72">
        <v>64</v>
      </c>
      <c r="AA302" s="72">
        <v>59</v>
      </c>
      <c r="AB302" s="72">
        <v>1</v>
      </c>
      <c r="AC302" s="72" t="s">
        <v>183</v>
      </c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</row>
    <row r="303" spans="1:39" x14ac:dyDescent="0.2">
      <c r="A303" s="73">
        <v>41387</v>
      </c>
      <c r="B303" s="72">
        <v>18</v>
      </c>
      <c r="C303" s="72">
        <v>5.14</v>
      </c>
      <c r="D303" s="72">
        <v>7.31</v>
      </c>
      <c r="E303" s="72">
        <v>25</v>
      </c>
      <c r="F303" s="72" t="s">
        <v>108</v>
      </c>
      <c r="G303" s="72">
        <v>0.14799999999999999</v>
      </c>
      <c r="H303" s="72"/>
      <c r="I303" s="38">
        <v>105</v>
      </c>
      <c r="J303" s="26">
        <f t="shared" si="17"/>
        <v>1.4707349999999999</v>
      </c>
      <c r="K303" s="37">
        <v>2.34</v>
      </c>
      <c r="L303" s="26">
        <f t="shared" si="19"/>
        <v>7.2469799999999987E-2</v>
      </c>
      <c r="M303" s="72"/>
      <c r="N303" s="72">
        <v>1</v>
      </c>
      <c r="O303" s="72">
        <v>3</v>
      </c>
      <c r="P303" s="72">
        <v>2</v>
      </c>
      <c r="Q303" s="72">
        <v>2</v>
      </c>
      <c r="R303" s="72">
        <v>5</v>
      </c>
      <c r="S303" s="72">
        <v>3</v>
      </c>
      <c r="T303" s="72">
        <f t="shared" si="20"/>
        <v>17.777777777777779</v>
      </c>
      <c r="U303" s="72">
        <f t="shared" si="20"/>
        <v>15</v>
      </c>
      <c r="V303" s="72">
        <f t="shared" si="21"/>
        <v>0.60959999999999992</v>
      </c>
      <c r="W303" s="72"/>
      <c r="X303" s="72" t="s">
        <v>106</v>
      </c>
      <c r="Y303" s="72">
        <v>24</v>
      </c>
      <c r="Z303" s="72">
        <v>64</v>
      </c>
      <c r="AA303" s="72">
        <v>59</v>
      </c>
      <c r="AB303" s="72">
        <v>1</v>
      </c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</row>
    <row r="304" spans="1:39" x14ac:dyDescent="0.2">
      <c r="A304" s="73">
        <v>41401</v>
      </c>
      <c r="B304" s="72">
        <v>18</v>
      </c>
      <c r="C304" s="72">
        <v>3.53</v>
      </c>
      <c r="D304" s="72">
        <v>7.14</v>
      </c>
      <c r="E304" s="72">
        <v>46.7</v>
      </c>
      <c r="F304" s="72">
        <v>7.5</v>
      </c>
      <c r="G304" s="72">
        <v>7.0000000000000001E-3</v>
      </c>
      <c r="H304" s="72"/>
      <c r="I304" s="37">
        <v>69.599999999999994</v>
      </c>
      <c r="J304" s="26">
        <f t="shared" si="17"/>
        <v>0.97488719999999995</v>
      </c>
      <c r="K304" s="39">
        <v>2.57</v>
      </c>
      <c r="L304" s="26">
        <f t="shared" si="19"/>
        <v>7.9592899999999994E-2</v>
      </c>
      <c r="M304" s="72"/>
      <c r="N304" s="72">
        <v>3</v>
      </c>
      <c r="O304" s="72">
        <v>6</v>
      </c>
      <c r="P304" s="72">
        <v>1</v>
      </c>
      <c r="Q304" s="72" t="s">
        <v>23</v>
      </c>
      <c r="R304" s="72">
        <v>13</v>
      </c>
      <c r="S304" s="72">
        <v>4</v>
      </c>
      <c r="T304" s="72">
        <f t="shared" si="20"/>
        <v>16.111111111111111</v>
      </c>
      <c r="U304" s="72">
        <f t="shared" si="20"/>
        <v>11.666666666666666</v>
      </c>
      <c r="V304" s="72">
        <f t="shared" si="21"/>
        <v>0.254</v>
      </c>
      <c r="W304" s="72"/>
      <c r="X304" s="72" t="s">
        <v>60</v>
      </c>
      <c r="Y304" s="72">
        <v>10</v>
      </c>
      <c r="Z304" s="72">
        <v>61</v>
      </c>
      <c r="AA304" s="72">
        <v>53</v>
      </c>
      <c r="AB304" s="72">
        <v>1</v>
      </c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</row>
    <row r="305" spans="1:39" x14ac:dyDescent="0.2">
      <c r="A305" s="73">
        <v>41415</v>
      </c>
      <c r="B305" s="72">
        <v>18</v>
      </c>
      <c r="C305" s="72">
        <v>4.28</v>
      </c>
      <c r="D305" s="72">
        <v>6.79</v>
      </c>
      <c r="E305" s="72">
        <v>8.8000000000000007</v>
      </c>
      <c r="F305" s="72">
        <v>10.3</v>
      </c>
      <c r="G305" s="72">
        <v>0.60399999999999998</v>
      </c>
      <c r="H305" s="72"/>
      <c r="I305" s="40">
        <v>90.4</v>
      </c>
      <c r="J305" s="26">
        <f t="shared" si="17"/>
        <v>1.2662328</v>
      </c>
      <c r="K305" s="37">
        <v>2.2599999999999998</v>
      </c>
      <c r="L305" s="26">
        <f t="shared" si="19"/>
        <v>6.9992200000000004E-2</v>
      </c>
      <c r="M305" s="72"/>
      <c r="N305" s="72">
        <v>2</v>
      </c>
      <c r="O305" s="72">
        <v>3</v>
      </c>
      <c r="P305" s="72">
        <v>2</v>
      </c>
      <c r="Q305" s="72">
        <v>2</v>
      </c>
      <c r="R305" s="72">
        <v>10</v>
      </c>
      <c r="S305" s="72">
        <v>4</v>
      </c>
      <c r="T305" s="72">
        <f t="shared" si="20"/>
        <v>24.444444444444443</v>
      </c>
      <c r="U305" s="72">
        <f t="shared" si="20"/>
        <v>23.333333333333332</v>
      </c>
      <c r="V305" s="72">
        <f t="shared" si="21"/>
        <v>0.50800000000000001</v>
      </c>
      <c r="W305" s="72"/>
      <c r="X305" s="72" t="s">
        <v>106</v>
      </c>
      <c r="Y305" s="72">
        <v>20</v>
      </c>
      <c r="Z305" s="72">
        <v>76</v>
      </c>
      <c r="AA305" s="72">
        <v>74</v>
      </c>
      <c r="AB305" s="72">
        <v>1</v>
      </c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</row>
    <row r="306" spans="1:39" x14ac:dyDescent="0.2">
      <c r="A306" s="73">
        <v>41429</v>
      </c>
      <c r="B306" s="72">
        <v>18</v>
      </c>
      <c r="C306" s="72">
        <v>2.2799999999999998</v>
      </c>
      <c r="D306" s="72">
        <v>6.82</v>
      </c>
      <c r="E306" s="72">
        <v>7.1</v>
      </c>
      <c r="F306" s="72">
        <v>6.2</v>
      </c>
      <c r="G306" s="72">
        <v>0.55900000000000005</v>
      </c>
      <c r="H306" s="72"/>
      <c r="I306" s="37">
        <v>113</v>
      </c>
      <c r="J306" s="26">
        <f t="shared" si="17"/>
        <v>1.5827910000000001</v>
      </c>
      <c r="K306" s="37">
        <v>2.9</v>
      </c>
      <c r="L306" s="26">
        <f t="shared" si="19"/>
        <v>8.981299999999999E-2</v>
      </c>
      <c r="M306" s="72"/>
      <c r="N306" s="72">
        <v>4</v>
      </c>
      <c r="O306" s="72">
        <v>1</v>
      </c>
      <c r="P306" s="72">
        <v>3</v>
      </c>
      <c r="Q306" s="72">
        <v>2</v>
      </c>
      <c r="R306" s="72">
        <v>12</v>
      </c>
      <c r="S306" s="72">
        <v>5</v>
      </c>
      <c r="T306" s="72">
        <f t="shared" si="20"/>
        <v>20</v>
      </c>
      <c r="U306" s="72">
        <f t="shared" si="20"/>
        <v>22.222222222222221</v>
      </c>
      <c r="V306" s="72">
        <f t="shared" si="21"/>
        <v>0.254</v>
      </c>
      <c r="W306" s="72"/>
      <c r="X306" s="72" t="s">
        <v>178</v>
      </c>
      <c r="Y306" s="123">
        <v>10</v>
      </c>
      <c r="Z306" s="72">
        <v>68</v>
      </c>
      <c r="AA306" s="72">
        <v>72</v>
      </c>
      <c r="AB306" s="72">
        <v>2</v>
      </c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</row>
    <row r="307" spans="1:39" x14ac:dyDescent="0.2">
      <c r="A307" s="73">
        <v>41443</v>
      </c>
      <c r="B307" s="72">
        <v>18</v>
      </c>
      <c r="C307" s="72"/>
      <c r="D307" s="72"/>
      <c r="E307" s="72"/>
      <c r="F307" s="72"/>
      <c r="G307" s="72"/>
      <c r="H307" s="72"/>
      <c r="I307" s="37"/>
      <c r="J307" s="26"/>
      <c r="K307" s="37"/>
      <c r="L307" s="26"/>
      <c r="M307" s="72"/>
      <c r="N307" s="72"/>
      <c r="O307" s="72"/>
      <c r="P307" s="72"/>
      <c r="Q307" s="72"/>
      <c r="R307" s="72"/>
      <c r="S307" s="72"/>
      <c r="T307" s="72" t="str">
        <f t="shared" si="20"/>
        <v xml:space="preserve"> </v>
      </c>
      <c r="U307" s="72" t="str">
        <f t="shared" si="20"/>
        <v xml:space="preserve"> </v>
      </c>
      <c r="V307" s="72">
        <f t="shared" si="21"/>
        <v>0</v>
      </c>
      <c r="W307" s="72"/>
      <c r="X307" s="72" t="s">
        <v>198</v>
      </c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</row>
    <row r="308" spans="1:39" x14ac:dyDescent="0.2">
      <c r="A308" s="73">
        <v>41457</v>
      </c>
      <c r="B308" s="72">
        <v>18</v>
      </c>
      <c r="C308" s="72">
        <v>0.42</v>
      </c>
      <c r="D308" s="72">
        <v>6.56</v>
      </c>
      <c r="E308" s="72">
        <v>12</v>
      </c>
      <c r="F308" s="72">
        <v>2.11</v>
      </c>
      <c r="G308" s="72">
        <v>0.437</v>
      </c>
      <c r="H308" s="72"/>
      <c r="I308" s="46">
        <v>104</v>
      </c>
      <c r="J308" s="26">
        <f t="shared" si="17"/>
        <v>1.456728</v>
      </c>
      <c r="K308" s="46">
        <v>4.18</v>
      </c>
      <c r="L308" s="26">
        <f t="shared" si="19"/>
        <v>0.1294546</v>
      </c>
      <c r="M308" s="72"/>
      <c r="N308" s="72">
        <v>4</v>
      </c>
      <c r="O308" s="72">
        <v>4</v>
      </c>
      <c r="P308" s="72">
        <v>3</v>
      </c>
      <c r="Q308" s="72">
        <v>2</v>
      </c>
      <c r="R308" s="72">
        <v>8</v>
      </c>
      <c r="S308" s="72">
        <v>5</v>
      </c>
      <c r="T308" s="72">
        <f t="shared" si="20"/>
        <v>23.333333333333332</v>
      </c>
      <c r="U308" s="72">
        <f t="shared" si="20"/>
        <v>24.444444444444443</v>
      </c>
      <c r="V308" s="72">
        <f t="shared" si="21"/>
        <v>7.619999999999999E-2</v>
      </c>
      <c r="W308" s="72"/>
      <c r="X308" s="72" t="s">
        <v>178</v>
      </c>
      <c r="Y308" s="72">
        <v>3</v>
      </c>
      <c r="Z308" s="72">
        <v>74</v>
      </c>
      <c r="AA308" s="72">
        <v>76</v>
      </c>
      <c r="AB308" s="72">
        <v>1</v>
      </c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</row>
    <row r="309" spans="1:39" x14ac:dyDescent="0.2">
      <c r="A309" s="73">
        <v>41471</v>
      </c>
      <c r="B309" s="72">
        <v>18</v>
      </c>
      <c r="C309" s="72">
        <v>0.15</v>
      </c>
      <c r="D309" s="72">
        <v>6.49</v>
      </c>
      <c r="E309" s="72">
        <v>12.9</v>
      </c>
      <c r="F309" s="72">
        <v>3.92</v>
      </c>
      <c r="G309" s="72">
        <v>0.55300000000000005</v>
      </c>
      <c r="H309" s="72"/>
      <c r="I309" s="46">
        <v>128</v>
      </c>
      <c r="J309" s="26">
        <f t="shared" si="17"/>
        <v>1.792896</v>
      </c>
      <c r="K309" s="46">
        <v>4.78</v>
      </c>
      <c r="L309" s="26">
        <f t="shared" si="19"/>
        <v>0.14803659999999999</v>
      </c>
      <c r="M309" s="72"/>
      <c r="N309" s="72">
        <v>2</v>
      </c>
      <c r="O309" s="72">
        <v>1</v>
      </c>
      <c r="P309" s="72">
        <v>3</v>
      </c>
      <c r="Q309" s="72">
        <v>2</v>
      </c>
      <c r="R309" s="72">
        <v>6</v>
      </c>
      <c r="S309" s="72">
        <v>1</v>
      </c>
      <c r="T309" s="72">
        <f t="shared" si="20"/>
        <v>33.333333333333336</v>
      </c>
      <c r="U309" s="72">
        <f t="shared" si="20"/>
        <v>26.666666666666668</v>
      </c>
      <c r="V309" s="72">
        <f t="shared" si="21"/>
        <v>0.40639999999999998</v>
      </c>
      <c r="W309" s="72"/>
      <c r="X309" s="72" t="s">
        <v>178</v>
      </c>
      <c r="Y309" s="72">
        <v>16</v>
      </c>
      <c r="Z309" s="72">
        <v>92</v>
      </c>
      <c r="AA309" s="72">
        <v>80</v>
      </c>
      <c r="AB309" s="72">
        <v>1</v>
      </c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</row>
    <row r="310" spans="1:39" x14ac:dyDescent="0.2">
      <c r="A310" s="73">
        <v>41485</v>
      </c>
      <c r="B310" s="72">
        <v>18</v>
      </c>
      <c r="C310" s="72">
        <v>2.87</v>
      </c>
      <c r="D310" s="72">
        <v>6.9</v>
      </c>
      <c r="E310" s="72">
        <v>12.8</v>
      </c>
      <c r="F310" s="72">
        <v>10.3</v>
      </c>
      <c r="G310" s="72">
        <v>0.38800000000000001</v>
      </c>
      <c r="H310" s="72"/>
      <c r="I310" s="46">
        <v>62.5</v>
      </c>
      <c r="J310" s="26">
        <f t="shared" si="17"/>
        <v>0.87543749999999998</v>
      </c>
      <c r="K310" s="46">
        <v>2.39</v>
      </c>
      <c r="L310" s="26">
        <f t="shared" si="19"/>
        <v>7.4018299999999995E-2</v>
      </c>
      <c r="M310" s="72"/>
      <c r="N310" s="72">
        <v>2</v>
      </c>
      <c r="O310" s="72">
        <v>1</v>
      </c>
      <c r="P310" s="72">
        <v>2</v>
      </c>
      <c r="Q310" s="72">
        <v>2</v>
      </c>
      <c r="R310" s="72">
        <v>5</v>
      </c>
      <c r="S310" s="72">
        <v>2</v>
      </c>
      <c r="T310" s="72">
        <f t="shared" si="20"/>
        <v>23.888888888888889</v>
      </c>
      <c r="U310" s="72">
        <f t="shared" si="20"/>
        <v>25.555555555555557</v>
      </c>
      <c r="V310" s="72">
        <f t="shared" si="21"/>
        <v>0.40639999999999998</v>
      </c>
      <c r="W310" s="72"/>
      <c r="X310" s="72"/>
      <c r="Y310" s="72">
        <v>16</v>
      </c>
      <c r="Z310" s="72">
        <v>75</v>
      </c>
      <c r="AA310" s="72">
        <v>78</v>
      </c>
      <c r="AB310" s="72">
        <v>1</v>
      </c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</row>
    <row r="311" spans="1:39" x14ac:dyDescent="0.2">
      <c r="A311" s="73">
        <v>41499</v>
      </c>
      <c r="B311" s="72">
        <v>18</v>
      </c>
      <c r="C311" s="72">
        <v>1.83</v>
      </c>
      <c r="D311" s="72">
        <v>6.82</v>
      </c>
      <c r="E311" s="72">
        <v>11.9</v>
      </c>
      <c r="F311" s="72">
        <v>7.99</v>
      </c>
      <c r="G311" s="72">
        <v>0.254</v>
      </c>
      <c r="H311" s="72"/>
      <c r="I311" s="46">
        <v>73.900000000000006</v>
      </c>
      <c r="J311" s="26">
        <f t="shared" si="17"/>
        <v>1.0351173000000002</v>
      </c>
      <c r="K311" s="46">
        <v>2.36</v>
      </c>
      <c r="L311" s="26">
        <f t="shared" si="19"/>
        <v>7.3089199999999993E-2</v>
      </c>
      <c r="M311" s="72"/>
      <c r="N311" s="72">
        <v>2</v>
      </c>
      <c r="O311" s="72">
        <v>2</v>
      </c>
      <c r="P311" s="72">
        <v>3</v>
      </c>
      <c r="Q311" s="72">
        <v>3</v>
      </c>
      <c r="R311" s="72">
        <v>6</v>
      </c>
      <c r="S311" s="72">
        <v>3</v>
      </c>
      <c r="T311" s="72">
        <f t="shared" si="20"/>
        <v>28.333333333333332</v>
      </c>
      <c r="U311" s="72">
        <f t="shared" si="20"/>
        <v>25.555555555555557</v>
      </c>
      <c r="V311" s="72">
        <f t="shared" si="21"/>
        <v>0.4572</v>
      </c>
      <c r="W311" s="72"/>
      <c r="X311" s="72"/>
      <c r="Y311" s="72">
        <v>18</v>
      </c>
      <c r="Z311" s="72">
        <v>83</v>
      </c>
      <c r="AA311" s="72">
        <v>78</v>
      </c>
      <c r="AB311" s="72">
        <v>1</v>
      </c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</row>
    <row r="312" spans="1:39" x14ac:dyDescent="0.2">
      <c r="A312" s="73">
        <v>41513</v>
      </c>
      <c r="B312" s="72">
        <v>18</v>
      </c>
      <c r="C312" s="72">
        <v>3.5</v>
      </c>
      <c r="D312" s="72">
        <v>6.92</v>
      </c>
      <c r="E312" s="72">
        <v>14.5</v>
      </c>
      <c r="F312" s="72">
        <v>9.6300000000000008</v>
      </c>
      <c r="G312" s="72">
        <v>0.152</v>
      </c>
      <c r="H312" s="72"/>
      <c r="I312" s="46">
        <v>54.7</v>
      </c>
      <c r="J312" s="26">
        <f t="shared" si="17"/>
        <v>0.7661829</v>
      </c>
      <c r="K312" s="46">
        <v>1.91</v>
      </c>
      <c r="L312" s="26">
        <f t="shared" si="19"/>
        <v>5.9152699999999996E-2</v>
      </c>
      <c r="M312" s="72"/>
      <c r="N312" s="72">
        <v>2</v>
      </c>
      <c r="O312" s="72">
        <v>1</v>
      </c>
      <c r="P312" s="72">
        <v>2</v>
      </c>
      <c r="Q312" s="72">
        <v>2</v>
      </c>
      <c r="R312" s="72">
        <v>7</v>
      </c>
      <c r="S312" s="72">
        <v>1</v>
      </c>
      <c r="T312" s="72">
        <f t="shared" si="20"/>
        <v>23.333333333333332</v>
      </c>
      <c r="U312" s="72">
        <f t="shared" si="20"/>
        <v>24.444444444444443</v>
      </c>
      <c r="V312" s="72">
        <f t="shared" si="21"/>
        <v>0.50800000000000001</v>
      </c>
      <c r="W312" s="72"/>
      <c r="X312" s="72"/>
      <c r="Y312" s="72">
        <v>20</v>
      </c>
      <c r="Z312" s="72">
        <v>74</v>
      </c>
      <c r="AA312" s="72">
        <v>76</v>
      </c>
      <c r="AB312" s="72">
        <v>1</v>
      </c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</row>
    <row r="313" spans="1:39" x14ac:dyDescent="0.2">
      <c r="A313" s="73">
        <v>41527</v>
      </c>
      <c r="B313" s="72">
        <v>18</v>
      </c>
      <c r="C313" s="72">
        <v>5.95</v>
      </c>
      <c r="D313" s="72">
        <v>7.01</v>
      </c>
      <c r="E313" s="72"/>
      <c r="F313" s="72" t="s">
        <v>108</v>
      </c>
      <c r="G313" s="72">
        <v>0.192</v>
      </c>
      <c r="H313" s="72"/>
      <c r="I313" s="46">
        <v>45.5</v>
      </c>
      <c r="J313" s="26">
        <f t="shared" si="17"/>
        <v>0.63731850000000001</v>
      </c>
      <c r="K313" s="46">
        <v>1.91</v>
      </c>
      <c r="L313" s="26">
        <f t="shared" si="19"/>
        <v>5.9152699999999996E-2</v>
      </c>
      <c r="M313" s="72"/>
      <c r="N313" s="72">
        <v>1</v>
      </c>
      <c r="O313" s="72">
        <v>2</v>
      </c>
      <c r="P313" s="72">
        <v>3</v>
      </c>
      <c r="Q313" s="72">
        <v>2</v>
      </c>
      <c r="R313" s="72">
        <v>9</v>
      </c>
      <c r="S313" s="72">
        <v>1</v>
      </c>
      <c r="T313" s="72">
        <f t="shared" si="20"/>
        <v>23.333333333333332</v>
      </c>
      <c r="U313" s="72">
        <f t="shared" si="20"/>
        <v>24.444444444444443</v>
      </c>
      <c r="V313" s="72">
        <f t="shared" si="21"/>
        <v>0.40639999999999998</v>
      </c>
      <c r="W313" s="72"/>
      <c r="X313" s="72" t="s">
        <v>192</v>
      </c>
      <c r="Y313" s="72">
        <v>16</v>
      </c>
      <c r="Z313" s="72">
        <v>74</v>
      </c>
      <c r="AA313" s="72">
        <v>76</v>
      </c>
      <c r="AB313" s="72">
        <v>1</v>
      </c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</row>
    <row r="314" spans="1:39" x14ac:dyDescent="0.2">
      <c r="A314" s="73">
        <v>41541</v>
      </c>
      <c r="B314" s="72">
        <v>18</v>
      </c>
      <c r="C314" s="72">
        <v>5.52</v>
      </c>
      <c r="D314" s="72">
        <v>7.03</v>
      </c>
      <c r="E314" s="72">
        <v>31</v>
      </c>
      <c r="F314" s="72" t="s">
        <v>108</v>
      </c>
      <c r="G314" s="72">
        <v>9.9000000000000005E-2</v>
      </c>
      <c r="H314" s="72"/>
      <c r="I314" s="46">
        <v>52.4</v>
      </c>
      <c r="J314" s="26">
        <f t="shared" ref="J314:J316" si="22">(I314*14.007)*(0.001)</f>
        <v>0.73396679999999992</v>
      </c>
      <c r="K314" s="46">
        <v>2.09</v>
      </c>
      <c r="L314" s="26">
        <f t="shared" si="19"/>
        <v>6.4727300000000002E-2</v>
      </c>
      <c r="M314" s="72"/>
      <c r="N314" s="72">
        <v>2</v>
      </c>
      <c r="O314" s="72">
        <v>1</v>
      </c>
      <c r="P314" s="72">
        <v>4</v>
      </c>
      <c r="Q314" s="72">
        <v>3</v>
      </c>
      <c r="R314" s="72">
        <v>5</v>
      </c>
      <c r="S314" s="72">
        <v>1</v>
      </c>
      <c r="T314" s="72">
        <f t="shared" si="20"/>
        <v>22.222222222222221</v>
      </c>
      <c r="U314" s="72">
        <f t="shared" si="20"/>
        <v>21.111111111111111</v>
      </c>
      <c r="V314" s="72">
        <f t="shared" si="21"/>
        <v>0.50800000000000001</v>
      </c>
      <c r="W314" s="72"/>
      <c r="X314" s="72" t="s">
        <v>178</v>
      </c>
      <c r="Y314" s="72">
        <v>20</v>
      </c>
      <c r="Z314" s="72">
        <v>72</v>
      </c>
      <c r="AA314" s="72">
        <v>70</v>
      </c>
      <c r="AB314" s="72">
        <v>1</v>
      </c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</row>
    <row r="315" spans="1:39" x14ac:dyDescent="0.2">
      <c r="A315" s="73">
        <v>41555</v>
      </c>
      <c r="B315" s="72">
        <v>18</v>
      </c>
      <c r="C315" s="72">
        <v>0.64</v>
      </c>
      <c r="D315" s="72">
        <v>6.93</v>
      </c>
      <c r="E315" s="72">
        <v>29.7</v>
      </c>
      <c r="F315" s="72">
        <v>3.21</v>
      </c>
      <c r="G315" s="72">
        <v>1.6919999999999999</v>
      </c>
      <c r="H315" s="72"/>
      <c r="I315" s="46"/>
      <c r="J315" s="26"/>
      <c r="K315" s="46"/>
      <c r="L315" s="26"/>
      <c r="M315" s="72"/>
      <c r="N315" s="72">
        <v>3</v>
      </c>
      <c r="O315" s="72">
        <v>3</v>
      </c>
      <c r="P315" s="72">
        <v>3</v>
      </c>
      <c r="Q315" s="72">
        <v>3</v>
      </c>
      <c r="R315" s="72">
        <v>6</v>
      </c>
      <c r="S315" s="72">
        <v>5</v>
      </c>
      <c r="T315" s="72">
        <f t="shared" si="20"/>
        <v>17.777777777777779</v>
      </c>
      <c r="U315" s="72">
        <f t="shared" si="20"/>
        <v>21.111111111111111</v>
      </c>
      <c r="V315" s="72">
        <f t="shared" si="21"/>
        <v>0.35559999999999997</v>
      </c>
      <c r="W315" s="72"/>
      <c r="X315" s="72"/>
      <c r="Y315" s="72">
        <v>14</v>
      </c>
      <c r="Z315" s="72">
        <v>64</v>
      </c>
      <c r="AA315" s="72">
        <v>70</v>
      </c>
      <c r="AB315" s="72">
        <v>2</v>
      </c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</row>
    <row r="316" spans="1:39" x14ac:dyDescent="0.2">
      <c r="A316" s="73">
        <v>41569</v>
      </c>
      <c r="B316" s="72">
        <v>18</v>
      </c>
      <c r="C316" s="72">
        <v>5.49</v>
      </c>
      <c r="D316" s="72">
        <v>6.89</v>
      </c>
      <c r="E316" s="72">
        <v>17.2</v>
      </c>
      <c r="F316" s="72" t="s">
        <v>108</v>
      </c>
      <c r="G316" s="72">
        <v>0.158</v>
      </c>
      <c r="H316" s="72"/>
      <c r="I316" s="46">
        <v>50.7</v>
      </c>
      <c r="J316" s="26">
        <f t="shared" si="22"/>
        <v>0.71015490000000003</v>
      </c>
      <c r="K316" s="46">
        <v>1.67</v>
      </c>
      <c r="L316" s="26">
        <f t="shared" si="19"/>
        <v>5.1719899999999999E-2</v>
      </c>
      <c r="M316" s="72"/>
      <c r="N316" s="72">
        <v>3</v>
      </c>
      <c r="O316" s="72">
        <v>3</v>
      </c>
      <c r="P316" s="72">
        <v>2</v>
      </c>
      <c r="Q316" s="72">
        <v>2</v>
      </c>
      <c r="R316" s="72">
        <v>10</v>
      </c>
      <c r="S316" s="72">
        <v>1</v>
      </c>
      <c r="T316" s="72">
        <f t="shared" si="20"/>
        <v>16.666666666666668</v>
      </c>
      <c r="U316" s="72">
        <f t="shared" si="20"/>
        <v>16.666666666666668</v>
      </c>
      <c r="V316" s="72">
        <f t="shared" si="21"/>
        <v>0.50800000000000001</v>
      </c>
      <c r="W316" s="72"/>
      <c r="X316" s="72"/>
      <c r="Y316" s="72">
        <v>20</v>
      </c>
      <c r="Z316" s="72">
        <v>62</v>
      </c>
      <c r="AA316" s="72">
        <v>62</v>
      </c>
      <c r="AB316" s="72">
        <v>1</v>
      </c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</row>
    <row r="317" spans="1:39" x14ac:dyDescent="0.2">
      <c r="A317" s="73">
        <v>41583</v>
      </c>
      <c r="B317" s="72">
        <v>18</v>
      </c>
      <c r="C317" s="72">
        <v>6.8</v>
      </c>
      <c r="D317" s="72">
        <v>6.94</v>
      </c>
      <c r="E317" s="72">
        <v>7.9</v>
      </c>
      <c r="F317" s="72" t="s">
        <v>108</v>
      </c>
      <c r="G317" s="72">
        <v>0.23599999999999999</v>
      </c>
      <c r="H317" s="72"/>
      <c r="I317" s="46"/>
      <c r="J317" s="26"/>
      <c r="K317" s="46"/>
      <c r="L317" s="26"/>
      <c r="M317" s="72"/>
      <c r="N317" s="72">
        <v>3</v>
      </c>
      <c r="O317" s="72">
        <v>2</v>
      </c>
      <c r="P317" s="72">
        <v>2</v>
      </c>
      <c r="Q317" s="72">
        <v>2</v>
      </c>
      <c r="R317" s="72">
        <v>12</v>
      </c>
      <c r="S317" s="72">
        <v>3</v>
      </c>
      <c r="T317" s="72">
        <f t="shared" si="20"/>
        <v>16.666666666666668</v>
      </c>
      <c r="U317" s="72">
        <f t="shared" si="20"/>
        <v>14.444444444444445</v>
      </c>
      <c r="V317" s="72">
        <f t="shared" si="21"/>
        <v>0.71119999999999994</v>
      </c>
      <c r="W317" s="72"/>
      <c r="X317" s="72" t="s">
        <v>106</v>
      </c>
      <c r="Y317" s="72">
        <v>28</v>
      </c>
      <c r="Z317" s="72">
        <v>62</v>
      </c>
      <c r="AA317" s="72">
        <v>58</v>
      </c>
      <c r="AB317" s="72">
        <v>1</v>
      </c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</row>
    <row r="318" spans="1:39" x14ac:dyDescent="0.2">
      <c r="A318" s="73"/>
      <c r="B318" s="72"/>
      <c r="C318" s="72"/>
      <c r="D318" s="72"/>
      <c r="E318" s="72"/>
      <c r="F318" s="72"/>
      <c r="G318" s="72"/>
      <c r="H318" s="72"/>
      <c r="I318" s="46"/>
      <c r="J318" s="26"/>
      <c r="K318" s="46"/>
      <c r="L318" s="26"/>
      <c r="M318" s="72"/>
      <c r="N318" s="72"/>
      <c r="O318" s="72"/>
      <c r="P318" s="72"/>
      <c r="Q318" s="72"/>
      <c r="R318" s="72"/>
      <c r="S318" s="72"/>
      <c r="T318" s="72" t="str">
        <f t="shared" si="20"/>
        <v xml:space="preserve"> </v>
      </c>
      <c r="U318" s="72" t="str">
        <f t="shared" si="20"/>
        <v xml:space="preserve"> </v>
      </c>
      <c r="V318" s="72">
        <f t="shared" si="21"/>
        <v>0</v>
      </c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</row>
    <row r="319" spans="1:39" x14ac:dyDescent="0.2">
      <c r="A319" s="73"/>
      <c r="B319" s="72"/>
      <c r="C319" s="72"/>
      <c r="D319" s="72"/>
      <c r="E319" s="72"/>
      <c r="F319" s="72"/>
      <c r="G319" s="72"/>
      <c r="H319" s="72"/>
      <c r="I319" s="46"/>
      <c r="J319" s="26"/>
      <c r="K319" s="46"/>
      <c r="L319" s="26"/>
      <c r="M319" s="72"/>
      <c r="N319" s="72"/>
      <c r="O319" s="72"/>
      <c r="P319" s="72"/>
      <c r="Q319" s="72"/>
      <c r="R319" s="72"/>
      <c r="S319" s="72"/>
      <c r="T319" s="72" t="str">
        <f t="shared" si="20"/>
        <v xml:space="preserve"> </v>
      </c>
      <c r="U319" s="72" t="str">
        <f t="shared" si="20"/>
        <v xml:space="preserve"> </v>
      </c>
      <c r="V319" s="72">
        <f t="shared" si="21"/>
        <v>0</v>
      </c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</row>
    <row r="320" spans="1:39" x14ac:dyDescent="0.2">
      <c r="A320" s="73"/>
      <c r="B320" s="72"/>
      <c r="C320" s="72"/>
      <c r="D320" s="72"/>
      <c r="E320" s="72"/>
      <c r="F320" s="72"/>
      <c r="G320" s="72"/>
      <c r="H320" s="72"/>
      <c r="I320" s="46"/>
      <c r="J320" s="26"/>
      <c r="K320" s="46"/>
      <c r="L320" s="26"/>
      <c r="M320" s="72"/>
      <c r="N320" s="72"/>
      <c r="O320" s="72"/>
      <c r="P320" s="72"/>
      <c r="Q320" s="72"/>
      <c r="R320" s="72"/>
      <c r="S320" s="72"/>
      <c r="T320" s="72" t="str">
        <f t="shared" si="20"/>
        <v xml:space="preserve"> </v>
      </c>
      <c r="U320" s="72" t="str">
        <f t="shared" si="20"/>
        <v xml:space="preserve"> </v>
      </c>
      <c r="V320" s="72">
        <f t="shared" si="21"/>
        <v>0</v>
      </c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</row>
    <row r="321" spans="1:39" x14ac:dyDescent="0.2">
      <c r="A321" s="73"/>
      <c r="B321" s="72"/>
      <c r="C321" s="72"/>
      <c r="D321" s="72"/>
      <c r="E321" s="72"/>
      <c r="F321" s="72"/>
      <c r="G321" s="72"/>
      <c r="H321" s="72"/>
      <c r="I321" s="46"/>
      <c r="J321" s="26"/>
      <c r="K321" s="46"/>
      <c r="L321" s="26"/>
      <c r="M321" s="72"/>
      <c r="N321" s="72"/>
      <c r="O321" s="72"/>
      <c r="P321" s="72"/>
      <c r="Q321" s="72"/>
      <c r="R321" s="72"/>
      <c r="S321" s="72"/>
      <c r="T321" s="72" t="str">
        <f t="shared" si="20"/>
        <v xml:space="preserve"> </v>
      </c>
      <c r="U321" s="72" t="str">
        <f t="shared" si="20"/>
        <v xml:space="preserve"> </v>
      </c>
      <c r="V321" s="72">
        <f t="shared" si="21"/>
        <v>0</v>
      </c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</row>
    <row r="322" spans="1:39" x14ac:dyDescent="0.2">
      <c r="A322" s="73">
        <v>41345</v>
      </c>
      <c r="B322" s="72">
        <v>19</v>
      </c>
      <c r="C322" s="72">
        <v>0.06</v>
      </c>
      <c r="D322" s="72">
        <v>6.7</v>
      </c>
      <c r="E322" s="72">
        <v>9.3000000000000007</v>
      </c>
      <c r="F322" s="72">
        <v>2.37</v>
      </c>
      <c r="G322" s="79">
        <v>0.23499999999999999</v>
      </c>
      <c r="H322" s="79"/>
      <c r="I322" s="58">
        <f>AVERAGE(TNTP!D341:D342)</f>
        <v>159</v>
      </c>
      <c r="J322" s="26">
        <f>AVERAGE(TNTP!E341:E342)</f>
        <v>2.2271130000000001</v>
      </c>
      <c r="K322" s="39">
        <f>AVERAGE(TNTP!F341:F342)</f>
        <v>3.2450000000000001</v>
      </c>
      <c r="L322" s="26">
        <f>AVERAGE(TNTP!G341:G342)</f>
        <v>0.10049764999999999</v>
      </c>
      <c r="M322" s="79"/>
      <c r="N322" s="72">
        <v>1</v>
      </c>
      <c r="O322" s="72">
        <v>6</v>
      </c>
      <c r="P322" s="72">
        <v>1</v>
      </c>
      <c r="Q322" s="72">
        <v>2</v>
      </c>
      <c r="R322" s="72">
        <v>13</v>
      </c>
      <c r="S322" s="72">
        <v>5</v>
      </c>
      <c r="T322" s="72">
        <f t="shared" si="20"/>
        <v>15</v>
      </c>
      <c r="U322" s="72">
        <f t="shared" si="20"/>
        <v>8.8888888888888893</v>
      </c>
      <c r="V322" s="72">
        <f t="shared" si="21"/>
        <v>0.50800000000000001</v>
      </c>
      <c r="W322" s="72" t="s">
        <v>64</v>
      </c>
      <c r="X322" s="72" t="s">
        <v>107</v>
      </c>
      <c r="Y322" s="72">
        <v>20</v>
      </c>
      <c r="Z322" s="72">
        <v>59</v>
      </c>
      <c r="AA322" s="72">
        <v>48</v>
      </c>
      <c r="AB322" s="72">
        <v>1</v>
      </c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</row>
    <row r="323" spans="1:39" x14ac:dyDescent="0.2">
      <c r="A323" s="73">
        <v>41359</v>
      </c>
      <c r="B323" s="72">
        <v>19</v>
      </c>
      <c r="C323" s="72">
        <v>0.09</v>
      </c>
      <c r="D323" s="72">
        <v>6.63</v>
      </c>
      <c r="E323" s="72">
        <v>4.5999999999999996</v>
      </c>
      <c r="F323" s="72">
        <v>6.35</v>
      </c>
      <c r="G323" s="72">
        <v>0.23300000000000001</v>
      </c>
      <c r="H323" s="72"/>
      <c r="I323" s="58">
        <f>AVERAGE(TNTP!D343:D344)</f>
        <v>312.5</v>
      </c>
      <c r="J323" s="26">
        <f>AVERAGE(TNTP!E343:E344)</f>
        <v>4.3771874999999998</v>
      </c>
      <c r="K323" s="39">
        <f>AVERAGE(TNTP!F343:F344)</f>
        <v>1.6</v>
      </c>
      <c r="L323" s="26">
        <f>AVERAGE(TNTP!G343:G344)</f>
        <v>4.9551999999999999E-2</v>
      </c>
      <c r="M323" s="72"/>
      <c r="N323" s="72">
        <v>4</v>
      </c>
      <c r="O323" s="72">
        <v>2</v>
      </c>
      <c r="P323" s="72">
        <v>3</v>
      </c>
      <c r="Q323" s="72">
        <v>2</v>
      </c>
      <c r="R323" s="72">
        <v>8</v>
      </c>
      <c r="S323" s="72">
        <v>5</v>
      </c>
      <c r="T323" s="72">
        <f t="shared" si="20"/>
        <v>8.8888888888888893</v>
      </c>
      <c r="U323" s="72">
        <f t="shared" si="20"/>
        <v>6.1111111111111107</v>
      </c>
      <c r="V323" s="72">
        <f t="shared" si="21"/>
        <v>1.016</v>
      </c>
      <c r="W323" s="72"/>
      <c r="X323" s="72" t="s">
        <v>179</v>
      </c>
      <c r="Y323" s="72">
        <v>40</v>
      </c>
      <c r="Z323" s="72">
        <v>48</v>
      </c>
      <c r="AA323" s="72">
        <v>43</v>
      </c>
      <c r="AB323" s="72">
        <v>1</v>
      </c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</row>
    <row r="324" spans="1:39" x14ac:dyDescent="0.2">
      <c r="A324" s="73">
        <v>41373</v>
      </c>
      <c r="B324" s="72">
        <v>19</v>
      </c>
      <c r="C324" s="72">
        <v>0.09</v>
      </c>
      <c r="D324" s="72">
        <v>6.87</v>
      </c>
      <c r="E324" s="72">
        <v>7.1</v>
      </c>
      <c r="F324" s="72">
        <v>4.8</v>
      </c>
      <c r="G324" s="72">
        <v>0.20300000000000001</v>
      </c>
      <c r="H324" s="72"/>
      <c r="I324" s="37">
        <f>AVERAGE(TNTP!D345:D346)</f>
        <v>259</v>
      </c>
      <c r="J324" s="26">
        <f>AVERAGE(TNTP!E345:E346)</f>
        <v>3.6278130000000002</v>
      </c>
      <c r="K324" s="39">
        <f>AVERAGE(TNTP!F345:F346)</f>
        <v>2.04</v>
      </c>
      <c r="L324" s="26">
        <f>AVERAGE(TNTP!G345:G346)</f>
        <v>6.3178799999999993E-2</v>
      </c>
      <c r="M324" s="72"/>
      <c r="N324" s="72">
        <v>2</v>
      </c>
      <c r="O324" s="72">
        <v>1</v>
      </c>
      <c r="P324" s="72">
        <v>2</v>
      </c>
      <c r="Q324" s="72">
        <v>1</v>
      </c>
      <c r="R324" s="72">
        <v>12</v>
      </c>
      <c r="S324" s="72">
        <v>1</v>
      </c>
      <c r="T324" s="72">
        <f t="shared" ref="T324:U387" si="23">IF(Z324&gt;0,(Z324-32)*5/9," ")</f>
        <v>27.777777777777779</v>
      </c>
      <c r="U324" s="72">
        <f t="shared" si="23"/>
        <v>20</v>
      </c>
      <c r="V324" s="72">
        <f t="shared" si="21"/>
        <v>0.15239999999999998</v>
      </c>
      <c r="W324" s="72"/>
      <c r="X324" s="72" t="s">
        <v>182</v>
      </c>
      <c r="Y324" s="72">
        <v>6</v>
      </c>
      <c r="Z324" s="72">
        <v>82</v>
      </c>
      <c r="AA324" s="72">
        <v>68</v>
      </c>
      <c r="AB324" s="72">
        <v>2</v>
      </c>
      <c r="AC324" s="72" t="s">
        <v>184</v>
      </c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</row>
    <row r="325" spans="1:39" x14ac:dyDescent="0.2">
      <c r="A325" s="73">
        <v>41387</v>
      </c>
      <c r="B325" s="72">
        <v>19</v>
      </c>
      <c r="C325" s="72">
        <v>0.19</v>
      </c>
      <c r="D325" s="72">
        <v>7.13</v>
      </c>
      <c r="E325" s="72">
        <v>11.5</v>
      </c>
      <c r="F325" s="72">
        <v>4.91</v>
      </c>
      <c r="G325" s="72">
        <v>0.21299999999999999</v>
      </c>
      <c r="H325" s="72"/>
      <c r="I325" s="38">
        <f>AVERAGE(TNTP!D347:D348)</f>
        <v>232.5</v>
      </c>
      <c r="J325" s="26">
        <f>AVERAGE(TNTP!E347:E348)</f>
        <v>3.2566275000000005</v>
      </c>
      <c r="K325" s="39">
        <f>AVERAGE(TNTP!F347:F348)</f>
        <v>2.64</v>
      </c>
      <c r="L325" s="26">
        <f>AVERAGE(TNTP!G347:G348)</f>
        <v>8.1760799999999995E-2</v>
      </c>
      <c r="M325" s="72"/>
      <c r="N325" s="72">
        <v>4</v>
      </c>
      <c r="O325" s="72">
        <v>3</v>
      </c>
      <c r="P325" s="72">
        <v>2</v>
      </c>
      <c r="Q325" s="72">
        <v>2</v>
      </c>
      <c r="R325" s="72">
        <v>11</v>
      </c>
      <c r="S325" s="72">
        <v>1</v>
      </c>
      <c r="T325" s="72">
        <f t="shared" si="23"/>
        <v>10</v>
      </c>
      <c r="U325" s="72">
        <f t="shared" si="23"/>
        <v>12.777777777777779</v>
      </c>
      <c r="V325" s="72">
        <f t="shared" si="21"/>
        <v>0.40639999999999998</v>
      </c>
      <c r="W325" s="72"/>
      <c r="X325" s="72" t="s">
        <v>190</v>
      </c>
      <c r="Y325" s="72">
        <v>16</v>
      </c>
      <c r="Z325" s="72">
        <v>50</v>
      </c>
      <c r="AA325" s="72">
        <v>55</v>
      </c>
      <c r="AB325" s="72">
        <v>1</v>
      </c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</row>
    <row r="326" spans="1:39" x14ac:dyDescent="0.2">
      <c r="A326" s="73">
        <v>41401</v>
      </c>
      <c r="B326" s="72">
        <v>19</v>
      </c>
      <c r="C326" s="72">
        <v>0.1</v>
      </c>
      <c r="D326" s="72">
        <v>6.87</v>
      </c>
      <c r="E326" s="72">
        <v>9</v>
      </c>
      <c r="F326" s="72">
        <v>5.05</v>
      </c>
      <c r="G326" s="72">
        <v>0.20899999999999999</v>
      </c>
      <c r="H326" s="72"/>
      <c r="I326" s="46">
        <f>AVERAGE(TNTP!D349:D350)</f>
        <v>268.5</v>
      </c>
      <c r="J326" s="26">
        <f>AVERAGE(TNTP!E349:E350)</f>
        <v>3.7608795000000002</v>
      </c>
      <c r="K326" s="46">
        <f>AVERAGE(TNTP!F349:F350)</f>
        <v>2.7050000000000001</v>
      </c>
      <c r="L326" s="26">
        <f>AVERAGE(TNTP!G349:G350)</f>
        <v>8.3773849999999997E-2</v>
      </c>
      <c r="M326" s="72"/>
      <c r="N326" s="72">
        <v>4</v>
      </c>
      <c r="O326" s="72">
        <v>6</v>
      </c>
      <c r="P326" s="72">
        <v>1</v>
      </c>
      <c r="Q326" s="72">
        <v>2</v>
      </c>
      <c r="R326" s="72">
        <v>13</v>
      </c>
      <c r="S326" s="72">
        <v>5</v>
      </c>
      <c r="T326" s="72">
        <f t="shared" si="23"/>
        <v>17.777777777777779</v>
      </c>
      <c r="U326" s="72">
        <f t="shared" si="23"/>
        <v>15.555555555555555</v>
      </c>
      <c r="V326" s="72">
        <f t="shared" si="21"/>
        <v>0.71119999999999994</v>
      </c>
      <c r="W326" s="72"/>
      <c r="X326" s="72" t="s">
        <v>65</v>
      </c>
      <c r="Y326" s="72">
        <v>28</v>
      </c>
      <c r="Z326" s="72">
        <v>64</v>
      </c>
      <c r="AA326" s="72">
        <v>60</v>
      </c>
      <c r="AB326" s="72">
        <v>1</v>
      </c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</row>
    <row r="327" spans="1:39" x14ac:dyDescent="0.2">
      <c r="A327" s="73">
        <v>41415</v>
      </c>
      <c r="B327" s="72">
        <v>19</v>
      </c>
      <c r="C327" s="72">
        <v>0.12</v>
      </c>
      <c r="D327" s="72">
        <v>8.0299999999999994</v>
      </c>
      <c r="E327" s="72">
        <v>61.6</v>
      </c>
      <c r="F327" s="72">
        <v>4.9000000000000004</v>
      </c>
      <c r="G327" s="72">
        <v>0.42899999999999999</v>
      </c>
      <c r="H327" s="72"/>
      <c r="I327" s="46">
        <f>AVERAGE(TNTP!D351:D352)</f>
        <v>215</v>
      </c>
      <c r="J327" s="26">
        <f>AVERAGE(TNTP!E351:E352)</f>
        <v>3.0115050000000001</v>
      </c>
      <c r="K327" s="46">
        <f>AVERAGE(TNTP!F351:F352)</f>
        <v>3.97</v>
      </c>
      <c r="L327" s="26">
        <f>AVERAGE(TNTP!G351:G352)</f>
        <v>0.1229509</v>
      </c>
      <c r="M327" s="72"/>
      <c r="N327" s="72">
        <v>2</v>
      </c>
      <c r="O327" s="72">
        <v>2</v>
      </c>
      <c r="P327" s="72">
        <v>3</v>
      </c>
      <c r="Q327" s="72">
        <v>2</v>
      </c>
      <c r="R327" s="72">
        <v>10</v>
      </c>
      <c r="S327" s="72">
        <v>2</v>
      </c>
      <c r="T327" s="72">
        <f t="shared" si="23"/>
        <v>27.777777777777779</v>
      </c>
      <c r="U327" s="72">
        <f t="shared" si="23"/>
        <v>24.444444444444443</v>
      </c>
      <c r="V327" s="72">
        <f t="shared" si="21"/>
        <v>1.0668</v>
      </c>
      <c r="W327" s="72"/>
      <c r="X327" s="72" t="s">
        <v>107</v>
      </c>
      <c r="Y327" s="72">
        <v>42</v>
      </c>
      <c r="Z327" s="72">
        <v>82</v>
      </c>
      <c r="AA327" s="72">
        <v>76</v>
      </c>
      <c r="AB327" s="72">
        <v>1</v>
      </c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</row>
    <row r="328" spans="1:39" x14ac:dyDescent="0.2">
      <c r="A328" s="73">
        <v>41429</v>
      </c>
      <c r="B328" s="72">
        <v>19</v>
      </c>
      <c r="C328" s="72">
        <v>0.1</v>
      </c>
      <c r="D328" s="72">
        <v>8.7200000000000006</v>
      </c>
      <c r="E328" s="72">
        <v>47.9</v>
      </c>
      <c r="F328" s="72">
        <v>2.5099999999999998</v>
      </c>
      <c r="G328" s="72">
        <v>0.498</v>
      </c>
      <c r="H328" s="72"/>
      <c r="I328" s="38">
        <f>AVERAGE(TNTP!D353:D354)</f>
        <v>163.5</v>
      </c>
      <c r="J328" s="26">
        <f>AVERAGE(TNTP!E353:E354)</f>
        <v>2.2901444999999998</v>
      </c>
      <c r="K328" s="39">
        <f>AVERAGE(TNTP!F353:F354)</f>
        <v>3.605</v>
      </c>
      <c r="L328" s="26">
        <f>AVERAGE(TNTP!G353:G354)</f>
        <v>0.11164685000000001</v>
      </c>
      <c r="M328" s="72"/>
      <c r="N328" s="72">
        <v>2</v>
      </c>
      <c r="O328" s="72">
        <v>1</v>
      </c>
      <c r="P328" s="72">
        <v>2</v>
      </c>
      <c r="Q328" s="72">
        <v>2</v>
      </c>
      <c r="R328" s="72">
        <v>7</v>
      </c>
      <c r="S328" s="72">
        <v>5</v>
      </c>
      <c r="T328" s="72">
        <f t="shared" si="23"/>
        <v>23.333333333333332</v>
      </c>
      <c r="U328" s="72">
        <f t="shared" si="23"/>
        <v>23.333333333333332</v>
      </c>
      <c r="V328" s="72">
        <f t="shared" si="21"/>
        <v>0.50800000000000001</v>
      </c>
      <c r="W328" s="72"/>
      <c r="X328" s="72"/>
      <c r="Y328" s="72">
        <v>20</v>
      </c>
      <c r="Z328" s="72">
        <v>74</v>
      </c>
      <c r="AA328" s="72">
        <v>74</v>
      </c>
      <c r="AB328" s="72">
        <v>1</v>
      </c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</row>
    <row r="329" spans="1:39" x14ac:dyDescent="0.2">
      <c r="A329" s="73">
        <v>41443</v>
      </c>
      <c r="B329" s="72">
        <v>19</v>
      </c>
      <c r="C329" s="72">
        <v>0.1</v>
      </c>
      <c r="D329" s="72">
        <v>7.01</v>
      </c>
      <c r="E329" s="72">
        <v>39</v>
      </c>
      <c r="F329" s="72">
        <v>2.44</v>
      </c>
      <c r="G329" s="72">
        <v>0.129</v>
      </c>
      <c r="H329" s="72"/>
      <c r="I329" s="38">
        <f>AVERAGE(TNTP!D355:D356)</f>
        <v>151.5</v>
      </c>
      <c r="J329" s="26">
        <f>AVERAGE(TNTP!E355:E356)</f>
        <v>2.1220604999999999</v>
      </c>
      <c r="K329" s="39">
        <f>AVERAGE(TNTP!F355:F356)</f>
        <v>3.4450000000000003</v>
      </c>
      <c r="L329" s="26">
        <f>AVERAGE(TNTP!G355:G356)</f>
        <v>0.10669165</v>
      </c>
      <c r="M329" s="72"/>
      <c r="N329" s="72">
        <v>4</v>
      </c>
      <c r="O329" s="72">
        <v>2</v>
      </c>
      <c r="P329" s="72">
        <v>2</v>
      </c>
      <c r="Q329" s="72">
        <v>2</v>
      </c>
      <c r="R329" s="72">
        <v>10</v>
      </c>
      <c r="S329" s="72">
        <v>3</v>
      </c>
      <c r="T329" s="72">
        <f t="shared" si="23"/>
        <v>25.555555555555557</v>
      </c>
      <c r="U329" s="72">
        <f t="shared" si="23"/>
        <v>24.444444444444443</v>
      </c>
      <c r="V329" s="72">
        <f t="shared" si="21"/>
        <v>0.53339999999999999</v>
      </c>
      <c r="W329" s="72"/>
      <c r="X329" s="72" t="s">
        <v>65</v>
      </c>
      <c r="Y329" s="72">
        <v>21</v>
      </c>
      <c r="Z329" s="72">
        <v>78</v>
      </c>
      <c r="AA329" s="72">
        <v>76</v>
      </c>
      <c r="AB329" s="72">
        <v>1</v>
      </c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</row>
    <row r="330" spans="1:39" x14ac:dyDescent="0.2">
      <c r="A330" s="73">
        <v>41457</v>
      </c>
      <c r="B330" s="72">
        <v>19</v>
      </c>
      <c r="C330" s="72">
        <v>0.06</v>
      </c>
      <c r="D330" s="72">
        <v>6.77</v>
      </c>
      <c r="E330" s="72">
        <v>18.7</v>
      </c>
      <c r="F330" s="72">
        <v>2.4500000000000002</v>
      </c>
      <c r="G330" s="72">
        <v>0.221</v>
      </c>
      <c r="H330" s="72"/>
      <c r="I330" s="37">
        <f>AVERAGE(TNTP!D357:D358)</f>
        <v>141</v>
      </c>
      <c r="J330" s="26">
        <f>AVERAGE(TNTP!E357:E358)</f>
        <v>1.9749869999999998</v>
      </c>
      <c r="K330" s="39">
        <f>AVERAGE(TNTP!F357:F358)</f>
        <v>3.7</v>
      </c>
      <c r="L330" s="26">
        <f>AVERAGE(TNTP!G357:G358)</f>
        <v>0.114589</v>
      </c>
      <c r="M330" s="72"/>
      <c r="N330" s="72">
        <v>1</v>
      </c>
      <c r="O330" s="72">
        <v>6</v>
      </c>
      <c r="P330" s="72">
        <v>2</v>
      </c>
      <c r="Q330" s="72">
        <v>1</v>
      </c>
      <c r="R330" s="72">
        <v>8</v>
      </c>
      <c r="S330" s="72">
        <v>5</v>
      </c>
      <c r="T330" s="72">
        <f t="shared" si="23"/>
        <v>27.777777777777779</v>
      </c>
      <c r="U330" s="72">
        <f t="shared" si="23"/>
        <v>25.555555555555557</v>
      </c>
      <c r="V330" s="72">
        <f t="shared" si="21"/>
        <v>0.91439999999999999</v>
      </c>
      <c r="W330" s="72"/>
      <c r="X330" s="72" t="s">
        <v>107</v>
      </c>
      <c r="Y330" s="123">
        <v>36</v>
      </c>
      <c r="Z330" s="72">
        <v>82</v>
      </c>
      <c r="AA330" s="72">
        <v>78</v>
      </c>
      <c r="AB330" s="72">
        <v>1</v>
      </c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</row>
    <row r="331" spans="1:39" x14ac:dyDescent="0.2">
      <c r="A331" s="73">
        <v>41471</v>
      </c>
      <c r="B331" s="72">
        <v>19</v>
      </c>
      <c r="C331" s="72">
        <v>0.04</v>
      </c>
      <c r="D331" s="72">
        <v>6.4</v>
      </c>
      <c r="E331" s="72">
        <v>21</v>
      </c>
      <c r="F331" s="72">
        <v>3.18</v>
      </c>
      <c r="G331" s="72">
        <v>0.71199999999999997</v>
      </c>
      <c r="H331" s="72"/>
      <c r="I331" s="37">
        <f>AVERAGE(TNTP!D359:D360)</f>
        <v>114.5</v>
      </c>
      <c r="J331" s="26">
        <f>AVERAGE(TNTP!E359:E360)</f>
        <v>1.6038014999999999</v>
      </c>
      <c r="K331" s="39">
        <f>AVERAGE(TNTP!F359:F360)</f>
        <v>5.7650000000000006</v>
      </c>
      <c r="L331" s="26">
        <f>AVERAGE(TNTP!G359:G360)</f>
        <v>0.17854205000000001</v>
      </c>
      <c r="M331" s="72"/>
      <c r="N331" s="72">
        <v>3</v>
      </c>
      <c r="O331" s="72">
        <v>1</v>
      </c>
      <c r="P331" s="72">
        <v>2</v>
      </c>
      <c r="Q331" s="72">
        <v>2</v>
      </c>
      <c r="R331" s="72">
        <v>6</v>
      </c>
      <c r="S331" s="72">
        <v>1</v>
      </c>
      <c r="T331" s="72">
        <f t="shared" si="23"/>
        <v>32.222222222222221</v>
      </c>
      <c r="U331" s="72">
        <f t="shared" si="23"/>
        <v>28.888888888888889</v>
      </c>
      <c r="V331" s="72">
        <f t="shared" si="21"/>
        <v>0.35559999999999997</v>
      </c>
      <c r="W331" s="72"/>
      <c r="X331" s="72"/>
      <c r="Y331" s="72">
        <v>14</v>
      </c>
      <c r="Z331" s="72">
        <v>90</v>
      </c>
      <c r="AA331" s="72">
        <v>84</v>
      </c>
      <c r="AB331" s="72">
        <v>1</v>
      </c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</row>
    <row r="332" spans="1:39" x14ac:dyDescent="0.2">
      <c r="A332" s="73">
        <v>41485</v>
      </c>
      <c r="B332" s="72">
        <v>19</v>
      </c>
      <c r="C332" s="72">
        <v>0.11</v>
      </c>
      <c r="D332" s="72">
        <v>7.37</v>
      </c>
      <c r="E332" s="72">
        <v>28.2</v>
      </c>
      <c r="F332" s="72">
        <v>8.09</v>
      </c>
      <c r="G332" s="72">
        <v>0.40100000000000002</v>
      </c>
      <c r="H332" s="72"/>
      <c r="I332" s="37">
        <f>AVERAGE(TNTP!D361:D362)</f>
        <v>215</v>
      </c>
      <c r="J332" s="26">
        <f>AVERAGE(TNTP!E361:E362)</f>
        <v>3.0115049999999997</v>
      </c>
      <c r="K332" s="37">
        <f>AVERAGE(TNTP!F361:F362)</f>
        <v>3.48</v>
      </c>
      <c r="L332" s="26">
        <f>AVERAGE(TNTP!G361:G362)</f>
        <v>0.1077756</v>
      </c>
      <c r="M332" s="72"/>
      <c r="N332" s="72">
        <v>2</v>
      </c>
      <c r="O332" s="72">
        <v>2</v>
      </c>
      <c r="P332" s="72">
        <v>2</v>
      </c>
      <c r="Q332" s="72">
        <v>2</v>
      </c>
      <c r="R332" s="72">
        <v>6</v>
      </c>
      <c r="S332" s="72">
        <v>1</v>
      </c>
      <c r="T332" s="72">
        <f t="shared" si="23"/>
        <v>23.888888888888889</v>
      </c>
      <c r="U332" s="72">
        <f t="shared" si="23"/>
        <v>22.777777777777779</v>
      </c>
      <c r="V332" s="72">
        <f t="shared" si="21"/>
        <v>0.50800000000000001</v>
      </c>
      <c r="W332" s="72"/>
      <c r="X332" s="72"/>
      <c r="Y332" s="72">
        <v>20</v>
      </c>
      <c r="Z332" s="72">
        <v>75</v>
      </c>
      <c r="AA332" s="72">
        <v>73</v>
      </c>
      <c r="AB332" s="72">
        <v>1</v>
      </c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</row>
    <row r="333" spans="1:39" x14ac:dyDescent="0.2">
      <c r="A333" s="73">
        <v>41499</v>
      </c>
      <c r="B333" s="72">
        <v>19</v>
      </c>
      <c r="C333" s="72">
        <v>0.1</v>
      </c>
      <c r="D333" s="72">
        <v>6.98</v>
      </c>
      <c r="E333" s="72">
        <v>19.399999999999999</v>
      </c>
      <c r="F333" s="72">
        <v>6.58</v>
      </c>
      <c r="G333" s="72">
        <v>0.17100000000000001</v>
      </c>
      <c r="H333" s="72"/>
      <c r="I333" s="37">
        <f>AVERAGE(TNTP!D363:D364)</f>
        <v>197.5</v>
      </c>
      <c r="J333" s="26">
        <f>AVERAGE(TNTP!E363:E364)</f>
        <v>2.7663824999999997</v>
      </c>
      <c r="K333" s="37">
        <f>AVERAGE(TNTP!F363:F364)</f>
        <v>2.8250000000000002</v>
      </c>
      <c r="L333" s="26">
        <f>AVERAGE(TNTP!G363:G364)</f>
        <v>8.7490249999999992E-2</v>
      </c>
      <c r="M333" s="72"/>
      <c r="N333" s="72">
        <v>3</v>
      </c>
      <c r="O333" s="72">
        <v>4</v>
      </c>
      <c r="P333" s="72">
        <v>3</v>
      </c>
      <c r="Q333" s="72">
        <v>2</v>
      </c>
      <c r="R333" s="72">
        <v>10</v>
      </c>
      <c r="S333" s="72">
        <v>2</v>
      </c>
      <c r="T333" s="72">
        <f t="shared" si="23"/>
        <v>27.222222222222221</v>
      </c>
      <c r="U333" s="72">
        <f t="shared" si="23"/>
        <v>25.555555555555557</v>
      </c>
      <c r="V333" s="72">
        <f t="shared" si="21"/>
        <v>2.5399999999999999E-2</v>
      </c>
      <c r="W333" s="72"/>
      <c r="X333" s="72"/>
      <c r="Y333" s="119">
        <v>1</v>
      </c>
      <c r="Z333" s="72">
        <v>81</v>
      </c>
      <c r="AA333" s="72">
        <v>78</v>
      </c>
      <c r="AB333" s="72">
        <v>1</v>
      </c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</row>
    <row r="334" spans="1:39" x14ac:dyDescent="0.2">
      <c r="A334" s="73">
        <v>41513</v>
      </c>
      <c r="B334" s="72">
        <v>19</v>
      </c>
      <c r="C334" s="72">
        <v>0.14000000000000001</v>
      </c>
      <c r="D334" s="71">
        <v>7.44</v>
      </c>
      <c r="E334" s="72">
        <v>26.5</v>
      </c>
      <c r="F334" s="72">
        <v>6.92</v>
      </c>
      <c r="G334" s="72">
        <v>0.20300000000000001</v>
      </c>
      <c r="H334" s="72"/>
      <c r="I334" s="37">
        <f>AVERAGE(TNTP!D365:D366)</f>
        <v>212.5</v>
      </c>
      <c r="J334" s="26">
        <f>AVERAGE(TNTP!E365:E366)</f>
        <v>2.9764875000000002</v>
      </c>
      <c r="K334" s="37">
        <f>AVERAGE(TNTP!F365:F366)</f>
        <v>2.4950000000000001</v>
      </c>
      <c r="L334" s="26">
        <f>AVERAGE(TNTP!G365:G366)</f>
        <v>7.7270149999999982E-2</v>
      </c>
      <c r="M334" s="72"/>
      <c r="N334" s="72">
        <v>2</v>
      </c>
      <c r="O334" s="72">
        <v>2</v>
      </c>
      <c r="P334" s="72">
        <v>2</v>
      </c>
      <c r="Q334" s="72">
        <v>2</v>
      </c>
      <c r="R334" s="72">
        <v>11</v>
      </c>
      <c r="S334" s="72">
        <v>1</v>
      </c>
      <c r="T334" s="72">
        <f t="shared" si="23"/>
        <v>23.888888888888889</v>
      </c>
      <c r="U334" s="72">
        <f t="shared" si="23"/>
        <v>22.777777777777779</v>
      </c>
      <c r="V334" s="72">
        <f t="shared" si="21"/>
        <v>0.50800000000000001</v>
      </c>
      <c r="W334" s="72"/>
      <c r="X334" s="72" t="s">
        <v>213</v>
      </c>
      <c r="Y334" s="72">
        <v>20</v>
      </c>
      <c r="Z334" s="72">
        <v>75</v>
      </c>
      <c r="AA334" s="72">
        <v>73</v>
      </c>
      <c r="AB334" s="72">
        <v>1</v>
      </c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</row>
    <row r="335" spans="1:39" x14ac:dyDescent="0.2">
      <c r="A335" s="73">
        <v>41527</v>
      </c>
      <c r="B335" s="72">
        <v>19</v>
      </c>
      <c r="C335" s="72"/>
      <c r="D335" s="72"/>
      <c r="E335" s="72"/>
      <c r="F335" s="72"/>
      <c r="G335" s="72"/>
      <c r="H335" s="72"/>
      <c r="I335" s="37"/>
      <c r="J335" s="26"/>
      <c r="K335" s="37"/>
      <c r="L335" s="26"/>
      <c r="M335" s="72"/>
      <c r="N335" s="72"/>
      <c r="O335" s="72"/>
      <c r="P335" s="72"/>
      <c r="Q335" s="72"/>
      <c r="R335" s="72"/>
      <c r="S335" s="72"/>
      <c r="T335" s="72" t="str">
        <f t="shared" si="23"/>
        <v xml:space="preserve"> </v>
      </c>
      <c r="U335" s="72" t="str">
        <f t="shared" si="23"/>
        <v xml:space="preserve"> </v>
      </c>
      <c r="V335" s="72">
        <f t="shared" si="21"/>
        <v>0</v>
      </c>
      <c r="W335" s="72"/>
      <c r="X335" s="72" t="s">
        <v>203</v>
      </c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</row>
    <row r="336" spans="1:39" x14ac:dyDescent="0.2">
      <c r="A336" s="73">
        <v>41541</v>
      </c>
      <c r="B336" s="72">
        <v>19</v>
      </c>
      <c r="C336" s="72"/>
      <c r="D336" s="72"/>
      <c r="E336" s="72"/>
      <c r="F336" s="72"/>
      <c r="G336" s="72"/>
      <c r="H336" s="72"/>
      <c r="I336" s="37"/>
      <c r="J336" s="26"/>
      <c r="K336" s="37"/>
      <c r="L336" s="26"/>
      <c r="M336" s="72"/>
      <c r="N336" s="72"/>
      <c r="O336" s="72"/>
      <c r="P336" s="72"/>
      <c r="Q336" s="72"/>
      <c r="R336" s="72"/>
      <c r="S336" s="72"/>
      <c r="T336" s="72" t="str">
        <f t="shared" si="23"/>
        <v xml:space="preserve"> </v>
      </c>
      <c r="U336" s="72" t="str">
        <f t="shared" si="23"/>
        <v xml:space="preserve"> </v>
      </c>
      <c r="V336" s="72">
        <f t="shared" si="21"/>
        <v>0</v>
      </c>
      <c r="W336" s="72"/>
      <c r="X336" s="72" t="s">
        <v>203</v>
      </c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</row>
    <row r="337" spans="1:39" x14ac:dyDescent="0.2">
      <c r="A337" s="73">
        <v>41555</v>
      </c>
      <c r="B337" s="72">
        <v>19</v>
      </c>
      <c r="C337" s="72"/>
      <c r="D337" s="72"/>
      <c r="E337" s="72"/>
      <c r="F337" s="72"/>
      <c r="G337" s="72"/>
      <c r="H337" s="72"/>
      <c r="I337" s="46"/>
      <c r="J337" s="26"/>
      <c r="K337" s="46"/>
      <c r="L337" s="26"/>
      <c r="M337" s="72"/>
      <c r="N337" s="72"/>
      <c r="O337" s="72"/>
      <c r="P337" s="72"/>
      <c r="Q337" s="72"/>
      <c r="R337" s="72"/>
      <c r="S337" s="72"/>
      <c r="T337" s="72" t="str">
        <f t="shared" si="23"/>
        <v xml:space="preserve"> </v>
      </c>
      <c r="U337" s="72" t="str">
        <f t="shared" si="23"/>
        <v xml:space="preserve"> </v>
      </c>
      <c r="V337" s="72">
        <f t="shared" si="21"/>
        <v>0</v>
      </c>
      <c r="W337" s="72"/>
      <c r="X337" s="72" t="s">
        <v>203</v>
      </c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</row>
    <row r="338" spans="1:39" x14ac:dyDescent="0.2">
      <c r="A338" s="73">
        <v>41569</v>
      </c>
      <c r="B338" s="72">
        <v>19</v>
      </c>
      <c r="C338" s="72"/>
      <c r="D338" s="72"/>
      <c r="E338" s="72"/>
      <c r="F338" s="72"/>
      <c r="G338" s="72"/>
      <c r="H338" s="72"/>
      <c r="I338" s="46"/>
      <c r="J338" s="26"/>
      <c r="K338" s="46"/>
      <c r="L338" s="26"/>
      <c r="M338" s="72"/>
      <c r="N338" s="72"/>
      <c r="O338" s="72"/>
      <c r="P338" s="72"/>
      <c r="Q338" s="72"/>
      <c r="R338" s="72"/>
      <c r="S338" s="72"/>
      <c r="T338" s="72" t="str">
        <f t="shared" si="23"/>
        <v xml:space="preserve"> </v>
      </c>
      <c r="U338" s="72" t="str">
        <f t="shared" si="23"/>
        <v xml:space="preserve"> </v>
      </c>
      <c r="V338" s="72">
        <f t="shared" si="21"/>
        <v>0</v>
      </c>
      <c r="W338" s="72"/>
      <c r="X338" s="72" t="s">
        <v>203</v>
      </c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</row>
    <row r="339" spans="1:39" x14ac:dyDescent="0.2">
      <c r="A339" s="73">
        <v>41583</v>
      </c>
      <c r="B339" s="72">
        <v>19</v>
      </c>
      <c r="C339" s="72">
        <v>0.17</v>
      </c>
      <c r="D339" s="72">
        <v>7.11</v>
      </c>
      <c r="E339" s="72">
        <v>22.6</v>
      </c>
      <c r="F339" s="72">
        <v>8.1</v>
      </c>
      <c r="G339" s="72">
        <v>0.28899999999999998</v>
      </c>
      <c r="H339" s="72"/>
      <c r="I339" s="46">
        <f>AVERAGE(TNTP!D375:D376)</f>
        <v>309.5</v>
      </c>
      <c r="J339" s="26">
        <f>AVERAGE(TNTP!E375:E376)</f>
        <v>4.3351664999999997</v>
      </c>
      <c r="K339" s="46">
        <f>AVERAGE(TNTP!F375:F376)</f>
        <v>2.65</v>
      </c>
      <c r="L339" s="26">
        <f>AVERAGE(TNTP!G375:G376)</f>
        <v>8.2070499999999991E-2</v>
      </c>
      <c r="M339" s="72"/>
      <c r="N339" s="72">
        <v>4</v>
      </c>
      <c r="O339" s="72">
        <v>3</v>
      </c>
      <c r="P339" s="72">
        <v>2</v>
      </c>
      <c r="Q339" s="72">
        <v>2</v>
      </c>
      <c r="R339" s="72">
        <v>6</v>
      </c>
      <c r="S339" s="72">
        <v>1</v>
      </c>
      <c r="T339" s="72">
        <f t="shared" si="23"/>
        <v>15.555555555555555</v>
      </c>
      <c r="U339" s="72">
        <f t="shared" si="23"/>
        <v>12.777777777777779</v>
      </c>
      <c r="V339" s="72">
        <f t="shared" si="21"/>
        <v>0.71119999999999994</v>
      </c>
      <c r="W339" s="72"/>
      <c r="X339" s="72" t="s">
        <v>190</v>
      </c>
      <c r="Y339" s="72">
        <v>28</v>
      </c>
      <c r="Z339" s="72">
        <v>60</v>
      </c>
      <c r="AA339" s="72">
        <v>55</v>
      </c>
      <c r="AB339" s="72">
        <v>1</v>
      </c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</row>
    <row r="340" spans="1:39" x14ac:dyDescent="0.2">
      <c r="A340" s="73"/>
      <c r="B340" s="72"/>
      <c r="C340" s="72"/>
      <c r="D340" s="72"/>
      <c r="E340" s="72"/>
      <c r="F340" s="72"/>
      <c r="G340" s="72"/>
      <c r="H340" s="72"/>
      <c r="I340" s="46"/>
      <c r="J340" s="26"/>
      <c r="K340" s="46"/>
      <c r="L340" s="26"/>
      <c r="M340" s="72"/>
      <c r="N340" s="72"/>
      <c r="O340" s="72"/>
      <c r="P340" s="72"/>
      <c r="Q340" s="72"/>
      <c r="R340" s="72"/>
      <c r="S340" s="72"/>
      <c r="T340" s="72" t="str">
        <f t="shared" si="23"/>
        <v xml:space="preserve"> </v>
      </c>
      <c r="U340" s="72" t="str">
        <f t="shared" si="23"/>
        <v xml:space="preserve"> </v>
      </c>
      <c r="V340" s="72">
        <f t="shared" si="21"/>
        <v>0</v>
      </c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</row>
    <row r="341" spans="1:39" x14ac:dyDescent="0.2">
      <c r="A341" s="73"/>
      <c r="B341" s="72"/>
      <c r="C341" s="72"/>
      <c r="D341" s="72"/>
      <c r="E341" s="72"/>
      <c r="F341" s="72"/>
      <c r="G341" s="72"/>
      <c r="H341" s="72"/>
      <c r="I341" s="46"/>
      <c r="J341" s="26"/>
      <c r="K341" s="46"/>
      <c r="L341" s="26"/>
      <c r="M341" s="72"/>
      <c r="N341" s="72"/>
      <c r="O341" s="72"/>
      <c r="P341" s="72"/>
      <c r="Q341" s="72"/>
      <c r="R341" s="72"/>
      <c r="S341" s="72"/>
      <c r="T341" s="72" t="str">
        <f t="shared" si="23"/>
        <v xml:space="preserve"> </v>
      </c>
      <c r="U341" s="72" t="str">
        <f t="shared" si="23"/>
        <v xml:space="preserve"> </v>
      </c>
      <c r="V341" s="72">
        <f t="shared" si="21"/>
        <v>0</v>
      </c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</row>
    <row r="342" spans="1:39" x14ac:dyDescent="0.2">
      <c r="A342" s="73"/>
      <c r="B342" s="72"/>
      <c r="C342" s="72"/>
      <c r="D342" s="72"/>
      <c r="E342" s="72"/>
      <c r="F342" s="72"/>
      <c r="G342" s="72"/>
      <c r="H342" s="72"/>
      <c r="I342" s="46"/>
      <c r="J342" s="26"/>
      <c r="K342" s="46"/>
      <c r="L342" s="26"/>
      <c r="M342" s="72"/>
      <c r="N342" s="72"/>
      <c r="O342" s="72"/>
      <c r="P342" s="72"/>
      <c r="Q342" s="72"/>
      <c r="R342" s="72"/>
      <c r="S342" s="72"/>
      <c r="T342" s="72" t="str">
        <f t="shared" si="23"/>
        <v xml:space="preserve"> </v>
      </c>
      <c r="U342" s="72" t="str">
        <f t="shared" si="23"/>
        <v xml:space="preserve"> </v>
      </c>
      <c r="V342" s="72">
        <f t="shared" si="21"/>
        <v>0</v>
      </c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</row>
    <row r="343" spans="1:39" x14ac:dyDescent="0.2">
      <c r="A343" s="73"/>
      <c r="B343" s="72"/>
      <c r="C343" s="72"/>
      <c r="D343" s="72"/>
      <c r="E343" s="72"/>
      <c r="F343" s="72"/>
      <c r="G343" s="72"/>
      <c r="H343" s="72"/>
      <c r="I343" s="46"/>
      <c r="J343" s="26"/>
      <c r="K343" s="46"/>
      <c r="L343" s="26"/>
      <c r="M343" s="72"/>
      <c r="N343" s="72"/>
      <c r="O343" s="72"/>
      <c r="P343" s="72"/>
      <c r="Q343" s="72"/>
      <c r="R343" s="72"/>
      <c r="S343" s="72"/>
      <c r="T343" s="72" t="str">
        <f t="shared" si="23"/>
        <v xml:space="preserve"> </v>
      </c>
      <c r="U343" s="72" t="str">
        <f t="shared" si="23"/>
        <v xml:space="preserve"> </v>
      </c>
      <c r="V343" s="72">
        <f t="shared" ref="V343:V406" si="24">Y343*0.0254</f>
        <v>0</v>
      </c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</row>
    <row r="344" spans="1:39" x14ac:dyDescent="0.2">
      <c r="A344" s="73">
        <v>41345</v>
      </c>
      <c r="B344" s="72">
        <v>21</v>
      </c>
      <c r="C344" s="72">
        <v>7.0000000000000007E-2</v>
      </c>
      <c r="D344" s="72">
        <v>6.75</v>
      </c>
      <c r="E344" s="72">
        <v>7.4</v>
      </c>
      <c r="F344" s="74">
        <v>2.84</v>
      </c>
      <c r="G344" s="72">
        <v>0.155</v>
      </c>
      <c r="H344" s="72"/>
      <c r="I344" s="37">
        <v>172</v>
      </c>
      <c r="J344" s="26">
        <f t="shared" ref="J344:J427" si="25">(I344*14.007)*(0.001)</f>
        <v>2.4092039999999999</v>
      </c>
      <c r="K344" s="37">
        <v>2.87</v>
      </c>
      <c r="L344" s="26">
        <f t="shared" ref="L344:L438" si="26">(K344*30.97)*(0.001)</f>
        <v>8.8883900000000002E-2</v>
      </c>
      <c r="M344" s="72"/>
      <c r="N344" s="72">
        <v>3</v>
      </c>
      <c r="O344" s="72">
        <v>4</v>
      </c>
      <c r="P344" s="72">
        <v>2</v>
      </c>
      <c r="Q344" s="72">
        <v>2</v>
      </c>
      <c r="R344" s="72">
        <v>8</v>
      </c>
      <c r="S344" s="72">
        <v>3</v>
      </c>
      <c r="T344" s="72">
        <f t="shared" si="23"/>
        <v>12.222222222222221</v>
      </c>
      <c r="U344" s="72">
        <f t="shared" si="23"/>
        <v>8.8888888888888893</v>
      </c>
      <c r="V344" s="72">
        <f t="shared" si="24"/>
        <v>0.30479999999999996</v>
      </c>
      <c r="W344" s="72" t="s">
        <v>67</v>
      </c>
      <c r="X344" s="72" t="s">
        <v>176</v>
      </c>
      <c r="Y344" s="72">
        <v>12</v>
      </c>
      <c r="Z344" s="72">
        <v>54</v>
      </c>
      <c r="AA344" s="72">
        <v>48</v>
      </c>
      <c r="AB344" s="72">
        <v>1</v>
      </c>
      <c r="AC344" s="72"/>
      <c r="AE344" s="72"/>
      <c r="AF344" s="72"/>
      <c r="AG344" s="72"/>
      <c r="AH344" s="72"/>
      <c r="AI344" s="72"/>
      <c r="AJ344" s="72"/>
      <c r="AK344" s="72"/>
      <c r="AL344" s="72"/>
      <c r="AM344" s="72"/>
    </row>
    <row r="345" spans="1:39" x14ac:dyDescent="0.2">
      <c r="A345" s="73">
        <v>41359</v>
      </c>
      <c r="B345" s="72">
        <v>21</v>
      </c>
      <c r="C345" s="72">
        <v>0.18</v>
      </c>
      <c r="D345" s="72">
        <v>6.7</v>
      </c>
      <c r="E345" s="72">
        <v>8.1999999999999993</v>
      </c>
      <c r="F345" s="72">
        <v>3.68</v>
      </c>
      <c r="G345" s="72">
        <v>0.52600000000000002</v>
      </c>
      <c r="H345" s="72"/>
      <c r="I345" s="38">
        <v>242</v>
      </c>
      <c r="J345" s="26">
        <f t="shared" si="25"/>
        <v>3.389694</v>
      </c>
      <c r="K345" s="39">
        <v>3.26</v>
      </c>
      <c r="L345" s="26">
        <f t="shared" si="26"/>
        <v>0.1009622</v>
      </c>
      <c r="M345" s="72"/>
      <c r="N345" s="72">
        <v>1</v>
      </c>
      <c r="O345" s="72">
        <v>2</v>
      </c>
      <c r="P345" s="72">
        <v>3</v>
      </c>
      <c r="Q345" s="72">
        <v>2</v>
      </c>
      <c r="R345" s="72">
        <v>12</v>
      </c>
      <c r="S345" s="72">
        <v>4</v>
      </c>
      <c r="T345" s="72">
        <f t="shared" si="23"/>
        <v>10</v>
      </c>
      <c r="U345" s="72">
        <f t="shared" si="23"/>
        <v>6.666666666666667</v>
      </c>
      <c r="V345" s="72">
        <f t="shared" si="24"/>
        <v>0.254</v>
      </c>
      <c r="W345" s="72"/>
      <c r="X345" s="72"/>
      <c r="Y345" s="72">
        <v>10</v>
      </c>
      <c r="Z345" s="72">
        <v>50</v>
      </c>
      <c r="AA345" s="72">
        <v>44</v>
      </c>
      <c r="AB345" s="72">
        <v>1</v>
      </c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</row>
    <row r="346" spans="1:39" x14ac:dyDescent="0.2">
      <c r="A346" s="73">
        <v>41373</v>
      </c>
      <c r="B346" s="72">
        <v>21</v>
      </c>
      <c r="C346" s="72">
        <v>0.11</v>
      </c>
      <c r="D346" s="72">
        <v>6.73</v>
      </c>
      <c r="E346" s="72">
        <v>7.5</v>
      </c>
      <c r="F346" s="72">
        <v>4.96</v>
      </c>
      <c r="G346" s="72">
        <v>0.27100000000000002</v>
      </c>
      <c r="H346" s="72"/>
      <c r="I346" s="37">
        <v>255</v>
      </c>
      <c r="J346" s="26">
        <f t="shared" si="25"/>
        <v>3.5717849999999998</v>
      </c>
      <c r="K346" s="37">
        <v>1.85</v>
      </c>
      <c r="L346" s="26">
        <f t="shared" si="26"/>
        <v>5.7294499999999998E-2</v>
      </c>
      <c r="M346" s="72"/>
      <c r="N346" s="72">
        <v>4</v>
      </c>
      <c r="O346" s="72">
        <v>1</v>
      </c>
      <c r="P346" s="72">
        <v>1</v>
      </c>
      <c r="Q346" s="72">
        <v>1</v>
      </c>
      <c r="R346" s="72" t="s">
        <v>23</v>
      </c>
      <c r="S346" s="72">
        <v>1</v>
      </c>
      <c r="T346" s="72">
        <f t="shared" si="23"/>
        <v>25.555555555555557</v>
      </c>
      <c r="U346" s="72">
        <f t="shared" si="23"/>
        <v>14.444444444444445</v>
      </c>
      <c r="V346" s="72">
        <f t="shared" si="24"/>
        <v>0.38100000000000001</v>
      </c>
      <c r="W346" s="72"/>
      <c r="X346" s="72"/>
      <c r="Y346" s="72">
        <v>15</v>
      </c>
      <c r="Z346" s="72">
        <v>78</v>
      </c>
      <c r="AA346" s="72">
        <v>58</v>
      </c>
      <c r="AB346" s="72">
        <v>1</v>
      </c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</row>
    <row r="347" spans="1:39" x14ac:dyDescent="0.2">
      <c r="A347" s="73">
        <v>41387</v>
      </c>
      <c r="B347" s="72">
        <v>21</v>
      </c>
      <c r="C347" s="72">
        <v>0.06</v>
      </c>
      <c r="D347" s="72">
        <v>7.05</v>
      </c>
      <c r="E347" s="72">
        <v>10.6</v>
      </c>
      <c r="F347" s="72">
        <v>4.18</v>
      </c>
      <c r="G347" s="72">
        <v>0.27200000000000002</v>
      </c>
      <c r="H347" s="72"/>
      <c r="I347" s="37">
        <v>214</v>
      </c>
      <c r="J347" s="26">
        <f t="shared" si="25"/>
        <v>2.9974980000000002</v>
      </c>
      <c r="K347" s="39">
        <v>3.01</v>
      </c>
      <c r="L347" s="26">
        <f t="shared" si="26"/>
        <v>9.3219699999999989E-2</v>
      </c>
      <c r="M347" s="72"/>
      <c r="N347" s="72">
        <v>4</v>
      </c>
      <c r="O347" s="72">
        <v>3</v>
      </c>
      <c r="P347" s="72">
        <v>3</v>
      </c>
      <c r="Q347" s="72">
        <v>2</v>
      </c>
      <c r="R347" s="72">
        <v>6</v>
      </c>
      <c r="S347" s="72">
        <v>1</v>
      </c>
      <c r="T347" s="72">
        <f t="shared" si="23"/>
        <v>7.2222222222222223</v>
      </c>
      <c r="U347" s="72">
        <f t="shared" si="23"/>
        <v>13.333333333333334</v>
      </c>
      <c r="V347" s="72">
        <f t="shared" si="24"/>
        <v>0.30479999999999996</v>
      </c>
      <c r="W347" s="72"/>
      <c r="X347" s="72"/>
      <c r="Y347" s="72">
        <v>12</v>
      </c>
      <c r="Z347" s="72">
        <v>45</v>
      </c>
      <c r="AA347" s="72">
        <v>56</v>
      </c>
      <c r="AB347" s="72">
        <v>1</v>
      </c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</row>
    <row r="348" spans="1:39" x14ac:dyDescent="0.2">
      <c r="A348" s="73">
        <v>41401</v>
      </c>
      <c r="B348" s="72">
        <v>21</v>
      </c>
      <c r="C348" s="72">
        <v>0.76</v>
      </c>
      <c r="D348" s="72">
        <v>7.01</v>
      </c>
      <c r="E348" s="72">
        <v>19.8</v>
      </c>
      <c r="F348" s="72">
        <v>4.3899999999999997</v>
      </c>
      <c r="G348" s="72">
        <v>0.374</v>
      </c>
      <c r="H348" s="72"/>
      <c r="I348" s="37">
        <v>147</v>
      </c>
      <c r="J348" s="26">
        <f t="shared" si="25"/>
        <v>2.0590290000000002</v>
      </c>
      <c r="K348" s="39">
        <v>2.78</v>
      </c>
      <c r="L348" s="26">
        <f t="shared" si="26"/>
        <v>8.6096599999999995E-2</v>
      </c>
      <c r="M348" s="72"/>
      <c r="N348" s="72">
        <v>4</v>
      </c>
      <c r="O348" s="72">
        <v>4</v>
      </c>
      <c r="P348" s="72">
        <v>3</v>
      </c>
      <c r="Q348" s="72">
        <v>1</v>
      </c>
      <c r="R348" s="72">
        <v>7</v>
      </c>
      <c r="S348" s="72">
        <v>5</v>
      </c>
      <c r="T348" s="72">
        <f t="shared" si="23"/>
        <v>15.555555555555555</v>
      </c>
      <c r="U348" s="72">
        <f t="shared" si="23"/>
        <v>15</v>
      </c>
      <c r="V348" s="72">
        <f t="shared" si="24"/>
        <v>0.4572</v>
      </c>
      <c r="W348" s="72"/>
      <c r="X348" s="72"/>
      <c r="Y348" s="72">
        <v>18</v>
      </c>
      <c r="Z348" s="72">
        <v>60</v>
      </c>
      <c r="AA348" s="72">
        <v>59</v>
      </c>
      <c r="AB348" s="72">
        <v>1</v>
      </c>
      <c r="AC348" s="72"/>
      <c r="AD348" s="72"/>
      <c r="AE348" s="72"/>
      <c r="AF348" s="72"/>
      <c r="AG348" s="72"/>
      <c r="AH348" s="72"/>
      <c r="AI348" s="72"/>
      <c r="AK348" s="72"/>
      <c r="AL348" s="72"/>
      <c r="AM348" s="72"/>
    </row>
    <row r="349" spans="1:39" x14ac:dyDescent="0.2">
      <c r="A349" s="73">
        <v>41415</v>
      </c>
      <c r="B349" s="72">
        <v>21</v>
      </c>
      <c r="C349" s="72">
        <v>0.2</v>
      </c>
      <c r="D349" s="72">
        <v>6.99</v>
      </c>
      <c r="E349" s="72">
        <v>11.1</v>
      </c>
      <c r="F349" s="72">
        <v>3.85</v>
      </c>
      <c r="G349" s="72">
        <v>0.57999999999999996</v>
      </c>
      <c r="H349" s="72"/>
      <c r="I349" s="37">
        <v>154</v>
      </c>
      <c r="J349" s="26">
        <f t="shared" si="25"/>
        <v>2.1570779999999998</v>
      </c>
      <c r="K349" s="39">
        <v>3.29</v>
      </c>
      <c r="L349" s="26">
        <f t="shared" si="26"/>
        <v>0.1018913</v>
      </c>
      <c r="M349" s="72"/>
      <c r="N349" s="72">
        <v>4</v>
      </c>
      <c r="O349" s="72">
        <v>3</v>
      </c>
      <c r="P349" s="72">
        <v>2</v>
      </c>
      <c r="Q349" s="72">
        <v>1</v>
      </c>
      <c r="R349" s="72">
        <v>12</v>
      </c>
      <c r="S349" s="72">
        <v>3</v>
      </c>
      <c r="T349" s="72">
        <f t="shared" si="23"/>
        <v>23.888888888888889</v>
      </c>
      <c r="U349" s="72">
        <f t="shared" si="23"/>
        <v>21.111111111111111</v>
      </c>
      <c r="V349" s="72">
        <f t="shared" si="24"/>
        <v>0.35559999999999997</v>
      </c>
      <c r="W349" s="72"/>
      <c r="X349" s="72"/>
      <c r="Y349" s="72">
        <v>14</v>
      </c>
      <c r="Z349" s="72">
        <v>75</v>
      </c>
      <c r="AA349" s="72">
        <v>70</v>
      </c>
      <c r="AB349" s="72">
        <v>1</v>
      </c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</row>
    <row r="350" spans="1:39" x14ac:dyDescent="0.2">
      <c r="A350" s="73">
        <v>41429</v>
      </c>
      <c r="B350" s="72">
        <v>21</v>
      </c>
      <c r="C350" s="72">
        <v>0.13</v>
      </c>
      <c r="D350" s="71">
        <v>7.7</v>
      </c>
      <c r="E350" s="72">
        <v>38.1</v>
      </c>
      <c r="F350" s="72">
        <v>2.93</v>
      </c>
      <c r="G350" s="72">
        <v>0.40200000000000002</v>
      </c>
      <c r="H350" s="72"/>
      <c r="I350" s="37">
        <v>128</v>
      </c>
      <c r="J350" s="26">
        <f t="shared" si="25"/>
        <v>1.792896</v>
      </c>
      <c r="K350" s="37">
        <v>4.01</v>
      </c>
      <c r="L350" s="26">
        <f t="shared" si="26"/>
        <v>0.12418969999999999</v>
      </c>
      <c r="M350" s="72"/>
      <c r="N350" s="72">
        <v>4</v>
      </c>
      <c r="O350" s="72">
        <v>1</v>
      </c>
      <c r="P350" s="72">
        <v>4</v>
      </c>
      <c r="Q350" s="72">
        <v>2</v>
      </c>
      <c r="R350" s="72">
        <v>5</v>
      </c>
      <c r="S350" s="72">
        <v>5</v>
      </c>
      <c r="T350" s="72">
        <f t="shared" si="23"/>
        <v>23.333333333333332</v>
      </c>
      <c r="U350" s="72">
        <f t="shared" si="23"/>
        <v>22.222222222222221</v>
      </c>
      <c r="V350" s="72">
        <f t="shared" si="24"/>
        <v>0.30479999999999996</v>
      </c>
      <c r="W350" s="72"/>
      <c r="X350" s="72"/>
      <c r="Y350" s="72">
        <v>12</v>
      </c>
      <c r="Z350" s="72">
        <v>74</v>
      </c>
      <c r="AA350" s="72">
        <v>72</v>
      </c>
      <c r="AB350" s="72">
        <v>2</v>
      </c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</row>
    <row r="351" spans="1:39" x14ac:dyDescent="0.2">
      <c r="A351" s="73">
        <v>41443</v>
      </c>
      <c r="B351" s="72">
        <v>21</v>
      </c>
      <c r="C351" s="72">
        <v>0.14000000000000001</v>
      </c>
      <c r="D351" s="72">
        <v>6.74</v>
      </c>
      <c r="E351" s="71">
        <v>8.6</v>
      </c>
      <c r="F351" s="72">
        <v>1.97</v>
      </c>
      <c r="G351" s="72">
        <v>0.54600000000000004</v>
      </c>
      <c r="H351" s="72"/>
      <c r="I351" s="40">
        <v>144</v>
      </c>
      <c r="J351" s="26">
        <f t="shared" si="25"/>
        <v>2.0170080000000001</v>
      </c>
      <c r="K351" s="37">
        <v>3.85</v>
      </c>
      <c r="L351" s="26">
        <f t="shared" si="26"/>
        <v>0.11923449999999999</v>
      </c>
      <c r="M351" s="19">
        <v>206</v>
      </c>
      <c r="N351" s="72">
        <v>1</v>
      </c>
      <c r="O351" s="72">
        <v>3</v>
      </c>
      <c r="P351" s="72">
        <v>1</v>
      </c>
      <c r="Q351" s="72">
        <v>1</v>
      </c>
      <c r="R351" s="72">
        <v>13</v>
      </c>
      <c r="S351" s="72">
        <v>4</v>
      </c>
      <c r="T351" s="72">
        <f t="shared" si="23"/>
        <v>24.444444444444443</v>
      </c>
      <c r="U351" s="72">
        <f t="shared" si="23"/>
        <v>24.444444444444443</v>
      </c>
      <c r="V351" s="72">
        <f t="shared" si="24"/>
        <v>0.40639999999999998</v>
      </c>
      <c r="W351" s="72"/>
      <c r="X351" s="72"/>
      <c r="Y351" s="72">
        <v>16</v>
      </c>
      <c r="Z351" s="72">
        <v>76</v>
      </c>
      <c r="AA351" s="72">
        <v>76</v>
      </c>
      <c r="AB351" s="72">
        <v>1</v>
      </c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</row>
    <row r="352" spans="1:39" x14ac:dyDescent="0.2">
      <c r="A352" s="73">
        <v>41457</v>
      </c>
      <c r="B352" s="72">
        <v>21</v>
      </c>
      <c r="C352" s="72">
        <v>7.0000000000000007E-2</v>
      </c>
      <c r="D352" s="72">
        <v>6.59</v>
      </c>
      <c r="E352" s="72">
        <v>16</v>
      </c>
      <c r="F352" s="72">
        <v>1.94</v>
      </c>
      <c r="G352" s="72">
        <v>0.221</v>
      </c>
      <c r="H352" s="72"/>
      <c r="I352" s="46">
        <v>169</v>
      </c>
      <c r="J352" s="26">
        <f t="shared" si="25"/>
        <v>2.3671830000000003</v>
      </c>
      <c r="K352" s="46">
        <v>4.21</v>
      </c>
      <c r="L352" s="26">
        <f t="shared" si="26"/>
        <v>0.13038370000000002</v>
      </c>
      <c r="M352" s="19">
        <v>542.5</v>
      </c>
      <c r="N352" s="72">
        <v>1</v>
      </c>
      <c r="O352" s="72">
        <v>3</v>
      </c>
      <c r="P352" s="72">
        <v>2</v>
      </c>
      <c r="Q352" s="72">
        <v>1</v>
      </c>
      <c r="R352" s="72">
        <v>12</v>
      </c>
      <c r="S352" s="72">
        <v>6</v>
      </c>
      <c r="T352" s="72">
        <f t="shared" si="23"/>
        <v>26.666666666666668</v>
      </c>
      <c r="U352" s="72">
        <f t="shared" si="23"/>
        <v>24.444444444444443</v>
      </c>
      <c r="V352" s="72">
        <f t="shared" si="24"/>
        <v>0.30479999999999996</v>
      </c>
      <c r="W352" s="72"/>
      <c r="X352" s="72"/>
      <c r="Y352" s="72">
        <v>12</v>
      </c>
      <c r="Z352" s="72">
        <v>80</v>
      </c>
      <c r="AA352" s="72">
        <v>76</v>
      </c>
      <c r="AB352" s="72">
        <v>1</v>
      </c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</row>
    <row r="353" spans="1:39" x14ac:dyDescent="0.2">
      <c r="A353" s="73">
        <v>41471</v>
      </c>
      <c r="B353" s="72">
        <v>21</v>
      </c>
      <c r="C353" s="72">
        <v>0.06</v>
      </c>
      <c r="D353" s="72">
        <v>6.3</v>
      </c>
      <c r="E353" s="72">
        <v>10.8</v>
      </c>
      <c r="F353" s="72">
        <v>3.09</v>
      </c>
      <c r="G353" s="72">
        <v>0.61699999999999999</v>
      </c>
      <c r="H353" s="72"/>
      <c r="I353" s="46">
        <v>133</v>
      </c>
      <c r="J353" s="26">
        <f t="shared" si="25"/>
        <v>1.8629310000000001</v>
      </c>
      <c r="K353" s="46">
        <v>3.75</v>
      </c>
      <c r="L353" s="26">
        <f t="shared" si="26"/>
        <v>0.11613749999999999</v>
      </c>
      <c r="M353" s="19">
        <v>97</v>
      </c>
      <c r="N353" s="72">
        <v>2</v>
      </c>
      <c r="O353" s="72">
        <v>1</v>
      </c>
      <c r="P353" s="72">
        <v>2</v>
      </c>
      <c r="Q353" s="72">
        <v>2</v>
      </c>
      <c r="R353" s="72">
        <v>7</v>
      </c>
      <c r="S353" s="72">
        <v>1</v>
      </c>
      <c r="T353" s="72">
        <f t="shared" si="23"/>
        <v>33.333333333333336</v>
      </c>
      <c r="U353" s="72">
        <f t="shared" si="23"/>
        <v>25.555555555555557</v>
      </c>
      <c r="V353" s="72">
        <f t="shared" si="24"/>
        <v>0.50800000000000001</v>
      </c>
      <c r="W353" s="72"/>
      <c r="X353" s="72"/>
      <c r="Y353" s="72">
        <v>20</v>
      </c>
      <c r="Z353" s="72">
        <v>92</v>
      </c>
      <c r="AA353" s="72">
        <v>78</v>
      </c>
      <c r="AB353" s="72">
        <v>1</v>
      </c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</row>
    <row r="354" spans="1:39" x14ac:dyDescent="0.2">
      <c r="A354" s="73">
        <v>41485</v>
      </c>
      <c r="B354" s="72">
        <v>21</v>
      </c>
      <c r="C354" s="72">
        <v>0.12</v>
      </c>
      <c r="D354" s="72">
        <v>6.94</v>
      </c>
      <c r="E354" s="72">
        <v>11.6</v>
      </c>
      <c r="F354" s="72">
        <v>6.08</v>
      </c>
      <c r="G354" s="72">
        <v>0.75800000000000001</v>
      </c>
      <c r="H354" s="72"/>
      <c r="I354" s="46">
        <v>127</v>
      </c>
      <c r="J354" s="26">
        <f t="shared" si="25"/>
        <v>1.7788889999999999</v>
      </c>
      <c r="K354" s="46">
        <v>4.33</v>
      </c>
      <c r="L354" s="26">
        <f t="shared" si="26"/>
        <v>0.1341001</v>
      </c>
      <c r="M354" s="19">
        <v>46.5</v>
      </c>
      <c r="N354" s="72">
        <v>2</v>
      </c>
      <c r="O354" s="72">
        <v>1</v>
      </c>
      <c r="P354" s="72">
        <v>2</v>
      </c>
      <c r="Q354" s="72">
        <v>2</v>
      </c>
      <c r="R354" s="72">
        <v>5</v>
      </c>
      <c r="S354" s="72">
        <v>2</v>
      </c>
      <c r="T354" s="72">
        <f t="shared" si="23"/>
        <v>25.555555555555557</v>
      </c>
      <c r="U354" s="72">
        <f t="shared" si="23"/>
        <v>25</v>
      </c>
      <c r="V354" s="72">
        <f t="shared" si="24"/>
        <v>0.35559999999999997</v>
      </c>
      <c r="W354" s="72"/>
      <c r="X354" s="72"/>
      <c r="Y354" s="72">
        <v>14</v>
      </c>
      <c r="Z354" s="72">
        <v>78</v>
      </c>
      <c r="AA354" s="72">
        <v>77</v>
      </c>
      <c r="AB354" s="72">
        <v>1</v>
      </c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</row>
    <row r="355" spans="1:39" x14ac:dyDescent="0.2">
      <c r="A355" s="73">
        <v>41499</v>
      </c>
      <c r="B355" s="72">
        <v>21</v>
      </c>
      <c r="C355" s="72">
        <v>0.11</v>
      </c>
      <c r="D355" s="72">
        <v>6.83</v>
      </c>
      <c r="E355" s="72">
        <v>9.5</v>
      </c>
      <c r="F355" s="72">
        <v>5.8</v>
      </c>
      <c r="G355" s="72">
        <v>0.316</v>
      </c>
      <c r="H355" s="72"/>
      <c r="I355" s="46">
        <v>133</v>
      </c>
      <c r="J355" s="26">
        <f t="shared" si="25"/>
        <v>1.8629310000000001</v>
      </c>
      <c r="K355" s="46">
        <v>3.07</v>
      </c>
      <c r="L355" s="26">
        <f t="shared" si="26"/>
        <v>9.5077899999999993E-2</v>
      </c>
      <c r="M355" s="19">
        <v>146</v>
      </c>
      <c r="N355" s="72">
        <v>2</v>
      </c>
      <c r="O355" s="72">
        <v>3</v>
      </c>
      <c r="P355" s="72">
        <v>2</v>
      </c>
      <c r="Q355" s="72">
        <v>2</v>
      </c>
      <c r="R355" s="72">
        <v>12</v>
      </c>
      <c r="S355" s="72">
        <v>3</v>
      </c>
      <c r="T355" s="72">
        <f t="shared" si="23"/>
        <v>28.888888888888889</v>
      </c>
      <c r="U355" s="72">
        <f t="shared" si="23"/>
        <v>25</v>
      </c>
      <c r="V355" s="72">
        <f t="shared" si="24"/>
        <v>0.40639999999999998</v>
      </c>
      <c r="W355" s="72"/>
      <c r="X355" s="72"/>
      <c r="Y355" s="72">
        <v>16</v>
      </c>
      <c r="Z355" s="72">
        <v>84</v>
      </c>
      <c r="AA355" s="72">
        <v>77</v>
      </c>
      <c r="AB355" s="72">
        <v>1</v>
      </c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</row>
    <row r="356" spans="1:39" x14ac:dyDescent="0.2">
      <c r="A356" s="73">
        <v>41513</v>
      </c>
      <c r="B356" s="72">
        <v>21</v>
      </c>
      <c r="C356" s="72">
        <v>0.19</v>
      </c>
      <c r="D356" s="72">
        <v>7.44</v>
      </c>
      <c r="E356" s="72">
        <v>11.3</v>
      </c>
      <c r="F356" s="72">
        <v>5.41</v>
      </c>
      <c r="G356" s="72">
        <v>0.19600000000000001</v>
      </c>
      <c r="H356" s="72"/>
      <c r="I356" s="46">
        <v>117</v>
      </c>
      <c r="J356" s="26">
        <f t="shared" si="25"/>
        <v>1.638819</v>
      </c>
      <c r="K356" s="46">
        <v>2.34</v>
      </c>
      <c r="L356" s="26">
        <f t="shared" si="26"/>
        <v>7.2469799999999987E-2</v>
      </c>
      <c r="M356" s="19">
        <v>30.5</v>
      </c>
      <c r="N356" s="72">
        <v>2</v>
      </c>
      <c r="O356" s="72">
        <v>2</v>
      </c>
      <c r="P356" s="72">
        <v>2</v>
      </c>
      <c r="Q356" s="72">
        <v>1</v>
      </c>
      <c r="R356" s="72">
        <v>12</v>
      </c>
      <c r="S356" s="72">
        <v>1</v>
      </c>
      <c r="T356" s="72">
        <f t="shared" si="23"/>
        <v>29.444444444444443</v>
      </c>
      <c r="U356" s="72">
        <f t="shared" si="23"/>
        <v>24.444444444444443</v>
      </c>
      <c r="V356" s="72">
        <f t="shared" si="24"/>
        <v>0.40639999999999998</v>
      </c>
      <c r="W356" s="72"/>
      <c r="X356" s="72"/>
      <c r="Y356" s="72">
        <v>16</v>
      </c>
      <c r="Z356" s="72">
        <v>85</v>
      </c>
      <c r="AA356" s="72">
        <v>76</v>
      </c>
      <c r="AB356" s="72">
        <v>2</v>
      </c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</row>
    <row r="357" spans="1:39" x14ac:dyDescent="0.2">
      <c r="A357" s="73">
        <v>41527</v>
      </c>
      <c r="B357" s="72">
        <v>21</v>
      </c>
      <c r="C357" s="72">
        <v>1.43</v>
      </c>
      <c r="D357" s="72">
        <v>6.85</v>
      </c>
      <c r="E357" s="72">
        <v>8.4</v>
      </c>
      <c r="F357" s="72">
        <v>6.44</v>
      </c>
      <c r="G357" s="72">
        <v>0.223</v>
      </c>
      <c r="H357" s="72"/>
      <c r="I357" s="46">
        <v>134</v>
      </c>
      <c r="J357" s="26">
        <f t="shared" si="25"/>
        <v>1.876938</v>
      </c>
      <c r="K357" s="46">
        <v>2.06</v>
      </c>
      <c r="L357" s="26">
        <f t="shared" si="26"/>
        <v>6.3798199999999999E-2</v>
      </c>
      <c r="M357" s="72"/>
      <c r="N357" s="72">
        <v>2</v>
      </c>
      <c r="O357" s="72">
        <v>1</v>
      </c>
      <c r="P357" s="72">
        <v>1</v>
      </c>
      <c r="Q357" s="72">
        <v>1</v>
      </c>
      <c r="R357" s="72">
        <v>13</v>
      </c>
      <c r="S357" s="72">
        <v>1</v>
      </c>
      <c r="T357" s="72">
        <f t="shared" si="23"/>
        <v>22.777777777777779</v>
      </c>
      <c r="U357" s="72">
        <f t="shared" si="23"/>
        <v>23.333333333333332</v>
      </c>
      <c r="V357" s="72">
        <f t="shared" si="24"/>
        <v>0.50800000000000001</v>
      </c>
      <c r="W357" s="72"/>
      <c r="X357" s="72"/>
      <c r="Y357" s="72">
        <v>20</v>
      </c>
      <c r="Z357" s="72">
        <v>73</v>
      </c>
      <c r="AA357" s="72">
        <v>74</v>
      </c>
      <c r="AB357" s="72">
        <v>1</v>
      </c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</row>
    <row r="358" spans="1:39" x14ac:dyDescent="0.2">
      <c r="A358" s="73">
        <v>41541</v>
      </c>
      <c r="B358" s="72">
        <v>21</v>
      </c>
      <c r="C358" s="72">
        <v>1.1499999999999999</v>
      </c>
      <c r="D358" s="72">
        <v>6.99</v>
      </c>
      <c r="E358" s="72">
        <v>10.7</v>
      </c>
      <c r="F358" s="72">
        <v>5.83</v>
      </c>
      <c r="G358" s="72">
        <v>0.14499999999999999</v>
      </c>
      <c r="H358" s="72"/>
      <c r="I358" s="46">
        <v>94.9</v>
      </c>
      <c r="J358" s="26">
        <f t="shared" si="25"/>
        <v>1.3292643000000002</v>
      </c>
      <c r="K358" s="46">
        <v>1.59</v>
      </c>
      <c r="L358" s="26">
        <f t="shared" si="26"/>
        <v>4.9242300000000003E-2</v>
      </c>
      <c r="M358" s="72"/>
      <c r="N358" s="72">
        <v>1</v>
      </c>
      <c r="O358" s="72">
        <v>1</v>
      </c>
      <c r="P358" s="72">
        <v>2</v>
      </c>
      <c r="Q358" s="72">
        <v>2</v>
      </c>
      <c r="R358" s="72">
        <v>12</v>
      </c>
      <c r="S358" s="72">
        <v>1</v>
      </c>
      <c r="T358" s="72">
        <f t="shared" si="23"/>
        <v>10</v>
      </c>
      <c r="U358" s="72">
        <f t="shared" si="23"/>
        <v>18.333333333333332</v>
      </c>
      <c r="V358" s="72">
        <f t="shared" si="24"/>
        <v>0.254</v>
      </c>
      <c r="W358" s="72"/>
      <c r="X358" s="72"/>
      <c r="Y358" s="72">
        <v>10</v>
      </c>
      <c r="Z358" s="72">
        <v>50</v>
      </c>
      <c r="AA358" s="72">
        <v>65</v>
      </c>
      <c r="AB358" s="72">
        <v>1</v>
      </c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</row>
    <row r="359" spans="1:39" x14ac:dyDescent="0.2">
      <c r="A359" s="73">
        <v>41555</v>
      </c>
      <c r="B359" s="72">
        <v>21</v>
      </c>
      <c r="C359" s="72">
        <v>1.28</v>
      </c>
      <c r="D359" s="72">
        <v>6.83</v>
      </c>
      <c r="E359" s="72">
        <v>13.7</v>
      </c>
      <c r="F359" s="72">
        <v>6.33</v>
      </c>
      <c r="G359" s="72">
        <v>0.18099999999999999</v>
      </c>
      <c r="H359" s="72"/>
      <c r="I359" s="46">
        <v>100</v>
      </c>
      <c r="J359" s="26">
        <f t="shared" si="25"/>
        <v>1.4007000000000001</v>
      </c>
      <c r="K359" s="46">
        <v>1.74</v>
      </c>
      <c r="L359" s="26">
        <f t="shared" si="26"/>
        <v>5.38878E-2</v>
      </c>
      <c r="M359" s="72"/>
      <c r="N359" s="72">
        <v>2</v>
      </c>
      <c r="O359" s="72">
        <v>3</v>
      </c>
      <c r="P359" s="72">
        <v>3</v>
      </c>
      <c r="Q359" s="72">
        <v>2</v>
      </c>
      <c r="R359" s="72">
        <v>6</v>
      </c>
      <c r="S359" s="72">
        <v>5</v>
      </c>
      <c r="T359" s="72">
        <f t="shared" si="23"/>
        <v>12.222222222222221</v>
      </c>
      <c r="U359" s="72">
        <f t="shared" si="23"/>
        <v>20</v>
      </c>
      <c r="V359" s="72">
        <f t="shared" si="24"/>
        <v>0.30479999999999996</v>
      </c>
      <c r="W359" s="72"/>
      <c r="X359" s="72"/>
      <c r="Y359" s="72">
        <v>12</v>
      </c>
      <c r="Z359" s="72">
        <v>54</v>
      </c>
      <c r="AA359" s="72">
        <v>68</v>
      </c>
      <c r="AB359" s="72">
        <v>1</v>
      </c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</row>
    <row r="360" spans="1:39" x14ac:dyDescent="0.2">
      <c r="A360" s="73">
        <v>41569</v>
      </c>
      <c r="B360" s="72">
        <v>21</v>
      </c>
      <c r="C360" s="72">
        <v>0.49</v>
      </c>
      <c r="D360" s="72">
        <v>6.89</v>
      </c>
      <c r="E360" s="72">
        <v>10.5</v>
      </c>
      <c r="F360" s="72">
        <v>5.54</v>
      </c>
      <c r="G360" s="72">
        <v>0.32100000000000001</v>
      </c>
      <c r="H360" s="72"/>
      <c r="I360" s="46">
        <v>121</v>
      </c>
      <c r="J360" s="26">
        <f t="shared" si="25"/>
        <v>1.694847</v>
      </c>
      <c r="K360" s="46">
        <v>1.8</v>
      </c>
      <c r="L360" s="26">
        <f t="shared" si="26"/>
        <v>5.5746000000000004E-2</v>
      </c>
      <c r="M360" s="72"/>
      <c r="N360" s="72">
        <v>3</v>
      </c>
      <c r="O360" s="72">
        <v>2</v>
      </c>
      <c r="P360" s="72">
        <v>1</v>
      </c>
      <c r="Q360" s="72">
        <v>1</v>
      </c>
      <c r="R360" s="72">
        <v>13</v>
      </c>
      <c r="S360" s="72">
        <v>1</v>
      </c>
      <c r="T360" s="72">
        <f t="shared" si="23"/>
        <v>14.444444444444445</v>
      </c>
      <c r="U360" s="72">
        <f t="shared" si="23"/>
        <v>15.555555555555555</v>
      </c>
      <c r="V360" s="72">
        <f t="shared" si="24"/>
        <v>1.143</v>
      </c>
      <c r="W360" s="72"/>
      <c r="X360" s="72"/>
      <c r="Y360" s="72">
        <v>45</v>
      </c>
      <c r="Z360" s="72">
        <v>58</v>
      </c>
      <c r="AA360" s="72">
        <v>60</v>
      </c>
      <c r="AB360" s="72">
        <v>1</v>
      </c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</row>
    <row r="361" spans="1:39" x14ac:dyDescent="0.2">
      <c r="A361" s="73">
        <v>41583</v>
      </c>
      <c r="B361" s="72">
        <v>21</v>
      </c>
      <c r="C361" s="72">
        <v>1.26</v>
      </c>
      <c r="D361" s="72">
        <v>6.83</v>
      </c>
      <c r="E361" s="72">
        <v>7.8</v>
      </c>
      <c r="F361" s="72">
        <v>7.27</v>
      </c>
      <c r="G361" s="72">
        <v>0.31900000000000001</v>
      </c>
      <c r="H361" s="72"/>
      <c r="I361" s="46">
        <v>128</v>
      </c>
      <c r="J361" s="26">
        <f t="shared" si="25"/>
        <v>1.792896</v>
      </c>
      <c r="K361" s="46">
        <v>1.78</v>
      </c>
      <c r="L361" s="26">
        <f t="shared" si="26"/>
        <v>5.5126599999999998E-2</v>
      </c>
      <c r="M361" s="72"/>
      <c r="N361" s="72">
        <v>2</v>
      </c>
      <c r="O361" s="72">
        <v>2</v>
      </c>
      <c r="P361" s="72">
        <v>2</v>
      </c>
      <c r="Q361" s="72">
        <v>1</v>
      </c>
      <c r="R361" s="72">
        <v>12</v>
      </c>
      <c r="S361" s="72">
        <v>1</v>
      </c>
      <c r="T361" s="72">
        <f t="shared" si="23"/>
        <v>4.4444444444444446</v>
      </c>
      <c r="U361" s="72">
        <f t="shared" si="23"/>
        <v>12.222222222222221</v>
      </c>
      <c r="V361" s="72">
        <f t="shared" si="24"/>
        <v>0.254</v>
      </c>
      <c r="W361" s="72"/>
      <c r="X361" s="72"/>
      <c r="Y361" s="72">
        <v>10</v>
      </c>
      <c r="Z361" s="72">
        <v>40</v>
      </c>
      <c r="AA361" s="72">
        <v>54</v>
      </c>
      <c r="AB361" s="72">
        <v>1</v>
      </c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</row>
    <row r="362" spans="1:39" x14ac:dyDescent="0.2">
      <c r="A362" s="73"/>
      <c r="B362" s="72"/>
      <c r="C362" s="72"/>
      <c r="D362" s="72"/>
      <c r="E362" s="72"/>
      <c r="F362" s="72"/>
      <c r="G362" s="72"/>
      <c r="H362" s="72"/>
      <c r="I362" s="46"/>
      <c r="J362" s="26"/>
      <c r="K362" s="46"/>
      <c r="L362" s="26"/>
      <c r="M362" s="72"/>
      <c r="N362" s="72"/>
      <c r="O362" s="72"/>
      <c r="P362" s="72"/>
      <c r="Q362" s="72"/>
      <c r="R362" s="72"/>
      <c r="S362" s="72"/>
      <c r="T362" s="72" t="str">
        <f t="shared" si="23"/>
        <v xml:space="preserve"> </v>
      </c>
      <c r="U362" s="72" t="str">
        <f t="shared" si="23"/>
        <v xml:space="preserve"> </v>
      </c>
      <c r="V362" s="72">
        <f t="shared" si="24"/>
        <v>0</v>
      </c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</row>
    <row r="363" spans="1:39" x14ac:dyDescent="0.2">
      <c r="A363" s="73"/>
      <c r="B363" s="72"/>
      <c r="C363" s="72"/>
      <c r="D363" s="72"/>
      <c r="E363" s="72"/>
      <c r="F363" s="72"/>
      <c r="G363" s="72"/>
      <c r="H363" s="72"/>
      <c r="I363" s="46"/>
      <c r="J363" s="26"/>
      <c r="K363" s="46"/>
      <c r="L363" s="26"/>
      <c r="M363" s="72"/>
      <c r="N363" s="72"/>
      <c r="O363" s="72"/>
      <c r="P363" s="72"/>
      <c r="Q363" s="72"/>
      <c r="R363" s="72"/>
      <c r="S363" s="72"/>
      <c r="T363" s="72" t="str">
        <f t="shared" si="23"/>
        <v xml:space="preserve"> </v>
      </c>
      <c r="U363" s="72" t="str">
        <f t="shared" si="23"/>
        <v xml:space="preserve"> </v>
      </c>
      <c r="V363" s="72">
        <f t="shared" si="24"/>
        <v>0</v>
      </c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</row>
    <row r="364" spans="1:39" x14ac:dyDescent="0.2">
      <c r="A364" s="73"/>
      <c r="B364" s="72"/>
      <c r="C364" s="72"/>
      <c r="D364" s="72"/>
      <c r="E364" s="72"/>
      <c r="F364" s="72"/>
      <c r="G364" s="72"/>
      <c r="H364" s="72"/>
      <c r="I364" s="46"/>
      <c r="J364" s="26"/>
      <c r="K364" s="46"/>
      <c r="L364" s="26"/>
      <c r="M364" s="72"/>
      <c r="N364" s="72"/>
      <c r="O364" s="72"/>
      <c r="P364" s="72"/>
      <c r="Q364" s="72"/>
      <c r="R364" s="72"/>
      <c r="S364" s="72"/>
      <c r="T364" s="72" t="str">
        <f t="shared" si="23"/>
        <v xml:space="preserve"> </v>
      </c>
      <c r="U364" s="72" t="str">
        <f t="shared" si="23"/>
        <v xml:space="preserve"> </v>
      </c>
      <c r="V364" s="72">
        <f t="shared" si="24"/>
        <v>0</v>
      </c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</row>
    <row r="365" spans="1:39" x14ac:dyDescent="0.2">
      <c r="A365" s="73"/>
      <c r="B365" s="72"/>
      <c r="C365" s="72"/>
      <c r="D365" s="72"/>
      <c r="E365" s="72"/>
      <c r="F365" s="72"/>
      <c r="G365" s="72"/>
      <c r="H365" s="72"/>
      <c r="I365" s="46"/>
      <c r="J365" s="26"/>
      <c r="K365" s="46"/>
      <c r="L365" s="26"/>
      <c r="M365" s="72"/>
      <c r="N365" s="72"/>
      <c r="O365" s="72"/>
      <c r="P365" s="72"/>
      <c r="Q365" s="72"/>
      <c r="R365" s="72"/>
      <c r="S365" s="72"/>
      <c r="T365" s="72" t="str">
        <f t="shared" si="23"/>
        <v xml:space="preserve"> </v>
      </c>
      <c r="U365" s="72" t="str">
        <f t="shared" si="23"/>
        <v xml:space="preserve"> </v>
      </c>
      <c r="V365" s="72">
        <f t="shared" si="24"/>
        <v>0</v>
      </c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</row>
    <row r="366" spans="1:39" x14ac:dyDescent="0.2">
      <c r="A366" s="73">
        <v>41345</v>
      </c>
      <c r="B366" s="72">
        <v>22</v>
      </c>
      <c r="C366" s="72">
        <v>0.21</v>
      </c>
      <c r="D366" s="72">
        <v>6.79</v>
      </c>
      <c r="E366" s="72">
        <v>6.1</v>
      </c>
      <c r="F366" s="72">
        <v>3.93</v>
      </c>
      <c r="G366" s="72">
        <v>0.14199999999999999</v>
      </c>
      <c r="H366" s="72"/>
      <c r="I366" s="41">
        <v>197</v>
      </c>
      <c r="J366" s="26">
        <f t="shared" si="25"/>
        <v>2.759379</v>
      </c>
      <c r="K366" s="37">
        <v>2.2200000000000002</v>
      </c>
      <c r="L366" s="26">
        <f t="shared" si="26"/>
        <v>6.8753400000000006E-2</v>
      </c>
      <c r="M366" s="72"/>
      <c r="N366" s="72">
        <v>2</v>
      </c>
      <c r="O366" s="72">
        <v>4</v>
      </c>
      <c r="P366" s="72">
        <v>2</v>
      </c>
      <c r="Q366" s="72">
        <v>1</v>
      </c>
      <c r="R366" s="72">
        <v>6</v>
      </c>
      <c r="S366" s="72">
        <v>4</v>
      </c>
      <c r="T366" s="72">
        <f t="shared" si="23"/>
        <v>10.555555555555555</v>
      </c>
      <c r="U366" s="72">
        <f t="shared" si="23"/>
        <v>6.666666666666667</v>
      </c>
      <c r="V366" s="72">
        <f t="shared" si="24"/>
        <v>0.43179999999999996</v>
      </c>
      <c r="W366" s="72" t="s">
        <v>69</v>
      </c>
      <c r="X366" s="72" t="s">
        <v>70</v>
      </c>
      <c r="Y366" s="72">
        <v>17</v>
      </c>
      <c r="Z366" s="72">
        <v>51</v>
      </c>
      <c r="AA366" s="72">
        <v>44</v>
      </c>
      <c r="AB366" s="72">
        <v>1</v>
      </c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</row>
    <row r="367" spans="1:39" x14ac:dyDescent="0.2">
      <c r="A367" s="73">
        <v>41359</v>
      </c>
      <c r="B367" s="72">
        <v>22</v>
      </c>
      <c r="C367" s="72">
        <v>0.15</v>
      </c>
      <c r="D367" s="72">
        <v>6.73</v>
      </c>
      <c r="E367" s="72">
        <v>7.3</v>
      </c>
      <c r="F367" s="72">
        <v>3.45</v>
      </c>
      <c r="G367" s="72">
        <v>0.53500000000000003</v>
      </c>
      <c r="H367" s="72"/>
      <c r="I367" s="42">
        <v>185</v>
      </c>
      <c r="J367" s="26">
        <f t="shared" si="25"/>
        <v>2.5912950000000001</v>
      </c>
      <c r="K367" s="39">
        <v>2.71</v>
      </c>
      <c r="L367" s="26">
        <f t="shared" si="26"/>
        <v>8.3928699999999995E-2</v>
      </c>
      <c r="M367" s="72"/>
      <c r="N367" s="72">
        <v>3</v>
      </c>
      <c r="O367" s="72">
        <v>2</v>
      </c>
      <c r="P367" s="72">
        <v>3</v>
      </c>
      <c r="Q367" s="72">
        <v>2</v>
      </c>
      <c r="R367" s="72">
        <v>7</v>
      </c>
      <c r="S367" s="72">
        <v>3</v>
      </c>
      <c r="T367" s="72">
        <f t="shared" si="23"/>
        <v>4.4444444444444446</v>
      </c>
      <c r="U367" s="72">
        <f t="shared" si="23"/>
        <v>4.4444444444444446</v>
      </c>
      <c r="V367" s="72">
        <f t="shared" si="24"/>
        <v>0.33019999999999999</v>
      </c>
      <c r="W367" s="72"/>
      <c r="X367" s="72"/>
      <c r="Y367" s="72">
        <v>13</v>
      </c>
      <c r="Z367" s="72">
        <v>40</v>
      </c>
      <c r="AA367" s="72">
        <v>40</v>
      </c>
      <c r="AB367" s="72">
        <v>1</v>
      </c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</row>
    <row r="368" spans="1:39" x14ac:dyDescent="0.2">
      <c r="A368" s="73">
        <v>41373</v>
      </c>
      <c r="B368" s="72">
        <v>22</v>
      </c>
      <c r="C368" s="72">
        <v>0.15</v>
      </c>
      <c r="D368" s="72">
        <v>6.74</v>
      </c>
      <c r="E368" s="72">
        <v>8.1</v>
      </c>
      <c r="F368" s="72">
        <v>4.51</v>
      </c>
      <c r="G368" s="72">
        <v>0.26100000000000001</v>
      </c>
      <c r="H368" s="72"/>
      <c r="I368" s="37">
        <v>240</v>
      </c>
      <c r="J368" s="26">
        <f t="shared" si="25"/>
        <v>3.3616799999999998</v>
      </c>
      <c r="K368" s="39">
        <v>2.71</v>
      </c>
      <c r="L368" s="26">
        <f t="shared" si="26"/>
        <v>8.3928699999999995E-2</v>
      </c>
      <c r="M368" s="72"/>
      <c r="N368" s="72">
        <v>3</v>
      </c>
      <c r="O368" s="72">
        <v>1</v>
      </c>
      <c r="P368" s="72">
        <v>2</v>
      </c>
      <c r="Q368" s="72">
        <v>2</v>
      </c>
      <c r="R368" s="72">
        <v>6</v>
      </c>
      <c r="S368" s="72">
        <v>1</v>
      </c>
      <c r="T368" s="72">
        <f t="shared" si="23"/>
        <v>15.555555555555555</v>
      </c>
      <c r="U368" s="72">
        <f t="shared" si="23"/>
        <v>12.222222222222221</v>
      </c>
      <c r="V368" s="72">
        <f t="shared" si="24"/>
        <v>0.35559999999999997</v>
      </c>
      <c r="W368" s="72"/>
      <c r="X368" s="72"/>
      <c r="Y368" s="72">
        <v>14</v>
      </c>
      <c r="Z368" s="72">
        <v>60</v>
      </c>
      <c r="AA368" s="72">
        <v>54</v>
      </c>
      <c r="AB368" s="72">
        <v>1</v>
      </c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</row>
    <row r="369" spans="1:39" x14ac:dyDescent="0.2">
      <c r="A369" s="73">
        <v>41387</v>
      </c>
      <c r="B369" s="72">
        <v>22</v>
      </c>
      <c r="C369" s="72">
        <v>0.42</v>
      </c>
      <c r="D369" s="72">
        <v>6.99</v>
      </c>
      <c r="E369" s="72">
        <v>8.4</v>
      </c>
      <c r="F369" s="72">
        <v>4.7300000000000004</v>
      </c>
      <c r="G369" s="72">
        <v>0.29199999999999998</v>
      </c>
      <c r="H369" s="72"/>
      <c r="I369" s="43">
        <v>198</v>
      </c>
      <c r="J369" s="26">
        <f t="shared" si="25"/>
        <v>2.7733859999999999</v>
      </c>
      <c r="K369" s="39">
        <v>2.93</v>
      </c>
      <c r="L369" s="26">
        <f t="shared" si="26"/>
        <v>9.0742100000000006E-2</v>
      </c>
      <c r="M369" s="72"/>
      <c r="N369" s="72">
        <v>2</v>
      </c>
      <c r="O369" s="72">
        <v>3</v>
      </c>
      <c r="P369" s="72">
        <v>4</v>
      </c>
      <c r="Q369" s="72">
        <v>3</v>
      </c>
      <c r="R369" s="72">
        <v>6</v>
      </c>
      <c r="S369" s="72">
        <v>1</v>
      </c>
      <c r="T369" s="72">
        <f t="shared" si="23"/>
        <v>6.666666666666667</v>
      </c>
      <c r="U369" s="72">
        <f t="shared" si="23"/>
        <v>16.666666666666668</v>
      </c>
      <c r="V369" s="72">
        <f t="shared" si="24"/>
        <v>0.38100000000000001</v>
      </c>
      <c r="W369" s="72"/>
      <c r="X369" s="72"/>
      <c r="Y369" s="72">
        <v>15</v>
      </c>
      <c r="Z369" s="72">
        <v>44</v>
      </c>
      <c r="AA369" s="72">
        <v>62</v>
      </c>
      <c r="AB369" s="72">
        <v>1</v>
      </c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</row>
    <row r="370" spans="1:39" x14ac:dyDescent="0.2">
      <c r="A370" s="73">
        <v>41401</v>
      </c>
      <c r="B370" s="72">
        <v>22</v>
      </c>
      <c r="C370" s="72">
        <v>0.62</v>
      </c>
      <c r="D370" s="72">
        <v>7.03</v>
      </c>
      <c r="E370" s="72">
        <v>18.100000000000001</v>
      </c>
      <c r="F370" s="72">
        <v>7.03</v>
      </c>
      <c r="G370" s="72">
        <v>0.28899999999999998</v>
      </c>
      <c r="H370" s="72"/>
      <c r="I370" s="37">
        <v>153</v>
      </c>
      <c r="J370" s="26">
        <f t="shared" si="25"/>
        <v>2.1430709999999999</v>
      </c>
      <c r="K370" s="39">
        <v>2.58</v>
      </c>
      <c r="L370" s="26">
        <f t="shared" si="26"/>
        <v>7.990259999999999E-2</v>
      </c>
      <c r="M370" s="72"/>
      <c r="N370" s="72">
        <v>3</v>
      </c>
      <c r="O370" s="72">
        <v>3</v>
      </c>
      <c r="P370" s="72">
        <v>3</v>
      </c>
      <c r="Q370" s="72">
        <v>3</v>
      </c>
      <c r="R370" s="72">
        <v>6</v>
      </c>
      <c r="S370" s="72">
        <v>4</v>
      </c>
      <c r="T370" s="72">
        <f t="shared" si="23"/>
        <v>14.444444444444445</v>
      </c>
      <c r="U370" s="72">
        <f t="shared" si="23"/>
        <v>15.555555555555555</v>
      </c>
      <c r="V370" s="72">
        <f t="shared" si="24"/>
        <v>0.38100000000000001</v>
      </c>
      <c r="W370" s="72"/>
      <c r="X370" s="72"/>
      <c r="Y370" s="72">
        <v>15</v>
      </c>
      <c r="Z370" s="72">
        <v>58</v>
      </c>
      <c r="AA370" s="72">
        <v>60</v>
      </c>
      <c r="AB370" s="72">
        <v>1</v>
      </c>
      <c r="AC370" s="72" t="s">
        <v>191</v>
      </c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</row>
    <row r="371" spans="1:39" x14ac:dyDescent="0.2">
      <c r="A371" s="73">
        <v>41415</v>
      </c>
      <c r="B371" s="72">
        <v>22</v>
      </c>
      <c r="C371" s="72">
        <v>0.63</v>
      </c>
      <c r="D371" s="72">
        <v>6.83</v>
      </c>
      <c r="E371" s="72">
        <v>8.3000000000000007</v>
      </c>
      <c r="F371" s="72">
        <v>4.4000000000000004</v>
      </c>
      <c r="G371" s="72">
        <v>0.56899999999999995</v>
      </c>
      <c r="H371" s="72"/>
      <c r="I371" s="37">
        <v>138</v>
      </c>
      <c r="J371" s="26">
        <f t="shared" si="25"/>
        <v>1.932966</v>
      </c>
      <c r="K371" s="37">
        <v>3.14</v>
      </c>
      <c r="L371" s="26">
        <f t="shared" si="26"/>
        <v>9.7245800000000007E-2</v>
      </c>
      <c r="M371" s="72"/>
      <c r="N371" s="72">
        <v>1</v>
      </c>
      <c r="O371" s="72">
        <v>3</v>
      </c>
      <c r="P371" s="72">
        <v>2</v>
      </c>
      <c r="Q371" s="72">
        <v>2</v>
      </c>
      <c r="R371" s="72">
        <v>9</v>
      </c>
      <c r="S371" s="72">
        <v>3</v>
      </c>
      <c r="T371" s="72">
        <f t="shared" si="23"/>
        <v>21.111111111111111</v>
      </c>
      <c r="U371" s="72">
        <f t="shared" si="23"/>
        <v>20</v>
      </c>
      <c r="V371" s="72">
        <f t="shared" si="24"/>
        <v>0.38100000000000001</v>
      </c>
      <c r="W371" s="72"/>
      <c r="X371" s="72"/>
      <c r="Y371" s="72">
        <v>15</v>
      </c>
      <c r="Z371" s="72">
        <v>70</v>
      </c>
      <c r="AA371" s="72">
        <v>68</v>
      </c>
      <c r="AB371" s="72">
        <v>1</v>
      </c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</row>
    <row r="372" spans="1:39" x14ac:dyDescent="0.2">
      <c r="A372" s="73">
        <v>41429</v>
      </c>
      <c r="B372" s="72">
        <v>22</v>
      </c>
      <c r="C372" s="72">
        <v>0.34</v>
      </c>
      <c r="D372" s="72">
        <v>7.04</v>
      </c>
      <c r="E372" s="72">
        <v>11.4</v>
      </c>
      <c r="F372" s="72">
        <v>3.01</v>
      </c>
      <c r="G372" s="72">
        <v>0.71099999999999997</v>
      </c>
      <c r="H372" s="72"/>
      <c r="I372" s="37">
        <v>131</v>
      </c>
      <c r="J372" s="26">
        <f t="shared" si="25"/>
        <v>1.8349169999999999</v>
      </c>
      <c r="K372" s="37">
        <v>3.45</v>
      </c>
      <c r="L372" s="26">
        <f t="shared" si="26"/>
        <v>0.10684650000000001</v>
      </c>
      <c r="M372" s="72"/>
      <c r="N372" s="72">
        <v>3</v>
      </c>
      <c r="O372" s="72">
        <v>1</v>
      </c>
      <c r="P372" s="72">
        <v>3</v>
      </c>
      <c r="Q372" s="72">
        <v>2</v>
      </c>
      <c r="R372" s="72">
        <v>5</v>
      </c>
      <c r="S372" s="72">
        <v>5</v>
      </c>
      <c r="T372" s="72">
        <f t="shared" si="23"/>
        <v>17.777777777777779</v>
      </c>
      <c r="U372" s="72">
        <f t="shared" si="23"/>
        <v>21.111111111111111</v>
      </c>
      <c r="V372" s="72">
        <f t="shared" si="24"/>
        <v>0.40639999999999998</v>
      </c>
      <c r="W372" s="72"/>
      <c r="X372" s="72"/>
      <c r="Y372" s="72">
        <v>16</v>
      </c>
      <c r="Z372" s="72">
        <v>64</v>
      </c>
      <c r="AA372" s="72">
        <v>70</v>
      </c>
      <c r="AB372" s="72">
        <v>1</v>
      </c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</row>
    <row r="373" spans="1:39" x14ac:dyDescent="0.2">
      <c r="A373" s="73">
        <v>41443</v>
      </c>
      <c r="B373" s="72">
        <v>22</v>
      </c>
      <c r="C373" s="72">
        <v>0.48</v>
      </c>
      <c r="D373" s="72">
        <v>6.69</v>
      </c>
      <c r="E373" s="72">
        <v>8.6999999999999993</v>
      </c>
      <c r="F373" s="72">
        <v>2.44</v>
      </c>
      <c r="G373" s="72">
        <v>0.439</v>
      </c>
      <c r="H373" s="72"/>
      <c r="I373" s="37">
        <v>116</v>
      </c>
      <c r="J373" s="26">
        <f t="shared" si="25"/>
        <v>1.6248119999999999</v>
      </c>
      <c r="K373" s="37">
        <v>4.26</v>
      </c>
      <c r="L373" s="26">
        <f t="shared" si="26"/>
        <v>0.1319322</v>
      </c>
      <c r="M373" s="72"/>
      <c r="N373" s="72">
        <v>1</v>
      </c>
      <c r="O373" s="72">
        <v>3</v>
      </c>
      <c r="P373" s="72">
        <v>2</v>
      </c>
      <c r="Q373" s="72">
        <v>1</v>
      </c>
      <c r="R373" s="72">
        <v>9</v>
      </c>
      <c r="S373" s="72">
        <v>4</v>
      </c>
      <c r="T373" s="72">
        <f t="shared" si="23"/>
        <v>21.111111111111111</v>
      </c>
      <c r="U373" s="72">
        <f t="shared" si="23"/>
        <v>24.444444444444443</v>
      </c>
      <c r="V373" s="72">
        <f t="shared" si="24"/>
        <v>0.38100000000000001</v>
      </c>
      <c r="W373" s="72"/>
      <c r="X373" s="72"/>
      <c r="Y373" s="72">
        <v>15</v>
      </c>
      <c r="Z373" s="72">
        <v>70</v>
      </c>
      <c r="AA373" s="72">
        <v>76</v>
      </c>
      <c r="AB373" s="72">
        <v>1</v>
      </c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</row>
    <row r="374" spans="1:39" x14ac:dyDescent="0.2">
      <c r="A374" s="73">
        <v>41457</v>
      </c>
      <c r="B374" s="72">
        <v>22</v>
      </c>
      <c r="C374" s="72"/>
      <c r="D374" s="72"/>
      <c r="E374" s="72"/>
      <c r="F374" s="72"/>
      <c r="G374" s="72"/>
      <c r="H374" s="72"/>
      <c r="I374" s="46">
        <v>115</v>
      </c>
      <c r="J374" s="26">
        <f t="shared" si="25"/>
        <v>1.610805</v>
      </c>
      <c r="K374" s="46">
        <v>3.29</v>
      </c>
      <c r="L374" s="26">
        <f t="shared" si="26"/>
        <v>0.1018913</v>
      </c>
      <c r="M374" s="72"/>
      <c r="N374" s="72">
        <v>4</v>
      </c>
      <c r="O374" s="72">
        <v>3</v>
      </c>
      <c r="P374" s="72">
        <v>2</v>
      </c>
      <c r="Q374" s="72">
        <v>1</v>
      </c>
      <c r="R374" s="72">
        <v>6</v>
      </c>
      <c r="S374" s="72">
        <v>5</v>
      </c>
      <c r="T374" s="72">
        <f t="shared" si="23"/>
        <v>22.222222222222221</v>
      </c>
      <c r="U374" s="72">
        <f t="shared" si="23"/>
        <v>24.444444444444443</v>
      </c>
      <c r="V374" s="72">
        <f t="shared" si="24"/>
        <v>0.38100000000000001</v>
      </c>
      <c r="W374" s="72"/>
      <c r="X374" s="72" t="s">
        <v>201</v>
      </c>
      <c r="Y374" s="72">
        <v>15</v>
      </c>
      <c r="Z374" s="72">
        <v>72</v>
      </c>
      <c r="AA374" s="72">
        <v>76</v>
      </c>
      <c r="AB374" s="72">
        <v>1</v>
      </c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</row>
    <row r="375" spans="1:39" x14ac:dyDescent="0.2">
      <c r="A375" s="73">
        <v>41471</v>
      </c>
      <c r="B375" s="72">
        <v>22</v>
      </c>
      <c r="C375" s="72">
        <v>0.08</v>
      </c>
      <c r="D375" s="72">
        <v>6.36</v>
      </c>
      <c r="E375" s="72">
        <v>10.8</v>
      </c>
      <c r="F375" s="72">
        <v>4.12</v>
      </c>
      <c r="G375" s="72">
        <v>0.746</v>
      </c>
      <c r="H375" s="72"/>
      <c r="I375" s="46">
        <v>143</v>
      </c>
      <c r="J375" s="26">
        <f t="shared" si="25"/>
        <v>2.0030009999999998</v>
      </c>
      <c r="K375" s="46">
        <v>4.08</v>
      </c>
      <c r="L375" s="26">
        <f t="shared" si="26"/>
        <v>0.12635759999999999</v>
      </c>
      <c r="M375" s="72"/>
      <c r="N375" s="72">
        <v>1</v>
      </c>
      <c r="O375" s="72">
        <v>2</v>
      </c>
      <c r="P375" s="72">
        <v>2</v>
      </c>
      <c r="Q375" s="72">
        <v>1</v>
      </c>
      <c r="R375" s="71">
        <v>1</v>
      </c>
      <c r="S375" s="72">
        <v>1</v>
      </c>
      <c r="T375" s="72">
        <f t="shared" si="23"/>
        <v>24.444444444444443</v>
      </c>
      <c r="U375" s="72">
        <f t="shared" si="23"/>
        <v>25.555555555555557</v>
      </c>
      <c r="V375" s="72">
        <f t="shared" si="24"/>
        <v>0.48259999999999997</v>
      </c>
      <c r="W375" s="72"/>
      <c r="X375" s="72"/>
      <c r="Y375" s="72">
        <v>19</v>
      </c>
      <c r="Z375" s="72">
        <v>76</v>
      </c>
      <c r="AA375" s="72">
        <v>78</v>
      </c>
      <c r="AB375" s="72">
        <v>1</v>
      </c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</row>
    <row r="376" spans="1:39" x14ac:dyDescent="0.2">
      <c r="A376" s="73">
        <v>41485</v>
      </c>
      <c r="B376" s="72">
        <v>22</v>
      </c>
      <c r="C376" s="72">
        <v>0.54</v>
      </c>
      <c r="D376" s="72">
        <v>6.8</v>
      </c>
      <c r="E376" s="72">
        <v>16.100000000000001</v>
      </c>
      <c r="F376" s="72">
        <v>6.39</v>
      </c>
      <c r="G376" s="72">
        <v>0.59</v>
      </c>
      <c r="H376" s="72"/>
      <c r="I376" s="46">
        <v>95.5</v>
      </c>
      <c r="J376" s="26">
        <f t="shared" si="25"/>
        <v>1.3376684999999999</v>
      </c>
      <c r="K376" s="46">
        <v>3.88</v>
      </c>
      <c r="L376" s="26">
        <f t="shared" si="26"/>
        <v>0.1201636</v>
      </c>
      <c r="M376" s="72"/>
      <c r="N376" s="72">
        <v>1</v>
      </c>
      <c r="O376" s="72">
        <v>1</v>
      </c>
      <c r="P376" s="72">
        <v>2</v>
      </c>
      <c r="Q376" s="72">
        <v>2</v>
      </c>
      <c r="R376" s="72">
        <v>1</v>
      </c>
      <c r="S376" s="72">
        <v>1</v>
      </c>
      <c r="T376" s="72">
        <f t="shared" si="23"/>
        <v>23.333333333333332</v>
      </c>
      <c r="U376" s="72">
        <f t="shared" si="23"/>
        <v>26.111111111111111</v>
      </c>
      <c r="V376" s="72">
        <f t="shared" si="24"/>
        <v>0.35559999999999997</v>
      </c>
      <c r="W376" s="72"/>
      <c r="X376" s="72"/>
      <c r="Y376" s="72">
        <v>14</v>
      </c>
      <c r="Z376" s="72">
        <v>74</v>
      </c>
      <c r="AA376" s="72">
        <v>79</v>
      </c>
      <c r="AB376" s="71">
        <v>1</v>
      </c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</row>
    <row r="377" spans="1:39" x14ac:dyDescent="0.2">
      <c r="A377" s="73">
        <v>41499</v>
      </c>
      <c r="B377" s="72">
        <v>22</v>
      </c>
      <c r="C377" s="72">
        <v>0.92</v>
      </c>
      <c r="D377" s="72">
        <v>6.71</v>
      </c>
      <c r="E377" s="72">
        <v>11.2</v>
      </c>
      <c r="F377" s="72">
        <v>6.86</v>
      </c>
      <c r="G377" s="72">
        <v>0.31</v>
      </c>
      <c r="H377" s="72"/>
      <c r="I377" s="46">
        <v>91.1</v>
      </c>
      <c r="J377" s="26">
        <f t="shared" si="25"/>
        <v>1.2760376999999998</v>
      </c>
      <c r="K377" s="46">
        <v>2.72</v>
      </c>
      <c r="L377" s="26">
        <f t="shared" si="26"/>
        <v>8.4238400000000005E-2</v>
      </c>
      <c r="M377" s="72"/>
      <c r="N377" s="72">
        <v>1</v>
      </c>
      <c r="O377" s="72">
        <v>3</v>
      </c>
      <c r="P377" s="72">
        <v>1</v>
      </c>
      <c r="Q377" s="72">
        <v>1</v>
      </c>
      <c r="R377" s="72">
        <v>13</v>
      </c>
      <c r="S377" s="72">
        <v>3</v>
      </c>
      <c r="T377" s="72">
        <f t="shared" si="23"/>
        <v>24.444444444444443</v>
      </c>
      <c r="U377" s="72">
        <f t="shared" si="23"/>
        <v>25.555555555555557</v>
      </c>
      <c r="V377" s="72">
        <f t="shared" si="24"/>
        <v>0.60959999999999992</v>
      </c>
      <c r="W377" s="72"/>
      <c r="X377" s="72"/>
      <c r="Y377" s="72">
        <v>24</v>
      </c>
      <c r="Z377" s="72">
        <v>76</v>
      </c>
      <c r="AA377" s="72">
        <v>78</v>
      </c>
      <c r="AB377" s="72">
        <v>1</v>
      </c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</row>
    <row r="378" spans="1:39" x14ac:dyDescent="0.2">
      <c r="A378" s="73">
        <v>41513</v>
      </c>
      <c r="B378" s="72">
        <v>22</v>
      </c>
      <c r="C378" s="72">
        <v>2.02</v>
      </c>
      <c r="D378" s="72">
        <v>6.71</v>
      </c>
      <c r="E378" s="72">
        <v>10</v>
      </c>
      <c r="F378" s="72">
        <v>8.14</v>
      </c>
      <c r="G378" s="72">
        <v>0.47699999999999998</v>
      </c>
      <c r="H378" s="72"/>
      <c r="I378" s="46">
        <v>69.8</v>
      </c>
      <c r="J378" s="26">
        <f t="shared" si="25"/>
        <v>0.97768860000000002</v>
      </c>
      <c r="K378" s="46">
        <v>1.88</v>
      </c>
      <c r="L378" s="26">
        <f t="shared" si="26"/>
        <v>5.82236E-2</v>
      </c>
      <c r="M378" s="72"/>
      <c r="N378" s="72">
        <v>1</v>
      </c>
      <c r="O378" s="72">
        <v>2</v>
      </c>
      <c r="P378" s="72">
        <v>2</v>
      </c>
      <c r="Q378" s="72">
        <v>2</v>
      </c>
      <c r="R378" s="72">
        <v>9</v>
      </c>
      <c r="S378" s="72">
        <v>1</v>
      </c>
      <c r="T378" s="72">
        <f t="shared" si="23"/>
        <v>22.222222222222221</v>
      </c>
      <c r="U378" s="72">
        <f t="shared" si="23"/>
        <v>23.333333333333332</v>
      </c>
      <c r="V378" s="72">
        <f t="shared" si="24"/>
        <v>0.60959999999999992</v>
      </c>
      <c r="W378" s="72"/>
      <c r="X378" s="72"/>
      <c r="Y378" s="72">
        <v>24</v>
      </c>
      <c r="Z378" s="72">
        <v>72</v>
      </c>
      <c r="AA378" s="72">
        <v>74</v>
      </c>
      <c r="AB378" s="72">
        <v>1</v>
      </c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</row>
    <row r="379" spans="1:39" x14ac:dyDescent="0.2">
      <c r="A379" s="73">
        <v>41527</v>
      </c>
      <c r="B379" s="72">
        <v>22</v>
      </c>
      <c r="C379" s="72">
        <v>4.25</v>
      </c>
      <c r="D379" s="72">
        <v>6.71</v>
      </c>
      <c r="E379" s="72">
        <v>19.600000000000001</v>
      </c>
      <c r="F379" s="72">
        <v>9.99</v>
      </c>
      <c r="G379" s="72">
        <v>0.378</v>
      </c>
      <c r="H379" s="72"/>
      <c r="I379" s="46">
        <v>54</v>
      </c>
      <c r="J379" s="26">
        <f t="shared" si="25"/>
        <v>0.75637799999999999</v>
      </c>
      <c r="K379" s="46">
        <v>1.8</v>
      </c>
      <c r="L379" s="26">
        <f t="shared" si="26"/>
        <v>5.5746000000000004E-2</v>
      </c>
      <c r="M379" s="72"/>
      <c r="N379" s="72">
        <v>1</v>
      </c>
      <c r="O379" s="72">
        <v>1</v>
      </c>
      <c r="P379" s="72">
        <v>1</v>
      </c>
      <c r="Q379" s="72">
        <v>1</v>
      </c>
      <c r="R379" s="72">
        <v>13</v>
      </c>
      <c r="S379" s="72">
        <v>1</v>
      </c>
      <c r="T379" s="72">
        <f t="shared" si="23"/>
        <v>23.333333333333332</v>
      </c>
      <c r="U379" s="72">
        <f t="shared" si="23"/>
        <v>24.444444444444443</v>
      </c>
      <c r="V379" s="72">
        <f t="shared" si="24"/>
        <v>0.50800000000000001</v>
      </c>
      <c r="W379" s="72"/>
      <c r="X379" s="72"/>
      <c r="Y379" s="72">
        <v>20</v>
      </c>
      <c r="Z379" s="72">
        <v>74</v>
      </c>
      <c r="AA379" s="72">
        <v>76</v>
      </c>
      <c r="AB379" s="72">
        <v>1</v>
      </c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</row>
    <row r="380" spans="1:39" x14ac:dyDescent="0.2">
      <c r="A380" s="73">
        <v>41541</v>
      </c>
      <c r="B380" s="72">
        <v>22</v>
      </c>
      <c r="C380" s="72">
        <v>2.61</v>
      </c>
      <c r="D380" s="72">
        <v>6.85</v>
      </c>
      <c r="E380" s="72">
        <v>10.4</v>
      </c>
      <c r="F380" s="72">
        <v>7.83</v>
      </c>
      <c r="G380" s="72">
        <v>0.20100000000000001</v>
      </c>
      <c r="H380" s="72"/>
      <c r="I380" s="46">
        <v>64</v>
      </c>
      <c r="J380" s="26">
        <f t="shared" si="25"/>
        <v>0.89644800000000002</v>
      </c>
      <c r="K380" s="46">
        <v>1.52</v>
      </c>
      <c r="L380" s="26">
        <f t="shared" si="26"/>
        <v>4.7074399999999995E-2</v>
      </c>
      <c r="M380" s="72"/>
      <c r="N380" s="72">
        <v>2</v>
      </c>
      <c r="O380" s="72">
        <v>1</v>
      </c>
      <c r="P380" s="72">
        <v>2</v>
      </c>
      <c r="Q380" s="72">
        <v>2</v>
      </c>
      <c r="R380" s="72">
        <v>5</v>
      </c>
      <c r="S380" s="72">
        <v>4</v>
      </c>
      <c r="T380" s="72">
        <f t="shared" si="23"/>
        <v>12.777777777777779</v>
      </c>
      <c r="U380" s="72">
        <f t="shared" si="23"/>
        <v>20</v>
      </c>
      <c r="V380" s="72">
        <f t="shared" si="24"/>
        <v>0.35559999999999997</v>
      </c>
      <c r="W380" s="72"/>
      <c r="X380" s="72" t="s">
        <v>192</v>
      </c>
      <c r="Y380" s="72">
        <v>14</v>
      </c>
      <c r="Z380" s="72">
        <v>55</v>
      </c>
      <c r="AA380" s="72">
        <v>68</v>
      </c>
      <c r="AB380" s="72">
        <v>1</v>
      </c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</row>
    <row r="381" spans="1:39" x14ac:dyDescent="0.2">
      <c r="A381" s="73">
        <v>41555</v>
      </c>
      <c r="B381" s="72">
        <v>22</v>
      </c>
      <c r="C381" s="72">
        <v>3.5</v>
      </c>
      <c r="D381" s="72">
        <v>6.86</v>
      </c>
      <c r="E381" s="72">
        <v>6.2</v>
      </c>
      <c r="F381" s="72">
        <v>8.9600000000000009</v>
      </c>
      <c r="G381" s="72">
        <v>0.39600000000000002</v>
      </c>
      <c r="H381" s="72"/>
      <c r="I381" s="46">
        <v>72.400000000000006</v>
      </c>
      <c r="J381" s="26">
        <f t="shared" si="25"/>
        <v>1.0141068</v>
      </c>
      <c r="K381" s="46">
        <v>1.67</v>
      </c>
      <c r="L381" s="26">
        <f t="shared" si="26"/>
        <v>5.1719899999999999E-2</v>
      </c>
      <c r="M381" s="72"/>
      <c r="N381" s="72">
        <v>2</v>
      </c>
      <c r="O381" s="72">
        <v>3</v>
      </c>
      <c r="P381" s="72">
        <v>3</v>
      </c>
      <c r="Q381" s="72">
        <v>3</v>
      </c>
      <c r="R381" s="72">
        <v>5</v>
      </c>
      <c r="S381" s="72">
        <v>4</v>
      </c>
      <c r="T381" s="72">
        <f t="shared" si="23"/>
        <v>13.333333333333334</v>
      </c>
      <c r="U381" s="72">
        <f t="shared" si="23"/>
        <v>21.111111111111111</v>
      </c>
      <c r="V381" s="72">
        <f t="shared" si="24"/>
        <v>0.60959999999999992</v>
      </c>
      <c r="W381" s="72"/>
      <c r="X381" s="72" t="s">
        <v>70</v>
      </c>
      <c r="Y381" s="72">
        <v>24</v>
      </c>
      <c r="Z381" s="72">
        <v>56</v>
      </c>
      <c r="AA381" s="72">
        <v>70</v>
      </c>
      <c r="AB381" s="72">
        <v>1</v>
      </c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</row>
    <row r="382" spans="1:39" x14ac:dyDescent="0.2">
      <c r="A382" s="73">
        <v>41569</v>
      </c>
      <c r="B382" s="72">
        <v>22</v>
      </c>
      <c r="C382" s="72">
        <v>2.52</v>
      </c>
      <c r="D382" s="72">
        <v>6.77</v>
      </c>
      <c r="E382" s="72">
        <v>6.8</v>
      </c>
      <c r="F382" s="72">
        <v>7.46</v>
      </c>
      <c r="G382" s="72">
        <v>0.32100000000000001</v>
      </c>
      <c r="H382" s="72"/>
      <c r="I382" s="46">
        <v>95.1</v>
      </c>
      <c r="J382" s="26">
        <f t="shared" si="25"/>
        <v>1.3320656999999998</v>
      </c>
      <c r="K382" s="46">
        <v>1.73</v>
      </c>
      <c r="L382" s="26">
        <f t="shared" si="26"/>
        <v>5.3578100000000003E-2</v>
      </c>
      <c r="M382" s="72"/>
      <c r="N382" s="72">
        <v>2</v>
      </c>
      <c r="O382" s="72">
        <v>1</v>
      </c>
      <c r="P382" s="72">
        <v>1</v>
      </c>
      <c r="Q382" s="72">
        <v>1</v>
      </c>
      <c r="R382" s="72">
        <v>13</v>
      </c>
      <c r="S382" s="72">
        <v>1</v>
      </c>
      <c r="T382" s="72">
        <f t="shared" si="23"/>
        <v>11.666666666666666</v>
      </c>
      <c r="U382" s="72">
        <f t="shared" si="23"/>
        <v>18.333333333333332</v>
      </c>
      <c r="V382" s="72">
        <f t="shared" si="24"/>
        <v>1.27</v>
      </c>
      <c r="W382" s="72"/>
      <c r="X382" s="72"/>
      <c r="Y382" s="72">
        <v>50</v>
      </c>
      <c r="Z382" s="72">
        <v>53</v>
      </c>
      <c r="AA382" s="72">
        <v>65</v>
      </c>
      <c r="AB382" s="72">
        <v>1</v>
      </c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</row>
    <row r="383" spans="1:39" x14ac:dyDescent="0.2">
      <c r="A383" s="73">
        <v>41583</v>
      </c>
      <c r="B383" s="72">
        <v>22</v>
      </c>
      <c r="C383" s="72">
        <v>2.42</v>
      </c>
      <c r="D383" s="72">
        <v>6.78</v>
      </c>
      <c r="E383" s="72">
        <v>6.2</v>
      </c>
      <c r="F383" s="72">
        <v>8.3800000000000008</v>
      </c>
      <c r="G383" s="72">
        <v>0.46400000000000002</v>
      </c>
      <c r="H383" s="72"/>
      <c r="I383" s="46">
        <v>106</v>
      </c>
      <c r="J383" s="26">
        <f t="shared" si="25"/>
        <v>1.484742</v>
      </c>
      <c r="K383" s="46">
        <v>1.33</v>
      </c>
      <c r="L383" s="26">
        <f t="shared" si="26"/>
        <v>4.11901E-2</v>
      </c>
      <c r="M383" s="72"/>
      <c r="N383" s="72">
        <v>3</v>
      </c>
      <c r="O383" s="72">
        <v>1</v>
      </c>
      <c r="P383" s="72">
        <v>2</v>
      </c>
      <c r="Q383" s="72">
        <v>2</v>
      </c>
      <c r="R383" s="72">
        <v>6</v>
      </c>
      <c r="S383" s="72">
        <v>1</v>
      </c>
      <c r="T383" s="72">
        <f t="shared" si="23"/>
        <v>11.111111111111111</v>
      </c>
      <c r="U383" s="72">
        <f t="shared" si="23"/>
        <v>13.333333333333334</v>
      </c>
      <c r="V383" s="72">
        <f t="shared" si="24"/>
        <v>0.50800000000000001</v>
      </c>
      <c r="W383" s="72"/>
      <c r="X383" s="72"/>
      <c r="Y383" s="72">
        <v>20</v>
      </c>
      <c r="Z383" s="72">
        <v>52</v>
      </c>
      <c r="AA383" s="72">
        <v>56</v>
      </c>
      <c r="AB383" s="72">
        <v>1</v>
      </c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</row>
    <row r="384" spans="1:39" x14ac:dyDescent="0.2">
      <c r="A384" s="73"/>
      <c r="B384" s="72"/>
      <c r="C384" s="72"/>
      <c r="D384" s="72"/>
      <c r="E384" s="72"/>
      <c r="F384" s="72"/>
      <c r="G384" s="72"/>
      <c r="H384" s="72"/>
      <c r="I384" s="46"/>
      <c r="J384" s="26"/>
      <c r="K384" s="46"/>
      <c r="L384" s="26"/>
      <c r="M384" s="72"/>
      <c r="N384" s="72"/>
      <c r="O384" s="72"/>
      <c r="P384" s="72"/>
      <c r="Q384" s="72"/>
      <c r="R384" s="72"/>
      <c r="S384" s="72"/>
      <c r="T384" s="72" t="str">
        <f t="shared" si="23"/>
        <v xml:space="preserve"> </v>
      </c>
      <c r="U384" s="72" t="str">
        <f t="shared" si="23"/>
        <v xml:space="preserve"> </v>
      </c>
      <c r="V384" s="72">
        <f t="shared" si="24"/>
        <v>0</v>
      </c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</row>
    <row r="385" spans="1:39" x14ac:dyDescent="0.2">
      <c r="A385" s="73"/>
      <c r="B385" s="72"/>
      <c r="C385" s="72"/>
      <c r="D385" s="72"/>
      <c r="E385" s="72"/>
      <c r="F385" s="72"/>
      <c r="G385" s="72"/>
      <c r="H385" s="72"/>
      <c r="I385" s="46"/>
      <c r="J385" s="26"/>
      <c r="K385" s="46"/>
      <c r="L385" s="26"/>
      <c r="M385" s="72"/>
      <c r="N385" s="72"/>
      <c r="O385" s="72"/>
      <c r="P385" s="72"/>
      <c r="Q385" s="72"/>
      <c r="R385" s="72"/>
      <c r="S385" s="72"/>
      <c r="T385" s="72" t="str">
        <f t="shared" si="23"/>
        <v xml:space="preserve"> </v>
      </c>
      <c r="U385" s="72" t="str">
        <f t="shared" si="23"/>
        <v xml:space="preserve"> </v>
      </c>
      <c r="V385" s="72">
        <f t="shared" si="24"/>
        <v>0</v>
      </c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</row>
    <row r="386" spans="1:39" x14ac:dyDescent="0.2">
      <c r="A386" s="73"/>
      <c r="B386" s="72"/>
      <c r="C386" s="72"/>
      <c r="D386" s="72"/>
      <c r="E386" s="72"/>
      <c r="F386" s="72"/>
      <c r="G386" s="72"/>
      <c r="H386" s="72"/>
      <c r="I386" s="46"/>
      <c r="J386" s="26"/>
      <c r="K386" s="46"/>
      <c r="L386" s="26"/>
      <c r="M386" s="72"/>
      <c r="N386" s="72"/>
      <c r="O386" s="72"/>
      <c r="P386" s="72"/>
      <c r="Q386" s="72"/>
      <c r="R386" s="72"/>
      <c r="S386" s="72"/>
      <c r="T386" s="72" t="str">
        <f t="shared" si="23"/>
        <v xml:space="preserve"> </v>
      </c>
      <c r="U386" s="72" t="str">
        <f t="shared" si="23"/>
        <v xml:space="preserve"> </v>
      </c>
      <c r="V386" s="72">
        <f t="shared" si="24"/>
        <v>0</v>
      </c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</row>
    <row r="387" spans="1:39" x14ac:dyDescent="0.2">
      <c r="A387" s="73"/>
      <c r="B387" s="72"/>
      <c r="C387" s="72"/>
      <c r="D387" s="72"/>
      <c r="E387" s="72"/>
      <c r="F387" s="72"/>
      <c r="G387" s="72"/>
      <c r="H387" s="72"/>
      <c r="I387" s="46"/>
      <c r="J387" s="26"/>
      <c r="K387" s="46"/>
      <c r="L387" s="26"/>
      <c r="M387" s="72"/>
      <c r="N387" s="72"/>
      <c r="O387" s="72"/>
      <c r="P387" s="72"/>
      <c r="Q387" s="72"/>
      <c r="R387" s="72"/>
      <c r="S387" s="72"/>
      <c r="T387" s="72" t="str">
        <f t="shared" si="23"/>
        <v xml:space="preserve"> </v>
      </c>
      <c r="U387" s="72" t="str">
        <f t="shared" si="23"/>
        <v xml:space="preserve"> </v>
      </c>
      <c r="V387" s="72">
        <f t="shared" si="24"/>
        <v>0</v>
      </c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</row>
    <row r="388" spans="1:39" x14ac:dyDescent="0.2">
      <c r="A388" s="73">
        <v>41345</v>
      </c>
      <c r="B388" s="72">
        <v>23</v>
      </c>
      <c r="C388" s="72">
        <v>1.0900000000000001</v>
      </c>
      <c r="D388" s="72">
        <v>5.55</v>
      </c>
      <c r="E388" s="72">
        <v>6.9</v>
      </c>
      <c r="F388" s="72">
        <v>5.55</v>
      </c>
      <c r="G388" s="72">
        <v>0.11600000000000001</v>
      </c>
      <c r="H388" s="72"/>
      <c r="I388" s="38">
        <v>173</v>
      </c>
      <c r="J388" s="26">
        <f t="shared" si="25"/>
        <v>2.4232109999999998</v>
      </c>
      <c r="K388" s="37">
        <v>2.4</v>
      </c>
      <c r="L388" s="26">
        <f t="shared" si="26"/>
        <v>7.4327999999999991E-2</v>
      </c>
      <c r="M388" s="72"/>
      <c r="N388" s="72">
        <v>1</v>
      </c>
      <c r="O388" s="72">
        <v>6</v>
      </c>
      <c r="P388" s="72">
        <v>4</v>
      </c>
      <c r="Q388" s="72">
        <v>4</v>
      </c>
      <c r="R388" s="72">
        <v>11</v>
      </c>
      <c r="S388" s="72">
        <v>5</v>
      </c>
      <c r="T388" s="72">
        <f t="shared" ref="T388:U451" si="27">IF(Z388&gt;0,(Z388-32)*5/9," ")</f>
        <v>12.222222222222221</v>
      </c>
      <c r="U388" s="72">
        <f t="shared" si="27"/>
        <v>10</v>
      </c>
      <c r="V388" s="72">
        <f t="shared" si="24"/>
        <v>0.2286</v>
      </c>
      <c r="W388" s="72" t="s">
        <v>224</v>
      </c>
      <c r="X388" s="72" t="s">
        <v>106</v>
      </c>
      <c r="Y388" s="72">
        <v>9</v>
      </c>
      <c r="Z388" s="72">
        <v>54</v>
      </c>
      <c r="AA388" s="72">
        <v>50</v>
      </c>
      <c r="AB388" s="72">
        <v>1</v>
      </c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</row>
    <row r="389" spans="1:39" x14ac:dyDescent="0.2">
      <c r="A389" s="73">
        <v>41359</v>
      </c>
      <c r="B389" s="72">
        <v>23</v>
      </c>
      <c r="C389" s="72">
        <v>0.09</v>
      </c>
      <c r="D389" s="72">
        <v>6.71</v>
      </c>
      <c r="E389" s="72">
        <v>8.4</v>
      </c>
      <c r="F389" s="72">
        <v>4.3899999999999997</v>
      </c>
      <c r="G389" s="72">
        <v>0.54</v>
      </c>
      <c r="H389" s="72"/>
      <c r="I389" s="37">
        <v>295</v>
      </c>
      <c r="J389" s="26">
        <f t="shared" si="25"/>
        <v>4.1320649999999999</v>
      </c>
      <c r="K389" s="37">
        <v>5.65</v>
      </c>
      <c r="L389" s="26">
        <f t="shared" si="26"/>
        <v>0.17498050000000001</v>
      </c>
      <c r="M389" s="72"/>
      <c r="N389" s="72">
        <v>4</v>
      </c>
      <c r="O389" s="72">
        <v>2</v>
      </c>
      <c r="P389" s="72">
        <v>3</v>
      </c>
      <c r="Q389" s="72">
        <v>2</v>
      </c>
      <c r="R389" s="72">
        <v>12</v>
      </c>
      <c r="S389" s="72">
        <v>4</v>
      </c>
      <c r="T389" s="72">
        <f t="shared" si="27"/>
        <v>2.2222222222222223</v>
      </c>
      <c r="U389" s="72">
        <f t="shared" si="27"/>
        <v>7.7777777777777777</v>
      </c>
      <c r="V389" s="72">
        <f t="shared" si="24"/>
        <v>0.20319999999999999</v>
      </c>
      <c r="W389" s="72"/>
      <c r="X389" s="72" t="s">
        <v>178</v>
      </c>
      <c r="Y389" s="72">
        <v>8</v>
      </c>
      <c r="Z389" s="72">
        <v>36</v>
      </c>
      <c r="AA389" s="72">
        <v>46</v>
      </c>
      <c r="AB389" s="72">
        <v>1</v>
      </c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</row>
    <row r="390" spans="1:39" x14ac:dyDescent="0.2">
      <c r="A390" s="73">
        <v>41373</v>
      </c>
      <c r="B390" s="72">
        <v>23</v>
      </c>
      <c r="C390" s="72">
        <v>0.44</v>
      </c>
      <c r="D390" s="72">
        <v>6.79</v>
      </c>
      <c r="E390" s="72">
        <v>15.3</v>
      </c>
      <c r="F390" s="72">
        <v>4.59</v>
      </c>
      <c r="G390" s="72">
        <v>0.29799999999999999</v>
      </c>
      <c r="H390" s="72"/>
      <c r="I390" s="37">
        <v>218</v>
      </c>
      <c r="J390" s="26">
        <f t="shared" si="25"/>
        <v>3.0535259999999997</v>
      </c>
      <c r="K390" s="39">
        <v>3.24</v>
      </c>
      <c r="L390" s="26">
        <f t="shared" si="26"/>
        <v>0.1003428</v>
      </c>
      <c r="M390" s="72"/>
      <c r="N390" s="72">
        <v>2</v>
      </c>
      <c r="O390" s="72">
        <v>1</v>
      </c>
      <c r="P390" s="72">
        <v>2</v>
      </c>
      <c r="Q390" s="72">
        <v>2</v>
      </c>
      <c r="R390" s="72">
        <v>5</v>
      </c>
      <c r="S390" s="72">
        <v>1</v>
      </c>
      <c r="T390" s="72">
        <f t="shared" si="27"/>
        <v>18.888888888888889</v>
      </c>
      <c r="U390" s="72">
        <f t="shared" si="27"/>
        <v>13.888888888888889</v>
      </c>
      <c r="V390" s="72">
        <f t="shared" si="24"/>
        <v>0.20319999999999999</v>
      </c>
      <c r="W390" s="72"/>
      <c r="X390" s="72"/>
      <c r="Y390" s="72">
        <v>8</v>
      </c>
      <c r="Z390" s="72">
        <v>66</v>
      </c>
      <c r="AA390" s="72">
        <v>57</v>
      </c>
      <c r="AB390" s="72">
        <v>1</v>
      </c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</row>
    <row r="391" spans="1:39" x14ac:dyDescent="0.2">
      <c r="A391" s="73">
        <v>41387</v>
      </c>
      <c r="B391" s="72">
        <v>23</v>
      </c>
      <c r="C391" s="72">
        <v>5.51</v>
      </c>
      <c r="D391" s="72">
        <v>7.26</v>
      </c>
      <c r="E391" s="72">
        <v>13</v>
      </c>
      <c r="F391" s="72" t="s">
        <v>108</v>
      </c>
      <c r="G391" s="72">
        <v>0.21099999999999999</v>
      </c>
      <c r="H391" s="72"/>
      <c r="I391" s="37">
        <v>91.8</v>
      </c>
      <c r="J391" s="26">
        <f t="shared" si="25"/>
        <v>1.2858426000000001</v>
      </c>
      <c r="K391" s="37">
        <v>1.49</v>
      </c>
      <c r="L391" s="26">
        <f t="shared" si="26"/>
        <v>4.61453E-2</v>
      </c>
      <c r="M391" s="72"/>
      <c r="N391" s="72">
        <v>1</v>
      </c>
      <c r="O391" s="72">
        <v>3</v>
      </c>
      <c r="P391" s="72">
        <v>2</v>
      </c>
      <c r="Q391" s="72">
        <v>2</v>
      </c>
      <c r="R391" s="72">
        <v>5</v>
      </c>
      <c r="S391" s="72">
        <v>3</v>
      </c>
      <c r="T391" s="72">
        <f t="shared" si="27"/>
        <v>17.222222222222221</v>
      </c>
      <c r="U391" s="72">
        <f t="shared" si="27"/>
        <v>15</v>
      </c>
      <c r="V391" s="72">
        <f t="shared" si="24"/>
        <v>0.60959999999999992</v>
      </c>
      <c r="W391" s="72"/>
      <c r="X391" s="72" t="s">
        <v>106</v>
      </c>
      <c r="Y391" s="72">
        <v>24</v>
      </c>
      <c r="Z391" s="72">
        <v>63</v>
      </c>
      <c r="AA391" s="72">
        <v>59</v>
      </c>
      <c r="AB391" s="72">
        <v>1</v>
      </c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</row>
    <row r="392" spans="1:39" x14ac:dyDescent="0.2">
      <c r="A392" s="73">
        <v>41401</v>
      </c>
      <c r="B392" s="72">
        <v>23</v>
      </c>
      <c r="C392" s="72">
        <v>2.69</v>
      </c>
      <c r="D392" s="72">
        <v>7.1</v>
      </c>
      <c r="E392" s="72">
        <v>32.6</v>
      </c>
      <c r="F392" s="72">
        <v>7.03</v>
      </c>
      <c r="G392" s="72">
        <v>0.28899999999999998</v>
      </c>
      <c r="H392" s="72"/>
      <c r="I392" s="38">
        <v>97.9</v>
      </c>
      <c r="J392" s="26">
        <f t="shared" si="25"/>
        <v>1.3712853</v>
      </c>
      <c r="K392" s="39">
        <v>2.34</v>
      </c>
      <c r="L392" s="26">
        <f t="shared" si="26"/>
        <v>7.2469799999999987E-2</v>
      </c>
      <c r="M392" s="72"/>
      <c r="N392" s="72">
        <v>4</v>
      </c>
      <c r="O392" s="72">
        <v>4</v>
      </c>
      <c r="P392" s="72">
        <v>1</v>
      </c>
      <c r="Q392" s="72">
        <v>1</v>
      </c>
      <c r="R392" s="72">
        <v>13</v>
      </c>
      <c r="S392" s="72">
        <v>5</v>
      </c>
      <c r="T392" s="72">
        <f t="shared" si="27"/>
        <v>15.555555555555555</v>
      </c>
      <c r="U392" s="72">
        <f t="shared" si="27"/>
        <v>11.666666666666666</v>
      </c>
      <c r="V392" s="72">
        <f t="shared" si="24"/>
        <v>0.30479999999999996</v>
      </c>
      <c r="W392" s="72"/>
      <c r="X392" s="72" t="s">
        <v>192</v>
      </c>
      <c r="Y392" s="72">
        <v>12</v>
      </c>
      <c r="Z392" s="72">
        <v>60</v>
      </c>
      <c r="AA392" s="72">
        <v>53</v>
      </c>
      <c r="AB392" s="72">
        <v>1</v>
      </c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</row>
    <row r="393" spans="1:39" x14ac:dyDescent="0.2">
      <c r="A393" s="73">
        <v>41415</v>
      </c>
      <c r="B393" s="72">
        <v>23</v>
      </c>
      <c r="C393" s="72">
        <v>3.57</v>
      </c>
      <c r="D393" s="72">
        <v>6.83</v>
      </c>
      <c r="E393" s="72">
        <v>11.5</v>
      </c>
      <c r="F393" s="72">
        <v>9.42</v>
      </c>
      <c r="G393" s="72">
        <v>0.35299999999999998</v>
      </c>
      <c r="H393" s="72"/>
      <c r="I393" s="37">
        <v>98.7</v>
      </c>
      <c r="J393" s="26">
        <f t="shared" si="25"/>
        <v>1.3824909000000001</v>
      </c>
      <c r="K393" s="39">
        <v>2.65</v>
      </c>
      <c r="L393" s="26">
        <f t="shared" si="26"/>
        <v>8.2070499999999991E-2</v>
      </c>
      <c r="M393" s="72"/>
      <c r="N393" s="72">
        <v>2</v>
      </c>
      <c r="O393" s="72">
        <v>3</v>
      </c>
      <c r="P393" s="72">
        <v>2</v>
      </c>
      <c r="Q393" s="72">
        <v>2</v>
      </c>
      <c r="R393" s="72">
        <v>10</v>
      </c>
      <c r="S393" s="72">
        <v>4</v>
      </c>
      <c r="T393" s="72">
        <f t="shared" si="27"/>
        <v>24.444444444444443</v>
      </c>
      <c r="U393" s="72">
        <f t="shared" si="27"/>
        <v>23.333333333333332</v>
      </c>
      <c r="V393" s="72">
        <f t="shared" si="24"/>
        <v>0.50800000000000001</v>
      </c>
      <c r="W393" s="72"/>
      <c r="X393" s="72" t="s">
        <v>106</v>
      </c>
      <c r="Y393" s="72">
        <v>20</v>
      </c>
      <c r="Z393" s="72">
        <v>76</v>
      </c>
      <c r="AA393" s="72">
        <v>74</v>
      </c>
      <c r="AB393" s="72">
        <v>1</v>
      </c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</row>
    <row r="394" spans="1:39" x14ac:dyDescent="0.2">
      <c r="A394" s="73">
        <v>41429</v>
      </c>
      <c r="B394" s="72">
        <v>23</v>
      </c>
      <c r="C394" s="72">
        <v>1.52</v>
      </c>
      <c r="D394" s="71">
        <v>6.82</v>
      </c>
      <c r="E394" s="72">
        <v>7.1</v>
      </c>
      <c r="F394" s="72">
        <v>5.65</v>
      </c>
      <c r="G394" s="72">
        <v>0.66200000000000003</v>
      </c>
      <c r="H394" s="72"/>
      <c r="I394" s="37">
        <v>129</v>
      </c>
      <c r="J394" s="26">
        <f t="shared" si="25"/>
        <v>1.8069030000000001</v>
      </c>
      <c r="K394" s="37">
        <v>2.98</v>
      </c>
      <c r="L394" s="26">
        <f t="shared" si="26"/>
        <v>9.22906E-2</v>
      </c>
      <c r="M394" s="72"/>
      <c r="N394" s="72">
        <v>4</v>
      </c>
      <c r="O394" s="72">
        <v>1</v>
      </c>
      <c r="P394" s="72">
        <v>3</v>
      </c>
      <c r="Q394" s="72">
        <v>2</v>
      </c>
      <c r="R394" s="72">
        <v>12</v>
      </c>
      <c r="S394" s="72">
        <v>5</v>
      </c>
      <c r="T394" s="72">
        <f t="shared" si="27"/>
        <v>18.333333333333332</v>
      </c>
      <c r="U394" s="72">
        <f t="shared" si="27"/>
        <v>18.888888888888889</v>
      </c>
      <c r="V394" s="72">
        <f t="shared" si="24"/>
        <v>0.38100000000000001</v>
      </c>
      <c r="W394" s="72"/>
      <c r="X394" s="72" t="s">
        <v>178</v>
      </c>
      <c r="Y394" s="72">
        <v>15</v>
      </c>
      <c r="Z394" s="72">
        <v>65</v>
      </c>
      <c r="AA394" s="72">
        <v>66</v>
      </c>
      <c r="AB394" s="72">
        <v>1</v>
      </c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</row>
    <row r="395" spans="1:39" x14ac:dyDescent="0.2">
      <c r="A395" s="73">
        <v>41443</v>
      </c>
      <c r="B395" s="72">
        <v>23</v>
      </c>
      <c r="C395" s="72"/>
      <c r="D395" s="72"/>
      <c r="E395" s="72"/>
      <c r="F395" s="72"/>
      <c r="G395" s="72"/>
      <c r="H395" s="72"/>
      <c r="I395" s="37"/>
      <c r="J395" s="26"/>
      <c r="K395" s="37"/>
      <c r="L395" s="26"/>
      <c r="M395" s="72"/>
      <c r="N395" s="72"/>
      <c r="O395" s="72"/>
      <c r="P395" s="72"/>
      <c r="Q395" s="72"/>
      <c r="R395" s="72"/>
      <c r="S395" s="72"/>
      <c r="T395" s="72" t="str">
        <f t="shared" si="27"/>
        <v xml:space="preserve"> </v>
      </c>
      <c r="U395" s="72" t="str">
        <f t="shared" si="27"/>
        <v xml:space="preserve"> </v>
      </c>
      <c r="V395" s="72">
        <f t="shared" si="24"/>
        <v>0</v>
      </c>
      <c r="W395" s="72"/>
      <c r="X395" s="72" t="s">
        <v>198</v>
      </c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</row>
    <row r="396" spans="1:39" x14ac:dyDescent="0.2">
      <c r="A396" s="73">
        <v>41457</v>
      </c>
      <c r="B396" s="72">
        <v>23</v>
      </c>
      <c r="C396" s="72">
        <v>0.15</v>
      </c>
      <c r="D396" s="71">
        <v>6.58</v>
      </c>
      <c r="E396" s="72">
        <v>12.5</v>
      </c>
      <c r="F396" s="72">
        <v>1.96</v>
      </c>
      <c r="G396" s="72">
        <v>0.497</v>
      </c>
      <c r="H396" s="72"/>
      <c r="I396" s="46">
        <v>114</v>
      </c>
      <c r="J396" s="26">
        <f>(I396*14.007)*(0.001)</f>
        <v>1.5967979999999999</v>
      </c>
      <c r="K396" s="46">
        <v>4.28</v>
      </c>
      <c r="L396" s="26">
        <f t="shared" si="26"/>
        <v>0.13255160000000002</v>
      </c>
      <c r="M396" s="72"/>
      <c r="N396" s="72">
        <v>4</v>
      </c>
      <c r="O396" s="72">
        <v>4</v>
      </c>
      <c r="P396" s="72">
        <v>3</v>
      </c>
      <c r="Q396" s="72">
        <v>2</v>
      </c>
      <c r="R396" s="72">
        <v>8</v>
      </c>
      <c r="S396" s="72">
        <v>5</v>
      </c>
      <c r="T396" s="72">
        <f t="shared" si="27"/>
        <v>23.333333333333332</v>
      </c>
      <c r="U396" s="72">
        <f t="shared" si="27"/>
        <v>25</v>
      </c>
      <c r="V396" s="72">
        <f t="shared" si="24"/>
        <v>0.1016</v>
      </c>
      <c r="W396" s="72"/>
      <c r="X396" s="72" t="s">
        <v>178</v>
      </c>
      <c r="Y396" s="72">
        <v>4</v>
      </c>
      <c r="Z396" s="72">
        <v>74</v>
      </c>
      <c r="AA396" s="72">
        <v>77</v>
      </c>
      <c r="AB396" s="72">
        <v>1</v>
      </c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</row>
    <row r="397" spans="1:39" x14ac:dyDescent="0.2">
      <c r="A397" s="73">
        <v>41471</v>
      </c>
      <c r="B397" s="72">
        <v>23</v>
      </c>
      <c r="C397" s="72">
        <v>0.13</v>
      </c>
      <c r="D397" s="72">
        <v>6.39</v>
      </c>
      <c r="E397" s="72">
        <v>12</v>
      </c>
      <c r="F397" s="72">
        <v>4.01</v>
      </c>
      <c r="G397" s="72">
        <v>0.39800000000000002</v>
      </c>
      <c r="H397" s="72"/>
      <c r="I397" s="46">
        <v>128</v>
      </c>
      <c r="J397" s="26">
        <f>(I397*14.007)*(0.001)</f>
        <v>1.792896</v>
      </c>
      <c r="K397" s="46">
        <v>4.6500000000000004</v>
      </c>
      <c r="L397" s="26">
        <f t="shared" si="26"/>
        <v>0.14401050000000001</v>
      </c>
      <c r="M397" s="72"/>
      <c r="N397" s="72">
        <v>2</v>
      </c>
      <c r="O397" s="72">
        <v>1</v>
      </c>
      <c r="P397" s="72">
        <v>3</v>
      </c>
      <c r="Q397" s="72">
        <v>2</v>
      </c>
      <c r="R397" s="72">
        <v>6</v>
      </c>
      <c r="S397" s="72">
        <v>1</v>
      </c>
      <c r="T397" s="72">
        <f t="shared" si="27"/>
        <v>31.666666666666668</v>
      </c>
      <c r="U397" s="72">
        <f t="shared" si="27"/>
        <v>26.666666666666668</v>
      </c>
      <c r="V397" s="72">
        <f t="shared" si="24"/>
        <v>0.40639999999999998</v>
      </c>
      <c r="W397" s="72"/>
      <c r="X397" s="72"/>
      <c r="Y397" s="72">
        <v>16</v>
      </c>
      <c r="Z397" s="72">
        <v>89</v>
      </c>
      <c r="AA397" s="72">
        <v>80</v>
      </c>
      <c r="AB397" s="72">
        <v>1</v>
      </c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</row>
    <row r="398" spans="1:39" x14ac:dyDescent="0.2">
      <c r="A398" s="73">
        <v>41485</v>
      </c>
      <c r="B398" s="72">
        <v>23</v>
      </c>
      <c r="C398" s="72">
        <v>0.1</v>
      </c>
      <c r="D398" s="72">
        <v>6.85</v>
      </c>
      <c r="E398" s="72">
        <v>12.5</v>
      </c>
      <c r="F398" s="72">
        <v>5.96</v>
      </c>
      <c r="G398" s="72">
        <v>0.61</v>
      </c>
      <c r="H398" s="72"/>
      <c r="I398" s="46">
        <v>134</v>
      </c>
      <c r="J398" s="26">
        <f>(I398*14.007)*(0.001)</f>
        <v>1.876938</v>
      </c>
      <c r="K398" s="46">
        <v>4.21</v>
      </c>
      <c r="L398" s="26">
        <f t="shared" si="26"/>
        <v>0.13038370000000002</v>
      </c>
      <c r="M398" s="72"/>
      <c r="N398" s="72">
        <v>2</v>
      </c>
      <c r="O398" s="72">
        <v>1</v>
      </c>
      <c r="P398" s="72">
        <v>2</v>
      </c>
      <c r="Q398" s="72">
        <v>2</v>
      </c>
      <c r="R398" s="72">
        <v>5</v>
      </c>
      <c r="S398" s="72">
        <v>2</v>
      </c>
      <c r="T398" s="72">
        <f t="shared" si="27"/>
        <v>24.444444444444443</v>
      </c>
      <c r="U398" s="72">
        <f t="shared" si="27"/>
        <v>25.555555555555557</v>
      </c>
      <c r="V398" s="72">
        <f t="shared" si="24"/>
        <v>0.40639999999999998</v>
      </c>
      <c r="W398" s="72"/>
      <c r="X398" s="72"/>
      <c r="Y398" s="72">
        <v>16</v>
      </c>
      <c r="Z398" s="72">
        <v>76</v>
      </c>
      <c r="AA398" s="72">
        <v>78</v>
      </c>
      <c r="AB398" s="72">
        <v>1</v>
      </c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</row>
    <row r="399" spans="1:39" x14ac:dyDescent="0.2">
      <c r="A399" s="73">
        <v>41499</v>
      </c>
      <c r="B399" s="72">
        <v>23</v>
      </c>
      <c r="C399" s="72">
        <v>1.88</v>
      </c>
      <c r="D399" s="72">
        <v>6.75</v>
      </c>
      <c r="E399" s="72">
        <v>11.4</v>
      </c>
      <c r="F399" s="72">
        <v>8.11</v>
      </c>
      <c r="G399" s="72">
        <v>0.42799999999999999</v>
      </c>
      <c r="H399" s="72"/>
      <c r="I399" s="46">
        <v>69</v>
      </c>
      <c r="J399" s="26">
        <f>(I399*14.007)*(0.001)</f>
        <v>0.96648299999999998</v>
      </c>
      <c r="K399" s="46">
        <v>2.31</v>
      </c>
      <c r="L399" s="26">
        <f t="shared" si="26"/>
        <v>7.1540699999999999E-2</v>
      </c>
      <c r="M399" s="72"/>
      <c r="N399" s="72">
        <v>2</v>
      </c>
      <c r="O399" s="72">
        <v>2</v>
      </c>
      <c r="P399" s="72">
        <v>2</v>
      </c>
      <c r="Q399" s="72">
        <v>3</v>
      </c>
      <c r="R399" s="72">
        <v>5</v>
      </c>
      <c r="S399" s="72">
        <v>3</v>
      </c>
      <c r="T399" s="72">
        <f t="shared" si="27"/>
        <v>27.222222222222221</v>
      </c>
      <c r="U399" s="72">
        <f t="shared" si="27"/>
        <v>26.111111111111111</v>
      </c>
      <c r="V399" s="72">
        <f t="shared" si="24"/>
        <v>0.40639999999999998</v>
      </c>
      <c r="W399" s="72"/>
      <c r="X399" s="72"/>
      <c r="Y399" s="72">
        <v>16</v>
      </c>
      <c r="Z399" s="72">
        <v>81</v>
      </c>
      <c r="AA399" s="72">
        <v>79</v>
      </c>
      <c r="AB399" s="72">
        <v>1</v>
      </c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</row>
    <row r="400" spans="1:39" x14ac:dyDescent="0.2">
      <c r="A400" s="73">
        <v>41513</v>
      </c>
      <c r="B400" s="72">
        <v>23</v>
      </c>
      <c r="C400" s="72">
        <v>0.17</v>
      </c>
      <c r="D400" s="72">
        <v>7.06</v>
      </c>
      <c r="E400" s="72">
        <v>13.9</v>
      </c>
      <c r="F400" s="72">
        <v>4.62</v>
      </c>
      <c r="G400" s="72">
        <v>0.39300000000000002</v>
      </c>
      <c r="H400" s="72"/>
      <c r="I400" s="46">
        <v>103</v>
      </c>
      <c r="J400" s="26">
        <f>(I400*14.007)*(0.001)</f>
        <v>1.4427210000000001</v>
      </c>
      <c r="K400" s="46">
        <v>2.68</v>
      </c>
      <c r="L400" s="26">
        <f t="shared" si="26"/>
        <v>8.2999600000000007E-2</v>
      </c>
      <c r="M400" s="72"/>
      <c r="N400" s="72">
        <v>2</v>
      </c>
      <c r="O400" s="72">
        <v>1</v>
      </c>
      <c r="P400" s="72">
        <v>2</v>
      </c>
      <c r="Q400" s="72">
        <v>2</v>
      </c>
      <c r="R400" s="72">
        <v>5</v>
      </c>
      <c r="S400" s="72">
        <v>1</v>
      </c>
      <c r="T400" s="72">
        <f t="shared" si="27"/>
        <v>27.222222222222221</v>
      </c>
      <c r="U400" s="72">
        <f t="shared" si="27"/>
        <v>24.444444444444443</v>
      </c>
      <c r="V400" s="72">
        <f t="shared" si="24"/>
        <v>0.50800000000000001</v>
      </c>
      <c r="W400" s="72"/>
      <c r="X400" s="72"/>
      <c r="Y400" s="72">
        <v>20</v>
      </c>
      <c r="Z400" s="72">
        <v>81</v>
      </c>
      <c r="AA400" s="72">
        <v>76</v>
      </c>
      <c r="AB400" s="72">
        <v>1</v>
      </c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</row>
    <row r="401" spans="1:39" x14ac:dyDescent="0.2">
      <c r="A401" s="73">
        <v>41527</v>
      </c>
      <c r="B401" s="72">
        <v>23</v>
      </c>
      <c r="C401" s="72">
        <v>6.14</v>
      </c>
      <c r="D401" s="72">
        <v>6.79</v>
      </c>
      <c r="E401" s="72">
        <v>15.9</v>
      </c>
      <c r="F401" s="72" t="s">
        <v>108</v>
      </c>
      <c r="G401" s="72">
        <v>0.48199999999999998</v>
      </c>
      <c r="H401" s="72"/>
      <c r="I401" s="46">
        <v>42.7</v>
      </c>
      <c r="J401" s="26">
        <f t="shared" ref="J401:J405" si="28">(I401*14.007)*(0.001)</f>
        <v>0.5980989000000001</v>
      </c>
      <c r="K401" s="46">
        <v>1.64</v>
      </c>
      <c r="L401" s="26">
        <f t="shared" si="26"/>
        <v>5.0790799999999997E-2</v>
      </c>
      <c r="M401" s="72"/>
      <c r="N401" s="72">
        <v>1</v>
      </c>
      <c r="O401" s="72">
        <v>2</v>
      </c>
      <c r="P401" s="72">
        <v>3</v>
      </c>
      <c r="Q401" s="72">
        <v>3</v>
      </c>
      <c r="R401" s="72">
        <v>9</v>
      </c>
      <c r="S401" s="72">
        <v>1</v>
      </c>
      <c r="T401" s="72">
        <f t="shared" si="27"/>
        <v>23.333333333333332</v>
      </c>
      <c r="U401" s="72">
        <f t="shared" si="27"/>
        <v>25</v>
      </c>
      <c r="V401" s="72">
        <f t="shared" si="24"/>
        <v>0.4572</v>
      </c>
      <c r="W401" s="72"/>
      <c r="X401" s="72" t="s">
        <v>192</v>
      </c>
      <c r="Y401" s="72">
        <v>18</v>
      </c>
      <c r="Z401" s="72">
        <v>74</v>
      </c>
      <c r="AA401" s="72">
        <v>77</v>
      </c>
      <c r="AB401" s="72">
        <v>1</v>
      </c>
      <c r="AC401" s="72"/>
      <c r="AD401" s="72"/>
      <c r="AE401" s="72"/>
      <c r="AF401" s="72"/>
      <c r="AG401" s="72"/>
      <c r="AH401" s="81"/>
      <c r="AI401" s="72"/>
      <c r="AJ401" s="72"/>
      <c r="AK401" s="72"/>
      <c r="AL401" s="72"/>
      <c r="AM401" s="72"/>
    </row>
    <row r="402" spans="1:39" x14ac:dyDescent="0.2">
      <c r="A402" s="73">
        <v>41541</v>
      </c>
      <c r="B402" s="72">
        <v>23</v>
      </c>
      <c r="C402" s="72">
        <v>4.16</v>
      </c>
      <c r="D402" s="72">
        <v>6.81</v>
      </c>
      <c r="E402" s="72">
        <v>15.4</v>
      </c>
      <c r="F402" s="72">
        <v>9.5299999999999994</v>
      </c>
      <c r="G402" s="72">
        <v>0.47799999999999998</v>
      </c>
      <c r="H402" s="72"/>
      <c r="I402" s="46">
        <v>62.1</v>
      </c>
      <c r="J402" s="26">
        <f t="shared" si="28"/>
        <v>0.86983469999999996</v>
      </c>
      <c r="K402" s="46">
        <v>1.56</v>
      </c>
      <c r="L402" s="26">
        <f t="shared" si="26"/>
        <v>4.8313200000000001E-2</v>
      </c>
      <c r="M402" s="72"/>
      <c r="N402" s="72">
        <v>2</v>
      </c>
      <c r="O402" s="72">
        <v>1</v>
      </c>
      <c r="P402" s="72">
        <v>4</v>
      </c>
      <c r="Q402" s="72">
        <v>3</v>
      </c>
      <c r="R402" s="72">
        <v>5</v>
      </c>
      <c r="S402" s="72">
        <v>1</v>
      </c>
      <c r="T402" s="72">
        <f t="shared" si="27"/>
        <v>21.666666666666668</v>
      </c>
      <c r="U402" s="72">
        <f t="shared" si="27"/>
        <v>21.111111111111111</v>
      </c>
      <c r="V402" s="72">
        <f t="shared" si="24"/>
        <v>0.50800000000000001</v>
      </c>
      <c r="W402" s="72"/>
      <c r="X402" s="72" t="s">
        <v>178</v>
      </c>
      <c r="Y402" s="72">
        <v>20</v>
      </c>
      <c r="Z402" s="72">
        <v>71</v>
      </c>
      <c r="AA402" s="72">
        <v>70</v>
      </c>
      <c r="AB402" s="72">
        <v>1</v>
      </c>
      <c r="AC402" s="72"/>
      <c r="AD402" s="72"/>
      <c r="AE402" s="72"/>
      <c r="AF402" s="72"/>
      <c r="AG402" s="72"/>
      <c r="AH402" s="81"/>
      <c r="AI402" s="72"/>
      <c r="AJ402" s="72"/>
      <c r="AK402" s="72"/>
      <c r="AL402" s="72"/>
      <c r="AM402" s="72"/>
    </row>
    <row r="403" spans="1:39" x14ac:dyDescent="0.2">
      <c r="A403" s="73">
        <v>41555</v>
      </c>
      <c r="B403" s="72">
        <v>23</v>
      </c>
      <c r="C403" s="72">
        <v>0.72</v>
      </c>
      <c r="D403" s="72">
        <v>7.18</v>
      </c>
      <c r="E403" s="72">
        <v>25.1</v>
      </c>
      <c r="F403" s="72">
        <v>5.56</v>
      </c>
      <c r="G403" s="72">
        <v>0.22800000000000001</v>
      </c>
      <c r="H403" s="72"/>
      <c r="I403" s="46">
        <v>128</v>
      </c>
      <c r="J403" s="26">
        <f t="shared" si="28"/>
        <v>1.792896</v>
      </c>
      <c r="K403" s="46">
        <v>2.7</v>
      </c>
      <c r="L403" s="26">
        <f t="shared" si="26"/>
        <v>8.3618999999999999E-2</v>
      </c>
      <c r="M403" s="72"/>
      <c r="N403" s="72">
        <v>3</v>
      </c>
      <c r="O403" s="72">
        <v>3</v>
      </c>
      <c r="P403" s="72">
        <v>3</v>
      </c>
      <c r="Q403" s="72">
        <v>3</v>
      </c>
      <c r="R403" s="72">
        <v>6</v>
      </c>
      <c r="S403" s="72">
        <v>5</v>
      </c>
      <c r="T403" s="72">
        <f t="shared" si="27"/>
        <v>17.777777777777779</v>
      </c>
      <c r="U403" s="72">
        <f t="shared" si="27"/>
        <v>21.111111111111111</v>
      </c>
      <c r="V403" s="72">
        <f t="shared" si="24"/>
        <v>0.254</v>
      </c>
      <c r="W403" s="72"/>
      <c r="X403" s="72"/>
      <c r="Y403" s="72">
        <v>10</v>
      </c>
      <c r="Z403" s="72">
        <v>64</v>
      </c>
      <c r="AA403" s="72">
        <v>70</v>
      </c>
      <c r="AB403" s="72">
        <v>1</v>
      </c>
      <c r="AC403" s="72"/>
      <c r="AD403" s="72"/>
      <c r="AE403" s="72"/>
      <c r="AF403" s="72"/>
      <c r="AG403" s="72"/>
      <c r="AH403" s="78"/>
      <c r="AI403" s="72"/>
      <c r="AJ403" s="72"/>
      <c r="AK403" s="72"/>
      <c r="AL403" s="72"/>
      <c r="AM403" s="72"/>
    </row>
    <row r="404" spans="1:39" x14ac:dyDescent="0.2">
      <c r="A404" s="73">
        <v>41569</v>
      </c>
      <c r="B404" s="72">
        <v>23</v>
      </c>
      <c r="C404" s="72">
        <v>3.86</v>
      </c>
      <c r="D404" s="72">
        <v>6.8</v>
      </c>
      <c r="E404" s="72">
        <v>7.6</v>
      </c>
      <c r="F404" s="72">
        <v>8.56</v>
      </c>
      <c r="G404" s="72">
        <v>0.311</v>
      </c>
      <c r="H404" s="72"/>
      <c r="I404" s="46">
        <v>61.8</v>
      </c>
      <c r="J404" s="26">
        <f t="shared" si="28"/>
        <v>0.86563259999999997</v>
      </c>
      <c r="K404" s="46">
        <v>1.25</v>
      </c>
      <c r="L404" s="26">
        <f t="shared" si="26"/>
        <v>3.8712499999999997E-2</v>
      </c>
      <c r="M404" s="72"/>
      <c r="N404" s="71">
        <v>3</v>
      </c>
      <c r="O404" s="71">
        <v>3</v>
      </c>
      <c r="P404" s="71">
        <v>2</v>
      </c>
      <c r="Q404" s="71">
        <v>2</v>
      </c>
      <c r="R404" s="72">
        <v>10</v>
      </c>
      <c r="S404" s="71">
        <v>1</v>
      </c>
      <c r="T404" s="72">
        <f t="shared" si="27"/>
        <v>16.111111111111111</v>
      </c>
      <c r="U404" s="72">
        <f t="shared" si="27"/>
        <v>17.777777777777779</v>
      </c>
      <c r="V404" s="72">
        <f t="shared" si="24"/>
        <v>0.60959999999999992</v>
      </c>
      <c r="W404" s="72"/>
      <c r="X404" s="72"/>
      <c r="Y404" s="72">
        <v>24</v>
      </c>
      <c r="Z404" s="72">
        <v>61</v>
      </c>
      <c r="AA404" s="72">
        <v>64</v>
      </c>
      <c r="AB404" s="72">
        <v>1</v>
      </c>
      <c r="AC404" s="72"/>
      <c r="AD404" s="72"/>
      <c r="AE404" s="72"/>
      <c r="AF404" s="72"/>
      <c r="AG404" s="72"/>
      <c r="AH404" s="81"/>
      <c r="AI404" s="72"/>
      <c r="AJ404" s="72"/>
      <c r="AK404" s="72"/>
      <c r="AL404" s="72"/>
      <c r="AM404" s="72"/>
    </row>
    <row r="405" spans="1:39" x14ac:dyDescent="0.2">
      <c r="A405" s="73">
        <v>41583</v>
      </c>
      <c r="B405" s="72">
        <v>23</v>
      </c>
      <c r="C405" s="72">
        <v>6.78</v>
      </c>
      <c r="D405" s="72">
        <v>7</v>
      </c>
      <c r="E405" s="72">
        <v>6.8</v>
      </c>
      <c r="F405" s="72" t="s">
        <v>108</v>
      </c>
      <c r="G405" s="72">
        <v>0.39</v>
      </c>
      <c r="H405" s="72"/>
      <c r="I405" s="46">
        <v>83.7</v>
      </c>
      <c r="J405" s="26">
        <f t="shared" si="28"/>
        <v>1.1723859000000001</v>
      </c>
      <c r="K405" s="46">
        <v>1.52</v>
      </c>
      <c r="L405" s="26">
        <f t="shared" si="26"/>
        <v>4.7074399999999995E-2</v>
      </c>
      <c r="M405" s="72"/>
      <c r="N405" s="72">
        <v>3</v>
      </c>
      <c r="O405" s="72">
        <v>2</v>
      </c>
      <c r="P405" s="72">
        <v>2</v>
      </c>
      <c r="Q405" s="72">
        <v>2</v>
      </c>
      <c r="R405" s="72">
        <v>12</v>
      </c>
      <c r="S405" s="72">
        <v>3</v>
      </c>
      <c r="T405" s="72">
        <f t="shared" si="27"/>
        <v>16.666666666666668</v>
      </c>
      <c r="U405" s="72">
        <f t="shared" si="27"/>
        <v>14.444444444444445</v>
      </c>
      <c r="V405" s="72">
        <f t="shared" si="24"/>
        <v>0.71119999999999994</v>
      </c>
      <c r="W405" s="72"/>
      <c r="X405" s="72" t="s">
        <v>106</v>
      </c>
      <c r="Y405" s="72">
        <v>28</v>
      </c>
      <c r="Z405" s="72">
        <v>62</v>
      </c>
      <c r="AA405" s="72">
        <v>58</v>
      </c>
      <c r="AB405" s="72">
        <v>1</v>
      </c>
      <c r="AC405" s="72"/>
      <c r="AD405" s="72"/>
      <c r="AE405" s="72"/>
      <c r="AF405" s="72"/>
      <c r="AG405" s="72"/>
      <c r="AH405" s="81"/>
      <c r="AI405" s="72"/>
      <c r="AJ405" s="72"/>
      <c r="AK405" s="72"/>
      <c r="AL405" s="72"/>
      <c r="AM405" s="72"/>
    </row>
    <row r="406" spans="1:39" x14ac:dyDescent="0.2">
      <c r="A406" s="73"/>
      <c r="B406" s="72"/>
      <c r="C406" s="72"/>
      <c r="D406" s="72"/>
      <c r="E406" s="72"/>
      <c r="F406" s="72"/>
      <c r="G406" s="72"/>
      <c r="H406" s="72"/>
      <c r="I406" s="46"/>
      <c r="J406" s="26"/>
      <c r="K406" s="46"/>
      <c r="L406" s="26"/>
      <c r="M406" s="72"/>
      <c r="N406" s="72"/>
      <c r="O406" s="72"/>
      <c r="P406" s="72"/>
      <c r="Q406" s="72"/>
      <c r="R406" s="72"/>
      <c r="S406" s="72"/>
      <c r="T406" s="72" t="str">
        <f t="shared" si="27"/>
        <v xml:space="preserve"> </v>
      </c>
      <c r="U406" s="72" t="str">
        <f t="shared" si="27"/>
        <v xml:space="preserve"> </v>
      </c>
      <c r="V406" s="72">
        <f t="shared" si="24"/>
        <v>0</v>
      </c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81"/>
      <c r="AI406" s="72"/>
      <c r="AJ406" s="72"/>
      <c r="AK406" s="72"/>
      <c r="AL406" s="72"/>
      <c r="AM406" s="72"/>
    </row>
    <row r="407" spans="1:39" x14ac:dyDescent="0.2">
      <c r="A407" s="73"/>
      <c r="B407" s="72"/>
      <c r="C407" s="72"/>
      <c r="D407" s="72"/>
      <c r="E407" s="72"/>
      <c r="F407" s="72"/>
      <c r="G407" s="72"/>
      <c r="H407" s="72"/>
      <c r="I407" s="37"/>
      <c r="J407" s="26"/>
      <c r="K407" s="39"/>
      <c r="L407" s="26"/>
      <c r="M407" s="72"/>
      <c r="N407" s="72"/>
      <c r="O407" s="72"/>
      <c r="P407" s="72"/>
      <c r="Q407" s="72"/>
      <c r="R407" s="72"/>
      <c r="S407" s="72"/>
      <c r="T407" s="72" t="str">
        <f t="shared" si="27"/>
        <v xml:space="preserve"> </v>
      </c>
      <c r="U407" s="72" t="str">
        <f t="shared" si="27"/>
        <v xml:space="preserve"> </v>
      </c>
      <c r="V407" s="72">
        <f t="shared" ref="V407:V470" si="29">Y407*0.0254</f>
        <v>0</v>
      </c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81"/>
      <c r="AI407" s="72"/>
      <c r="AJ407" s="72"/>
      <c r="AK407" s="72"/>
      <c r="AL407" s="72"/>
      <c r="AM407" s="72"/>
    </row>
    <row r="408" spans="1:39" x14ac:dyDescent="0.2">
      <c r="A408" s="73"/>
      <c r="B408" s="72"/>
      <c r="C408" s="72"/>
      <c r="D408" s="72"/>
      <c r="E408" s="72"/>
      <c r="F408" s="72"/>
      <c r="G408" s="72"/>
      <c r="H408" s="72"/>
      <c r="I408" s="37"/>
      <c r="J408" s="26"/>
      <c r="K408" s="37"/>
      <c r="L408" s="26"/>
      <c r="M408" s="72"/>
      <c r="N408" s="72"/>
      <c r="O408" s="72"/>
      <c r="P408" s="72"/>
      <c r="Q408" s="72"/>
      <c r="R408" s="72"/>
      <c r="S408" s="72"/>
      <c r="T408" s="72" t="str">
        <f t="shared" si="27"/>
        <v xml:space="preserve"> </v>
      </c>
      <c r="U408" s="72" t="str">
        <f t="shared" si="27"/>
        <v xml:space="preserve"> </v>
      </c>
      <c r="V408" s="72">
        <f t="shared" si="29"/>
        <v>0</v>
      </c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81"/>
      <c r="AI408" s="72"/>
      <c r="AJ408" s="72"/>
      <c r="AK408" s="72"/>
      <c r="AL408" s="72"/>
      <c r="AM408" s="72"/>
    </row>
    <row r="409" spans="1:39" x14ac:dyDescent="0.2">
      <c r="A409" s="73"/>
      <c r="B409" s="72"/>
      <c r="C409" s="72"/>
      <c r="D409" s="72"/>
      <c r="E409" s="72"/>
      <c r="F409" s="72"/>
      <c r="G409" s="72"/>
      <c r="H409" s="72"/>
      <c r="I409" s="37"/>
      <c r="J409" s="26"/>
      <c r="K409" s="37"/>
      <c r="L409" s="26"/>
      <c r="M409" s="72"/>
      <c r="N409" s="72"/>
      <c r="O409" s="72"/>
      <c r="P409" s="72"/>
      <c r="Q409" s="72"/>
      <c r="R409" s="72"/>
      <c r="S409" s="72"/>
      <c r="T409" s="72" t="str">
        <f t="shared" si="27"/>
        <v xml:space="preserve"> </v>
      </c>
      <c r="U409" s="72" t="str">
        <f t="shared" si="27"/>
        <v xml:space="preserve"> </v>
      </c>
      <c r="V409" s="72">
        <f t="shared" si="29"/>
        <v>0</v>
      </c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81"/>
      <c r="AI409" s="72"/>
      <c r="AJ409" s="72"/>
      <c r="AK409" s="72"/>
      <c r="AL409" s="72"/>
      <c r="AM409" s="72"/>
    </row>
    <row r="410" spans="1:39" x14ac:dyDescent="0.2">
      <c r="A410" s="73">
        <v>41345</v>
      </c>
      <c r="B410" s="72">
        <v>24</v>
      </c>
      <c r="C410" s="72"/>
      <c r="D410" s="72"/>
      <c r="E410" s="72"/>
      <c r="F410" s="72"/>
      <c r="G410" s="72"/>
      <c r="H410" s="72"/>
      <c r="I410" s="37"/>
      <c r="J410" s="26"/>
      <c r="K410" s="37"/>
      <c r="L410" s="26"/>
      <c r="M410" s="72"/>
      <c r="N410" s="72" t="s">
        <v>21</v>
      </c>
      <c r="O410" s="72"/>
      <c r="P410" s="72"/>
      <c r="Q410" s="72"/>
      <c r="R410" s="72"/>
      <c r="S410" s="72"/>
      <c r="T410" s="72" t="str">
        <f t="shared" si="27"/>
        <v xml:space="preserve"> </v>
      </c>
      <c r="U410" s="72" t="str">
        <f t="shared" si="27"/>
        <v xml:space="preserve"> </v>
      </c>
      <c r="V410" s="72">
        <f t="shared" si="29"/>
        <v>0</v>
      </c>
      <c r="W410" s="72" t="s">
        <v>73</v>
      </c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81"/>
      <c r="AI410" s="72"/>
      <c r="AJ410" s="72"/>
      <c r="AK410" s="72"/>
      <c r="AL410" s="72"/>
      <c r="AM410" s="72"/>
    </row>
    <row r="411" spans="1:39" x14ac:dyDescent="0.2">
      <c r="A411" s="73">
        <v>41359</v>
      </c>
      <c r="B411" s="72">
        <v>24</v>
      </c>
      <c r="C411" s="72"/>
      <c r="D411" s="72"/>
      <c r="E411" s="72"/>
      <c r="F411" s="72"/>
      <c r="G411" s="72"/>
      <c r="H411" s="72"/>
      <c r="I411" s="37"/>
      <c r="J411" s="26"/>
      <c r="K411" s="37"/>
      <c r="L411" s="26"/>
      <c r="M411" s="72"/>
      <c r="N411" s="72" t="s">
        <v>21</v>
      </c>
      <c r="O411" s="72"/>
      <c r="P411" s="72"/>
      <c r="Q411" s="72"/>
      <c r="R411" s="72"/>
      <c r="S411" s="72"/>
      <c r="T411" s="72" t="str">
        <f t="shared" si="27"/>
        <v xml:space="preserve"> </v>
      </c>
      <c r="U411" s="72" t="str">
        <f t="shared" si="27"/>
        <v xml:space="preserve"> </v>
      </c>
      <c r="V411" s="72">
        <f t="shared" si="29"/>
        <v>0</v>
      </c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81"/>
      <c r="AI411" s="72"/>
      <c r="AJ411" s="72"/>
      <c r="AK411" s="72"/>
      <c r="AL411" s="72"/>
      <c r="AM411" s="72"/>
    </row>
    <row r="412" spans="1:39" x14ac:dyDescent="0.2">
      <c r="A412" s="73">
        <v>41373</v>
      </c>
      <c r="B412" s="72">
        <v>24</v>
      </c>
      <c r="C412" s="72">
        <v>6.45</v>
      </c>
      <c r="D412" s="72">
        <v>7.19</v>
      </c>
      <c r="E412" s="72">
        <v>16.7</v>
      </c>
      <c r="F412" s="72" t="s">
        <v>108</v>
      </c>
      <c r="G412" s="72">
        <v>0.26</v>
      </c>
      <c r="H412" s="72"/>
      <c r="I412" s="37">
        <v>92</v>
      </c>
      <c r="J412" s="26">
        <f t="shared" si="25"/>
        <v>1.2886440000000001</v>
      </c>
      <c r="K412" s="37">
        <v>1.97</v>
      </c>
      <c r="L412" s="26">
        <f t="shared" si="26"/>
        <v>6.10109E-2</v>
      </c>
      <c r="M412" s="72"/>
      <c r="N412" s="72">
        <v>3</v>
      </c>
      <c r="O412" s="72">
        <v>1</v>
      </c>
      <c r="P412" s="72">
        <v>2</v>
      </c>
      <c r="Q412" s="72">
        <v>2</v>
      </c>
      <c r="R412" s="72">
        <v>12</v>
      </c>
      <c r="S412" s="72">
        <v>1</v>
      </c>
      <c r="T412" s="72">
        <f t="shared" si="27"/>
        <v>21.111111111111111</v>
      </c>
      <c r="U412" s="72">
        <f t="shared" si="27"/>
        <v>15.555555555555555</v>
      </c>
      <c r="V412" s="72">
        <f t="shared" si="29"/>
        <v>0.40639999999999998</v>
      </c>
      <c r="W412" s="72"/>
      <c r="X412" s="72" t="s">
        <v>185</v>
      </c>
      <c r="Y412" s="72">
        <v>16</v>
      </c>
      <c r="Z412" s="72">
        <v>70</v>
      </c>
      <c r="AA412" s="72">
        <v>60</v>
      </c>
      <c r="AB412" s="72">
        <v>1</v>
      </c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</row>
    <row r="413" spans="1:39" x14ac:dyDescent="0.2">
      <c r="A413" s="73">
        <v>41387</v>
      </c>
      <c r="B413" s="72">
        <v>24</v>
      </c>
      <c r="C413" s="72">
        <v>7.85</v>
      </c>
      <c r="D413" s="72">
        <v>7.49</v>
      </c>
      <c r="E413" s="72">
        <v>12.7</v>
      </c>
      <c r="F413" s="72" t="s">
        <v>108</v>
      </c>
      <c r="G413" s="72">
        <v>0.26500000000000001</v>
      </c>
      <c r="H413" s="72"/>
      <c r="I413" s="46">
        <v>62.5</v>
      </c>
      <c r="J413" s="26">
        <f t="shared" si="25"/>
        <v>0.87543749999999998</v>
      </c>
      <c r="K413" s="46">
        <v>1.33</v>
      </c>
      <c r="L413" s="26">
        <f t="shared" si="26"/>
        <v>4.11901E-2</v>
      </c>
      <c r="M413" s="72"/>
      <c r="N413" s="72">
        <v>4</v>
      </c>
      <c r="O413" s="72">
        <v>3</v>
      </c>
      <c r="P413" s="72">
        <v>4</v>
      </c>
      <c r="Q413" s="72">
        <v>4</v>
      </c>
      <c r="R413" s="72">
        <v>6</v>
      </c>
      <c r="S413" s="72">
        <v>1</v>
      </c>
      <c r="T413" s="72">
        <f t="shared" si="27"/>
        <v>10</v>
      </c>
      <c r="U413" s="72">
        <f t="shared" si="27"/>
        <v>13.888888888888889</v>
      </c>
      <c r="V413" s="72">
        <f t="shared" si="29"/>
        <v>0.71119999999999994</v>
      </c>
      <c r="W413" s="72"/>
      <c r="X413" s="72"/>
      <c r="Y413" s="72">
        <v>28</v>
      </c>
      <c r="Z413" s="72">
        <v>50</v>
      </c>
      <c r="AA413" s="72">
        <v>57</v>
      </c>
      <c r="AB413" s="72">
        <v>1</v>
      </c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spans="1:39" x14ac:dyDescent="0.2">
      <c r="A414" s="73">
        <v>41401</v>
      </c>
      <c r="B414" s="72">
        <v>24</v>
      </c>
      <c r="C414" s="72">
        <v>7.9</v>
      </c>
      <c r="D414" s="72">
        <v>7.4</v>
      </c>
      <c r="E414" s="72">
        <v>21.7</v>
      </c>
      <c r="F414" s="72" t="s">
        <v>108</v>
      </c>
      <c r="G414" s="72">
        <v>0.159</v>
      </c>
      <c r="H414" s="72"/>
      <c r="I414" s="43">
        <v>46</v>
      </c>
      <c r="J414" s="26">
        <f t="shared" si="25"/>
        <v>0.64432200000000006</v>
      </c>
      <c r="K414" s="39">
        <v>1.58</v>
      </c>
      <c r="L414" s="26">
        <f t="shared" si="26"/>
        <v>4.89326E-2</v>
      </c>
      <c r="M414" s="72"/>
      <c r="N414" s="72">
        <v>4</v>
      </c>
      <c r="O414" s="72">
        <v>3</v>
      </c>
      <c r="P414" s="72">
        <v>2</v>
      </c>
      <c r="Q414" s="72">
        <v>2</v>
      </c>
      <c r="R414" s="72">
        <v>6</v>
      </c>
      <c r="S414" s="72">
        <v>4</v>
      </c>
      <c r="T414" s="72">
        <f t="shared" si="27"/>
        <v>19.444444444444443</v>
      </c>
      <c r="U414" s="72">
        <f t="shared" si="27"/>
        <v>17.222222222222221</v>
      </c>
      <c r="V414" s="72">
        <f t="shared" si="29"/>
        <v>0.50800000000000001</v>
      </c>
      <c r="W414" s="72"/>
      <c r="X414" s="72"/>
      <c r="Y414" s="72">
        <v>20</v>
      </c>
      <c r="Z414" s="72">
        <v>67</v>
      </c>
      <c r="AA414" s="72">
        <v>63</v>
      </c>
      <c r="AB414" s="72">
        <v>1</v>
      </c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</row>
    <row r="415" spans="1:39" x14ac:dyDescent="0.2">
      <c r="A415" s="73">
        <v>41415</v>
      </c>
      <c r="B415" s="72">
        <v>24</v>
      </c>
      <c r="C415" s="72">
        <v>9.1300000000000008</v>
      </c>
      <c r="D415" s="72">
        <v>7.08</v>
      </c>
      <c r="E415" s="72">
        <v>7.3</v>
      </c>
      <c r="F415" s="72" t="s">
        <v>108</v>
      </c>
      <c r="G415" s="72">
        <v>0.51300000000000001</v>
      </c>
      <c r="H415" s="72"/>
      <c r="I415" s="40">
        <v>52.1</v>
      </c>
      <c r="J415" s="26">
        <f t="shared" si="25"/>
        <v>0.72976469999999993</v>
      </c>
      <c r="K415" s="37">
        <v>1.8</v>
      </c>
      <c r="L415" s="26">
        <f t="shared" si="26"/>
        <v>5.5746000000000004E-2</v>
      </c>
      <c r="M415" s="72"/>
      <c r="N415" s="72">
        <v>1</v>
      </c>
      <c r="O415" s="72">
        <v>2</v>
      </c>
      <c r="P415" s="72">
        <v>2</v>
      </c>
      <c r="Q415" s="72">
        <v>2</v>
      </c>
      <c r="R415" s="72">
        <v>10</v>
      </c>
      <c r="S415" s="72">
        <v>3</v>
      </c>
      <c r="T415" s="72">
        <f t="shared" si="27"/>
        <v>26.666666666666668</v>
      </c>
      <c r="U415" s="72">
        <f t="shared" si="27"/>
        <v>23.333333333333332</v>
      </c>
      <c r="V415" s="72">
        <f t="shared" si="29"/>
        <v>0.50800000000000001</v>
      </c>
      <c r="W415" s="72"/>
      <c r="X415" s="72"/>
      <c r="Y415" s="72">
        <v>20</v>
      </c>
      <c r="Z415" s="72">
        <v>80</v>
      </c>
      <c r="AA415" s="72">
        <v>74</v>
      </c>
      <c r="AB415" s="72">
        <v>1</v>
      </c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 spans="1:39" x14ac:dyDescent="0.2">
      <c r="A416" s="73">
        <v>41429</v>
      </c>
      <c r="B416" s="72">
        <v>24</v>
      </c>
      <c r="C416" s="72">
        <v>7.55</v>
      </c>
      <c r="D416" s="72">
        <v>7.32</v>
      </c>
      <c r="E416" s="72">
        <v>9.5</v>
      </c>
      <c r="F416" s="72" t="s">
        <v>108</v>
      </c>
      <c r="G416" s="72">
        <v>0.371</v>
      </c>
      <c r="H416" s="72"/>
      <c r="I416" s="37">
        <v>69.7</v>
      </c>
      <c r="J416" s="26">
        <f t="shared" si="25"/>
        <v>0.9762879000000001</v>
      </c>
      <c r="K416" s="37">
        <v>2.38</v>
      </c>
      <c r="L416" s="26">
        <f t="shared" si="26"/>
        <v>7.3708599999999985E-2</v>
      </c>
      <c r="M416" s="72"/>
      <c r="N416" s="72">
        <v>4</v>
      </c>
      <c r="O416" s="72">
        <v>1</v>
      </c>
      <c r="P416" s="72">
        <v>3</v>
      </c>
      <c r="Q416" s="72">
        <v>3</v>
      </c>
      <c r="R416" s="72">
        <v>12</v>
      </c>
      <c r="S416" s="72">
        <v>5</v>
      </c>
      <c r="T416" s="72">
        <f t="shared" si="27"/>
        <v>22.222222222222221</v>
      </c>
      <c r="U416" s="72">
        <f t="shared" si="27"/>
        <v>23.888888888888889</v>
      </c>
      <c r="V416" s="72">
        <f t="shared" si="29"/>
        <v>0.40639999999999998</v>
      </c>
      <c r="W416" s="72"/>
      <c r="X416" s="72"/>
      <c r="Y416" s="72">
        <v>16</v>
      </c>
      <c r="Z416" s="72">
        <v>72</v>
      </c>
      <c r="AA416" s="72">
        <v>75</v>
      </c>
      <c r="AB416" s="72">
        <v>1</v>
      </c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 spans="1:39" x14ac:dyDescent="0.2">
      <c r="A417" s="73">
        <v>41443</v>
      </c>
      <c r="B417" s="72">
        <v>24</v>
      </c>
      <c r="C417" s="72">
        <v>7.95</v>
      </c>
      <c r="D417" s="72">
        <v>7.03</v>
      </c>
      <c r="E417" s="72">
        <v>9</v>
      </c>
      <c r="F417" s="72" t="s">
        <v>108</v>
      </c>
      <c r="G417" s="72">
        <v>0.26700000000000002</v>
      </c>
      <c r="H417" s="72"/>
      <c r="I417" s="37">
        <v>59.3</v>
      </c>
      <c r="J417" s="26">
        <f t="shared" si="25"/>
        <v>0.83061510000000005</v>
      </c>
      <c r="K417" s="37">
        <v>1.86</v>
      </c>
      <c r="L417" s="26">
        <f t="shared" si="26"/>
        <v>5.7604200000000001E-2</v>
      </c>
      <c r="M417" s="72"/>
      <c r="N417" s="72">
        <v>1</v>
      </c>
      <c r="O417" s="72">
        <v>3</v>
      </c>
      <c r="P417" s="72">
        <v>2</v>
      </c>
      <c r="Q417" s="72">
        <v>1</v>
      </c>
      <c r="R417" s="72">
        <v>10</v>
      </c>
      <c r="S417" s="72">
        <v>2</v>
      </c>
      <c r="T417" s="72">
        <f t="shared" si="27"/>
        <v>26.111111111111111</v>
      </c>
      <c r="U417" s="72">
        <f t="shared" si="27"/>
        <v>26.111111111111111</v>
      </c>
      <c r="V417" s="72">
        <f t="shared" si="29"/>
        <v>0.40639999999999998</v>
      </c>
      <c r="W417" s="72"/>
      <c r="X417" s="72"/>
      <c r="Y417" s="72">
        <v>16</v>
      </c>
      <c r="Z417" s="72">
        <v>79</v>
      </c>
      <c r="AA417" s="72">
        <v>79</v>
      </c>
      <c r="AB417" s="72">
        <v>1</v>
      </c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</row>
    <row r="418" spans="1:39" x14ac:dyDescent="0.2">
      <c r="A418" s="73">
        <v>41457</v>
      </c>
      <c r="B418" s="72">
        <v>24</v>
      </c>
      <c r="C418" s="72">
        <v>2.8</v>
      </c>
      <c r="D418" s="72">
        <v>6.67</v>
      </c>
      <c r="E418" s="72">
        <v>8.1</v>
      </c>
      <c r="F418" s="72">
        <v>8.6999999999999993</v>
      </c>
      <c r="G418" s="72">
        <v>0.48199999999999998</v>
      </c>
      <c r="H418" s="72"/>
      <c r="I418" s="46">
        <v>75.599999999999994</v>
      </c>
      <c r="J418" s="26">
        <f t="shared" si="25"/>
        <v>1.0589291999999999</v>
      </c>
      <c r="K418" s="46">
        <v>3.35</v>
      </c>
      <c r="L418" s="26">
        <f t="shared" si="26"/>
        <v>0.10374949999999999</v>
      </c>
      <c r="M418" s="72"/>
      <c r="N418" s="72">
        <v>4</v>
      </c>
      <c r="O418" s="72">
        <v>3</v>
      </c>
      <c r="P418" s="72">
        <v>2</v>
      </c>
      <c r="Q418" s="72">
        <v>2</v>
      </c>
      <c r="R418" s="72">
        <v>9</v>
      </c>
      <c r="S418" s="72">
        <v>6</v>
      </c>
      <c r="T418" s="72">
        <f t="shared" si="27"/>
        <v>25.555555555555557</v>
      </c>
      <c r="U418" s="72">
        <f t="shared" si="27"/>
        <v>26.666666666666668</v>
      </c>
      <c r="V418" s="72">
        <f t="shared" si="29"/>
        <v>0.40639999999999998</v>
      </c>
      <c r="W418" s="72"/>
      <c r="X418" s="72"/>
      <c r="Y418" s="72">
        <v>16</v>
      </c>
      <c r="Z418" s="72">
        <v>78</v>
      </c>
      <c r="AA418" s="72">
        <v>80</v>
      </c>
      <c r="AB418" s="72">
        <v>1</v>
      </c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spans="1:39" x14ac:dyDescent="0.2">
      <c r="A419" s="73">
        <v>41471</v>
      </c>
      <c r="B419" s="72">
        <v>24</v>
      </c>
      <c r="C419" s="72">
        <v>1.45</v>
      </c>
      <c r="D419" s="72">
        <v>6.67</v>
      </c>
      <c r="E419" s="72">
        <v>15</v>
      </c>
      <c r="F419" s="72">
        <v>6.59</v>
      </c>
      <c r="G419" s="72">
        <v>0.60099999999999998</v>
      </c>
      <c r="H419" s="72"/>
      <c r="I419" s="46">
        <v>88.4</v>
      </c>
      <c r="J419" s="26">
        <f t="shared" si="25"/>
        <v>1.2382188000000001</v>
      </c>
      <c r="K419" s="46">
        <v>4.08</v>
      </c>
      <c r="L419" s="26">
        <f t="shared" si="26"/>
        <v>0.12635759999999999</v>
      </c>
      <c r="M419" s="72"/>
      <c r="N419" s="72">
        <v>2</v>
      </c>
      <c r="O419" s="72">
        <v>1</v>
      </c>
      <c r="P419" s="72">
        <v>2</v>
      </c>
      <c r="Q419" s="72">
        <v>2</v>
      </c>
      <c r="R419" s="72">
        <v>5</v>
      </c>
      <c r="S419" s="72">
        <v>1</v>
      </c>
      <c r="T419" s="72">
        <f t="shared" si="27"/>
        <v>35</v>
      </c>
      <c r="U419" s="72">
        <f t="shared" si="27"/>
        <v>29.444444444444443</v>
      </c>
      <c r="V419" s="72">
        <f t="shared" si="29"/>
        <v>0.4572</v>
      </c>
      <c r="W419" s="72"/>
      <c r="X419" s="72"/>
      <c r="Y419" s="72">
        <v>18</v>
      </c>
      <c r="Z419" s="72">
        <v>95</v>
      </c>
      <c r="AA419" s="72">
        <v>85</v>
      </c>
      <c r="AB419" s="72">
        <v>1</v>
      </c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</row>
    <row r="420" spans="1:39" x14ac:dyDescent="0.2">
      <c r="A420" s="73">
        <v>41485</v>
      </c>
      <c r="B420" s="72">
        <v>24</v>
      </c>
      <c r="C420" s="72">
        <v>6.14</v>
      </c>
      <c r="D420" s="72">
        <v>7.02</v>
      </c>
      <c r="E420" s="72">
        <v>11.3</v>
      </c>
      <c r="F420" s="72" t="s">
        <v>108</v>
      </c>
      <c r="G420" s="72">
        <v>0.61</v>
      </c>
      <c r="H420" s="72"/>
      <c r="I420" s="46">
        <v>52.7</v>
      </c>
      <c r="J420" s="26">
        <f t="shared" si="25"/>
        <v>0.73816890000000002</v>
      </c>
      <c r="K420" s="46">
        <v>1.75</v>
      </c>
      <c r="L420" s="26">
        <f t="shared" si="26"/>
        <v>5.4197499999999996E-2</v>
      </c>
      <c r="M420" s="72"/>
      <c r="N420" s="72">
        <v>1</v>
      </c>
      <c r="O420" s="72">
        <v>1</v>
      </c>
      <c r="P420" s="72">
        <v>2</v>
      </c>
      <c r="Q420" s="72">
        <v>3</v>
      </c>
      <c r="R420" s="72">
        <v>5</v>
      </c>
      <c r="S420" s="72">
        <v>2</v>
      </c>
      <c r="T420" s="72">
        <f t="shared" si="27"/>
        <v>26.666666666666668</v>
      </c>
      <c r="U420" s="72">
        <f t="shared" si="27"/>
        <v>26.111111111111111</v>
      </c>
      <c r="V420" s="72">
        <f t="shared" si="29"/>
        <v>0.4572</v>
      </c>
      <c r="W420" s="72"/>
      <c r="X420" s="72"/>
      <c r="Y420" s="72">
        <v>18</v>
      </c>
      <c r="Z420" s="72">
        <v>80</v>
      </c>
      <c r="AA420" s="72">
        <v>79</v>
      </c>
      <c r="AB420" s="72">
        <v>1</v>
      </c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spans="1:39" x14ac:dyDescent="0.2">
      <c r="A421" s="73">
        <v>41499</v>
      </c>
      <c r="B421" s="72">
        <v>24</v>
      </c>
      <c r="C421" s="72">
        <v>8.41</v>
      </c>
      <c r="D421" s="72">
        <v>6.96</v>
      </c>
      <c r="E421" s="72">
        <v>11.7</v>
      </c>
      <c r="F421" s="72" t="s">
        <v>108</v>
      </c>
      <c r="G421" s="72">
        <v>0.22500000000000001</v>
      </c>
      <c r="H421" s="72"/>
      <c r="I421" s="46">
        <v>42.7</v>
      </c>
      <c r="J421" s="26">
        <f t="shared" si="25"/>
        <v>0.5980989000000001</v>
      </c>
      <c r="K421" s="46">
        <v>1.68</v>
      </c>
      <c r="L421" s="26">
        <f t="shared" si="26"/>
        <v>5.2029599999999995E-2</v>
      </c>
      <c r="M421" s="72"/>
      <c r="N421" s="72">
        <v>2</v>
      </c>
      <c r="O421" s="72">
        <v>3</v>
      </c>
      <c r="P421" s="72">
        <v>2</v>
      </c>
      <c r="Q421" s="72">
        <v>1</v>
      </c>
      <c r="R421" s="72">
        <v>7</v>
      </c>
      <c r="S421" s="72">
        <v>3</v>
      </c>
      <c r="T421" s="72">
        <f t="shared" si="27"/>
        <v>30.555555555555557</v>
      </c>
      <c r="U421" s="72">
        <f t="shared" si="27"/>
        <v>26.666666666666668</v>
      </c>
      <c r="V421" s="72">
        <f t="shared" si="29"/>
        <v>0.60959999999999992</v>
      </c>
      <c r="W421" s="72"/>
      <c r="X421" s="72"/>
      <c r="Y421" s="72">
        <v>24</v>
      </c>
      <c r="Z421" s="72">
        <v>87</v>
      </c>
      <c r="AA421" s="72">
        <v>80</v>
      </c>
      <c r="AB421" s="72">
        <v>1</v>
      </c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</row>
    <row r="422" spans="1:39" x14ac:dyDescent="0.2">
      <c r="A422" s="73">
        <v>41513</v>
      </c>
      <c r="B422" s="72">
        <v>24</v>
      </c>
      <c r="C422" s="72"/>
      <c r="D422" s="72"/>
      <c r="E422" s="72"/>
      <c r="F422" s="72"/>
      <c r="G422" s="72"/>
      <c r="H422" s="72"/>
      <c r="I422" s="46"/>
      <c r="J422" s="26"/>
      <c r="K422" s="46"/>
      <c r="L422" s="26"/>
      <c r="M422" s="72"/>
      <c r="N422" s="72"/>
      <c r="O422" s="72"/>
      <c r="P422" s="72"/>
      <c r="Q422" s="72"/>
      <c r="R422" s="72"/>
      <c r="S422" s="72"/>
      <c r="T422" s="72" t="str">
        <f t="shared" si="27"/>
        <v xml:space="preserve"> </v>
      </c>
      <c r="U422" s="72" t="str">
        <f t="shared" si="27"/>
        <v xml:space="preserve"> </v>
      </c>
      <c r="V422" s="72">
        <f t="shared" si="29"/>
        <v>0</v>
      </c>
      <c r="W422" s="72"/>
      <c r="X422" s="72" t="s">
        <v>198</v>
      </c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spans="1:39" x14ac:dyDescent="0.2">
      <c r="A423" s="73">
        <v>41527</v>
      </c>
      <c r="B423" s="72">
        <v>24</v>
      </c>
      <c r="C423" s="72">
        <v>12.04</v>
      </c>
      <c r="D423" s="72">
        <v>6.95</v>
      </c>
      <c r="E423" s="72">
        <v>7.4</v>
      </c>
      <c r="F423" s="72" t="s">
        <v>108</v>
      </c>
      <c r="G423" s="72">
        <v>0.308</v>
      </c>
      <c r="H423" s="72"/>
      <c r="I423" s="46">
        <v>34.9</v>
      </c>
      <c r="J423" s="26">
        <f t="shared" si="25"/>
        <v>0.48884430000000001</v>
      </c>
      <c r="K423" s="46">
        <v>1.45</v>
      </c>
      <c r="L423" s="26">
        <f t="shared" si="26"/>
        <v>4.4906499999999995E-2</v>
      </c>
      <c r="M423" s="72"/>
      <c r="N423" s="72">
        <v>4</v>
      </c>
      <c r="O423" s="72">
        <v>1</v>
      </c>
      <c r="P423" s="72">
        <v>2</v>
      </c>
      <c r="Q423" s="72">
        <v>2</v>
      </c>
      <c r="R423" s="72">
        <v>8</v>
      </c>
      <c r="S423" s="72">
        <v>1</v>
      </c>
      <c r="T423" s="72">
        <f t="shared" si="27"/>
        <v>27.777777777777779</v>
      </c>
      <c r="U423" s="72">
        <f t="shared" si="27"/>
        <v>23.888888888888889</v>
      </c>
      <c r="V423" s="72">
        <f t="shared" si="29"/>
        <v>5.0799999999999998E-2</v>
      </c>
      <c r="W423" s="72"/>
      <c r="X423" s="72"/>
      <c r="Y423" s="119">
        <v>2</v>
      </c>
      <c r="Z423" s="72">
        <v>82</v>
      </c>
      <c r="AA423" s="72">
        <v>75</v>
      </c>
      <c r="AB423" s="72">
        <v>1</v>
      </c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</row>
    <row r="424" spans="1:39" x14ac:dyDescent="0.2">
      <c r="A424" s="73">
        <v>41541</v>
      </c>
      <c r="B424" s="72">
        <v>24</v>
      </c>
      <c r="C424" s="72">
        <v>11.76</v>
      </c>
      <c r="D424" s="72">
        <v>6.95</v>
      </c>
      <c r="E424" s="72">
        <v>9.5</v>
      </c>
      <c r="F424" s="72" t="s">
        <v>108</v>
      </c>
      <c r="G424" s="72">
        <v>0.373</v>
      </c>
      <c r="H424" s="72"/>
      <c r="I424" s="46">
        <v>33</v>
      </c>
      <c r="J424" s="26">
        <f t="shared" si="25"/>
        <v>0.462231</v>
      </c>
      <c r="K424" s="46">
        <v>1.3</v>
      </c>
      <c r="L424" s="26">
        <f t="shared" si="26"/>
        <v>4.0261000000000005E-2</v>
      </c>
      <c r="M424" s="72"/>
      <c r="N424" s="72">
        <v>2</v>
      </c>
      <c r="O424" s="72">
        <v>1</v>
      </c>
      <c r="P424" s="72">
        <v>2</v>
      </c>
      <c r="Q424" s="72">
        <v>2</v>
      </c>
      <c r="R424" s="72">
        <v>5</v>
      </c>
      <c r="S424" s="72">
        <v>1</v>
      </c>
      <c r="T424" s="72">
        <f t="shared" si="27"/>
        <v>13.888888888888889</v>
      </c>
      <c r="U424" s="72">
        <f t="shared" si="27"/>
        <v>18.333333333333332</v>
      </c>
      <c r="V424" s="72">
        <f t="shared" si="29"/>
        <v>0.50800000000000001</v>
      </c>
      <c r="W424" s="72"/>
      <c r="X424" s="72"/>
      <c r="Y424" s="72">
        <v>20</v>
      </c>
      <c r="Z424" s="72">
        <v>57</v>
      </c>
      <c r="AA424" s="72">
        <v>65</v>
      </c>
      <c r="AB424" s="72">
        <v>1</v>
      </c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spans="1:39" x14ac:dyDescent="0.2">
      <c r="A425" s="73">
        <v>41555</v>
      </c>
      <c r="B425" s="72">
        <v>24</v>
      </c>
      <c r="C425" s="72">
        <v>12.57</v>
      </c>
      <c r="D425" s="72">
        <v>6.98</v>
      </c>
      <c r="E425" s="72">
        <v>6.8</v>
      </c>
      <c r="F425" s="72" t="s">
        <v>108</v>
      </c>
      <c r="G425" s="72">
        <v>0.161</v>
      </c>
      <c r="H425" s="72"/>
      <c r="I425" s="46">
        <v>35.299999999999997</v>
      </c>
      <c r="J425" s="26">
        <f t="shared" si="25"/>
        <v>0.49444709999999992</v>
      </c>
      <c r="K425" s="46">
        <v>1.59</v>
      </c>
      <c r="L425" s="26">
        <f t="shared" si="26"/>
        <v>4.9242300000000003E-2</v>
      </c>
      <c r="M425" s="72"/>
      <c r="N425" s="72">
        <v>2</v>
      </c>
      <c r="O425" s="72">
        <v>3</v>
      </c>
      <c r="P425" s="72">
        <v>4</v>
      </c>
      <c r="Q425" s="72">
        <v>3</v>
      </c>
      <c r="R425" s="72">
        <v>6</v>
      </c>
      <c r="S425" s="72">
        <v>5</v>
      </c>
      <c r="T425" s="72">
        <f t="shared" si="27"/>
        <v>13.888888888888889</v>
      </c>
      <c r="U425" s="72">
        <f t="shared" si="27"/>
        <v>18.888888888888889</v>
      </c>
      <c r="V425" s="72">
        <f t="shared" si="29"/>
        <v>0.50800000000000001</v>
      </c>
      <c r="W425" s="72"/>
      <c r="X425" s="72"/>
      <c r="Y425" s="72">
        <v>20</v>
      </c>
      <c r="Z425" s="72">
        <v>57</v>
      </c>
      <c r="AA425" s="72">
        <v>66</v>
      </c>
      <c r="AB425" s="72">
        <v>1</v>
      </c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</row>
    <row r="426" spans="1:39" x14ac:dyDescent="0.2">
      <c r="A426" s="73">
        <v>41569</v>
      </c>
      <c r="B426" s="72">
        <v>24</v>
      </c>
      <c r="C426" s="72">
        <v>13.78</v>
      </c>
      <c r="D426" s="72">
        <v>7.17</v>
      </c>
      <c r="E426" s="72">
        <v>7.5</v>
      </c>
      <c r="F426" s="72" t="s">
        <v>108</v>
      </c>
      <c r="G426" s="72">
        <v>0.48099999999999998</v>
      </c>
      <c r="H426" s="72"/>
      <c r="I426" s="46">
        <v>31.8</v>
      </c>
      <c r="J426" s="26">
        <f t="shared" si="25"/>
        <v>0.4454226</v>
      </c>
      <c r="K426" s="46">
        <v>1.1399999999999999</v>
      </c>
      <c r="L426" s="26">
        <f t="shared" si="26"/>
        <v>3.5305799999999998E-2</v>
      </c>
      <c r="M426" s="72"/>
      <c r="N426" s="72">
        <v>2</v>
      </c>
      <c r="O426" s="72">
        <v>3</v>
      </c>
      <c r="P426" s="72">
        <v>1</v>
      </c>
      <c r="Q426" s="72">
        <v>1</v>
      </c>
      <c r="R426" s="72">
        <v>13</v>
      </c>
      <c r="S426" s="72">
        <v>1</v>
      </c>
      <c r="T426" s="72">
        <f t="shared" si="27"/>
        <v>13.888888888888889</v>
      </c>
      <c r="U426" s="72">
        <f t="shared" si="27"/>
        <v>15.555555555555555</v>
      </c>
      <c r="V426" s="72">
        <f t="shared" si="29"/>
        <v>0.91439999999999999</v>
      </c>
      <c r="W426" s="72"/>
      <c r="X426" s="72"/>
      <c r="Y426" s="72">
        <v>36</v>
      </c>
      <c r="Z426" s="72">
        <v>57</v>
      </c>
      <c r="AA426" s="72">
        <v>60</v>
      </c>
      <c r="AB426" s="72">
        <v>1</v>
      </c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spans="1:39" x14ac:dyDescent="0.2">
      <c r="A427" s="73">
        <v>41583</v>
      </c>
      <c r="B427" s="72">
        <v>24</v>
      </c>
      <c r="C427" s="72">
        <v>13.56</v>
      </c>
      <c r="D427" s="72">
        <v>7.34</v>
      </c>
      <c r="E427" s="72">
        <v>7.5</v>
      </c>
      <c r="F427" s="72" t="s">
        <v>108</v>
      </c>
      <c r="G427" s="72">
        <v>0.36099999999999999</v>
      </c>
      <c r="H427" s="72"/>
      <c r="I427" s="46">
        <v>31.9</v>
      </c>
      <c r="J427" s="26">
        <f t="shared" si="25"/>
        <v>0.44682329999999998</v>
      </c>
      <c r="K427" s="46">
        <v>0.91</v>
      </c>
      <c r="L427" s="26">
        <f t="shared" si="26"/>
        <v>2.8182700000000002E-2</v>
      </c>
      <c r="M427" s="72"/>
      <c r="N427" s="72">
        <v>3</v>
      </c>
      <c r="O427" s="72">
        <v>1</v>
      </c>
      <c r="P427" s="72">
        <v>3</v>
      </c>
      <c r="Q427" s="72">
        <v>3</v>
      </c>
      <c r="R427" s="72">
        <v>6</v>
      </c>
      <c r="S427" s="72">
        <v>1</v>
      </c>
      <c r="T427" s="72">
        <f t="shared" si="27"/>
        <v>7.7777777777777777</v>
      </c>
      <c r="U427" s="72">
        <f t="shared" si="27"/>
        <v>10.555555555555555</v>
      </c>
      <c r="V427" s="72">
        <f t="shared" si="29"/>
        <v>0.71119999999999994</v>
      </c>
      <c r="W427" s="72"/>
      <c r="X427" s="72"/>
      <c r="Y427" s="72">
        <v>28</v>
      </c>
      <c r="Z427" s="72">
        <v>46</v>
      </c>
      <c r="AA427" s="72">
        <v>51</v>
      </c>
      <c r="AB427" s="72">
        <v>2</v>
      </c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</row>
    <row r="428" spans="1:39" x14ac:dyDescent="0.2">
      <c r="A428" s="73"/>
      <c r="B428" s="72"/>
      <c r="C428" s="72"/>
      <c r="D428" s="72"/>
      <c r="E428" s="72"/>
      <c r="F428" s="72"/>
      <c r="G428" s="72"/>
      <c r="H428" s="72"/>
      <c r="I428" s="46"/>
      <c r="J428" s="26"/>
      <c r="K428" s="46"/>
      <c r="L428" s="26"/>
      <c r="M428" s="72"/>
      <c r="N428" s="72"/>
      <c r="O428" s="72"/>
      <c r="P428" s="72"/>
      <c r="Q428" s="72"/>
      <c r="R428" s="72"/>
      <c r="S428" s="72"/>
      <c r="T428" s="72" t="str">
        <f t="shared" si="27"/>
        <v xml:space="preserve"> </v>
      </c>
      <c r="U428" s="72" t="str">
        <f t="shared" si="27"/>
        <v xml:space="preserve"> </v>
      </c>
      <c r="V428" s="72">
        <f t="shared" si="29"/>
        <v>0</v>
      </c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spans="1:39" x14ac:dyDescent="0.2">
      <c r="A429" s="73"/>
      <c r="B429" s="72"/>
      <c r="C429" s="72"/>
      <c r="D429" s="72"/>
      <c r="E429" s="72"/>
      <c r="F429" s="72"/>
      <c r="G429" s="72"/>
      <c r="H429" s="72"/>
      <c r="I429" s="46"/>
      <c r="J429" s="26"/>
      <c r="K429" s="46"/>
      <c r="L429" s="26"/>
      <c r="M429" s="72"/>
      <c r="N429" s="72"/>
      <c r="O429" s="72"/>
      <c r="P429" s="72"/>
      <c r="Q429" s="72"/>
      <c r="R429" s="72"/>
      <c r="S429" s="72"/>
      <c r="T429" s="72" t="str">
        <f t="shared" si="27"/>
        <v xml:space="preserve"> </v>
      </c>
      <c r="U429" s="72" t="str">
        <f t="shared" si="27"/>
        <v xml:space="preserve"> </v>
      </c>
      <c r="V429" s="72">
        <f t="shared" si="29"/>
        <v>0</v>
      </c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</row>
    <row r="430" spans="1:39" x14ac:dyDescent="0.2">
      <c r="A430" s="73"/>
      <c r="B430" s="72"/>
      <c r="C430" s="72"/>
      <c r="D430" s="72"/>
      <c r="E430" s="72"/>
      <c r="F430" s="72"/>
      <c r="G430" s="72"/>
      <c r="H430" s="72"/>
      <c r="I430" s="46"/>
      <c r="J430" s="26"/>
      <c r="K430" s="46"/>
      <c r="L430" s="26"/>
      <c r="M430" s="72"/>
      <c r="N430" s="72"/>
      <c r="O430" s="72"/>
      <c r="P430" s="72"/>
      <c r="Q430" s="72"/>
      <c r="R430" s="72"/>
      <c r="S430" s="72"/>
      <c r="T430" s="72" t="str">
        <f t="shared" si="27"/>
        <v xml:space="preserve"> </v>
      </c>
      <c r="U430" s="72" t="str">
        <f t="shared" si="27"/>
        <v xml:space="preserve"> </v>
      </c>
      <c r="V430" s="72">
        <f t="shared" si="29"/>
        <v>0</v>
      </c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spans="1:39" x14ac:dyDescent="0.2">
      <c r="A431" s="73"/>
      <c r="B431" s="72"/>
      <c r="C431" s="72"/>
      <c r="D431" s="72"/>
      <c r="E431" s="72"/>
      <c r="F431" s="72"/>
      <c r="G431" s="72"/>
      <c r="H431" s="72"/>
      <c r="I431" s="46"/>
      <c r="J431" s="26"/>
      <c r="K431" s="46"/>
      <c r="L431" s="26"/>
      <c r="M431" s="72"/>
      <c r="N431" s="72"/>
      <c r="O431" s="72"/>
      <c r="P431" s="72"/>
      <c r="Q431" s="72"/>
      <c r="R431" s="72"/>
      <c r="S431" s="72"/>
      <c r="T431" s="72" t="str">
        <f t="shared" si="27"/>
        <v xml:space="preserve"> </v>
      </c>
      <c r="U431" s="72" t="str">
        <f t="shared" si="27"/>
        <v xml:space="preserve"> </v>
      </c>
      <c r="V431" s="72">
        <f t="shared" si="29"/>
        <v>0</v>
      </c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</row>
    <row r="432" spans="1:39" x14ac:dyDescent="0.2">
      <c r="A432" s="73">
        <v>41345</v>
      </c>
      <c r="B432" s="72">
        <v>25</v>
      </c>
      <c r="C432" s="72">
        <v>2.2599999999999998</v>
      </c>
      <c r="D432" s="72">
        <v>6.75</v>
      </c>
      <c r="E432" s="80">
        <v>11.3</v>
      </c>
      <c r="F432" s="72">
        <v>5.67</v>
      </c>
      <c r="G432" s="72">
        <v>0.111</v>
      </c>
      <c r="H432" s="72"/>
      <c r="I432" s="40">
        <v>62.2</v>
      </c>
      <c r="J432" s="26">
        <f t="shared" ref="J432:J512" si="30">(I432*14.007)*(0.001)</f>
        <v>0.87123539999999999</v>
      </c>
      <c r="K432" s="39">
        <v>2.08</v>
      </c>
      <c r="L432" s="26">
        <f t="shared" si="26"/>
        <v>6.4417599999999992E-2</v>
      </c>
      <c r="M432" s="72"/>
      <c r="N432" s="72">
        <v>4</v>
      </c>
      <c r="O432" s="72">
        <v>4</v>
      </c>
      <c r="P432" s="72">
        <v>4</v>
      </c>
      <c r="Q432" s="72">
        <v>2</v>
      </c>
      <c r="R432" s="72">
        <v>10</v>
      </c>
      <c r="S432" s="72">
        <v>3</v>
      </c>
      <c r="T432" s="72">
        <f t="shared" si="27"/>
        <v>13.333333333333334</v>
      </c>
      <c r="U432" s="72">
        <f t="shared" si="27"/>
        <v>7.7777777777777777</v>
      </c>
      <c r="V432" s="72">
        <f t="shared" si="29"/>
        <v>0.40639999999999998</v>
      </c>
      <c r="W432" s="72" t="s">
        <v>75</v>
      </c>
      <c r="X432" s="72" t="s">
        <v>109</v>
      </c>
      <c r="Y432" s="72">
        <v>16</v>
      </c>
      <c r="Z432" s="72">
        <v>56</v>
      </c>
      <c r="AA432" s="72">
        <v>46</v>
      </c>
      <c r="AB432" s="72">
        <v>1</v>
      </c>
      <c r="AC432" s="80"/>
      <c r="AD432" s="80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spans="1:39" x14ac:dyDescent="0.2">
      <c r="A433" s="73">
        <v>41359</v>
      </c>
      <c r="B433" s="72">
        <v>25</v>
      </c>
      <c r="C433" s="72">
        <v>2.4700000000000002</v>
      </c>
      <c r="D433" s="72">
        <v>6.6</v>
      </c>
      <c r="E433" s="72">
        <v>13</v>
      </c>
      <c r="F433" s="77">
        <v>5.69</v>
      </c>
      <c r="G433" s="72">
        <v>0.14499999999999999</v>
      </c>
      <c r="H433" s="72"/>
      <c r="I433" s="37">
        <v>59.2</v>
      </c>
      <c r="J433" s="26">
        <f t="shared" si="30"/>
        <v>0.82921440000000013</v>
      </c>
      <c r="K433" s="39">
        <v>2.2799999999999998</v>
      </c>
      <c r="L433" s="26">
        <f t="shared" si="26"/>
        <v>7.0611599999999997E-2</v>
      </c>
      <c r="M433" s="72"/>
      <c r="N433" s="72">
        <v>4</v>
      </c>
      <c r="O433" s="82">
        <v>2</v>
      </c>
      <c r="P433" s="72">
        <v>3</v>
      </c>
      <c r="Q433" s="72">
        <v>2</v>
      </c>
      <c r="R433" s="72">
        <v>13</v>
      </c>
      <c r="S433" s="72">
        <v>5</v>
      </c>
      <c r="T433" s="72">
        <f t="shared" si="27"/>
        <v>3.3333333333333335</v>
      </c>
      <c r="U433" s="72">
        <f t="shared" si="27"/>
        <v>4.4444444444444446</v>
      </c>
      <c r="V433" s="72">
        <f t="shared" si="29"/>
        <v>0.38100000000000001</v>
      </c>
      <c r="W433" s="72"/>
      <c r="X433" s="72"/>
      <c r="Y433" s="72">
        <v>15</v>
      </c>
      <c r="Z433" s="72">
        <v>38</v>
      </c>
      <c r="AA433" s="72">
        <v>40</v>
      </c>
      <c r="AB433" s="72">
        <v>1</v>
      </c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</row>
    <row r="434" spans="1:39" x14ac:dyDescent="0.2">
      <c r="A434" s="73">
        <v>41373</v>
      </c>
      <c r="B434" s="72">
        <v>25</v>
      </c>
      <c r="C434" s="72">
        <v>2.4300000000000002</v>
      </c>
      <c r="D434" s="72">
        <v>6.68</v>
      </c>
      <c r="E434" s="72">
        <v>14.3</v>
      </c>
      <c r="F434" s="72">
        <v>4.72</v>
      </c>
      <c r="G434" s="72">
        <v>0.29299999999999998</v>
      </c>
      <c r="H434" s="72"/>
      <c r="I434" s="37">
        <v>59.7</v>
      </c>
      <c r="J434" s="26">
        <f t="shared" si="30"/>
        <v>0.83621789999999996</v>
      </c>
      <c r="K434" s="39">
        <v>2.79</v>
      </c>
      <c r="L434" s="26">
        <f t="shared" si="26"/>
        <v>8.6406300000000005E-2</v>
      </c>
      <c r="M434" s="72"/>
      <c r="N434" s="72">
        <v>4</v>
      </c>
      <c r="O434" s="72">
        <v>1</v>
      </c>
      <c r="P434" s="72">
        <v>3</v>
      </c>
      <c r="Q434" s="72">
        <v>2</v>
      </c>
      <c r="R434" s="72">
        <v>10</v>
      </c>
      <c r="S434" s="72">
        <v>1</v>
      </c>
      <c r="T434" s="72">
        <f t="shared" si="27"/>
        <v>18.888888888888889</v>
      </c>
      <c r="U434" s="72">
        <f t="shared" si="27"/>
        <v>13.888888888888889</v>
      </c>
      <c r="V434" s="72">
        <f t="shared" si="29"/>
        <v>0.40639999999999998</v>
      </c>
      <c r="W434" s="72"/>
      <c r="X434" s="72" t="s">
        <v>186</v>
      </c>
      <c r="Y434" s="72">
        <v>16</v>
      </c>
      <c r="Z434" s="72">
        <v>66</v>
      </c>
      <c r="AA434" s="72">
        <v>57</v>
      </c>
      <c r="AB434" s="72">
        <v>1</v>
      </c>
      <c r="AC434" s="72" t="s">
        <v>110</v>
      </c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spans="1:39" x14ac:dyDescent="0.2">
      <c r="A435" s="73">
        <v>41387</v>
      </c>
      <c r="B435" s="72">
        <v>25</v>
      </c>
      <c r="C435" s="72">
        <v>4.0599999999999996</v>
      </c>
      <c r="D435" s="72">
        <v>6.99</v>
      </c>
      <c r="E435" s="72">
        <v>15.8</v>
      </c>
      <c r="F435" s="72">
        <v>8.5299999999999994</v>
      </c>
      <c r="G435" s="72">
        <v>0.24</v>
      </c>
      <c r="H435" s="72"/>
      <c r="I435" s="40">
        <v>55</v>
      </c>
      <c r="J435" s="26">
        <f t="shared" si="30"/>
        <v>0.77038499999999999</v>
      </c>
      <c r="K435" s="37">
        <v>1.72</v>
      </c>
      <c r="L435" s="26">
        <f t="shared" si="26"/>
        <v>5.32684E-2</v>
      </c>
      <c r="M435" s="72"/>
      <c r="N435" s="72">
        <v>4</v>
      </c>
      <c r="O435" s="72">
        <v>3</v>
      </c>
      <c r="P435" s="72">
        <v>2</v>
      </c>
      <c r="Q435" s="72">
        <v>2</v>
      </c>
      <c r="R435" s="72">
        <v>5</v>
      </c>
      <c r="S435" s="72">
        <v>1</v>
      </c>
      <c r="T435" s="72">
        <f t="shared" si="27"/>
        <v>12.222222222222221</v>
      </c>
      <c r="U435" s="72">
        <f t="shared" si="27"/>
        <v>12.777777777777779</v>
      </c>
      <c r="V435" s="72">
        <f t="shared" si="29"/>
        <v>0.68579999999999997</v>
      </c>
      <c r="W435" s="72"/>
      <c r="X435" s="72"/>
      <c r="Y435" s="72">
        <v>27</v>
      </c>
      <c r="Z435" s="72">
        <v>54</v>
      </c>
      <c r="AA435" s="72">
        <v>55</v>
      </c>
      <c r="AB435" s="72">
        <v>1</v>
      </c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</row>
    <row r="436" spans="1:39" x14ac:dyDescent="0.2">
      <c r="A436" s="73">
        <v>41401</v>
      </c>
      <c r="B436" s="72">
        <v>25</v>
      </c>
      <c r="C436" s="72">
        <v>4.3</v>
      </c>
      <c r="D436" s="72">
        <v>6.83</v>
      </c>
      <c r="E436" s="72">
        <v>23</v>
      </c>
      <c r="F436" s="72">
        <v>8.7899999999999991</v>
      </c>
      <c r="G436" s="72">
        <v>0.442</v>
      </c>
      <c r="H436" s="72"/>
      <c r="I436" s="37">
        <v>55.3</v>
      </c>
      <c r="J436" s="26">
        <f t="shared" si="30"/>
        <v>0.77458709999999997</v>
      </c>
      <c r="K436" s="37">
        <v>2.35</v>
      </c>
      <c r="L436" s="26">
        <f t="shared" si="26"/>
        <v>7.2779499999999997E-2</v>
      </c>
      <c r="M436" s="72"/>
      <c r="N436" s="72">
        <v>4</v>
      </c>
      <c r="O436" s="72">
        <v>4</v>
      </c>
      <c r="P436" s="72">
        <v>2</v>
      </c>
      <c r="Q436" s="72">
        <v>2</v>
      </c>
      <c r="R436" s="72">
        <v>13</v>
      </c>
      <c r="S436" s="72">
        <v>5</v>
      </c>
      <c r="T436" s="72">
        <f t="shared" si="27"/>
        <v>17.777777777777779</v>
      </c>
      <c r="U436" s="72">
        <f t="shared" si="27"/>
        <v>16.111111111111111</v>
      </c>
      <c r="V436" s="72">
        <f t="shared" si="29"/>
        <v>0.40639999999999998</v>
      </c>
      <c r="W436" s="72"/>
      <c r="X436" s="72" t="s">
        <v>194</v>
      </c>
      <c r="Y436" s="72">
        <v>16</v>
      </c>
      <c r="Z436" s="72">
        <v>64</v>
      </c>
      <c r="AA436" s="72">
        <v>61</v>
      </c>
      <c r="AB436" s="72">
        <v>1</v>
      </c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spans="1:39" x14ac:dyDescent="0.2">
      <c r="A437" s="73">
        <v>41415</v>
      </c>
      <c r="B437" s="72">
        <v>25</v>
      </c>
      <c r="C437" s="72">
        <v>4.21</v>
      </c>
      <c r="D437" s="72">
        <v>6.72</v>
      </c>
      <c r="E437" s="72">
        <v>14.5</v>
      </c>
      <c r="F437" s="72">
        <v>10.1</v>
      </c>
      <c r="G437" s="72">
        <v>0.33800000000000002</v>
      </c>
      <c r="H437" s="72"/>
      <c r="I437" s="37">
        <v>59.8</v>
      </c>
      <c r="J437" s="26">
        <f t="shared" si="30"/>
        <v>0.83761859999999988</v>
      </c>
      <c r="K437" s="37">
        <v>2.54</v>
      </c>
      <c r="L437" s="26">
        <f t="shared" si="26"/>
        <v>7.8663799999999992E-2</v>
      </c>
      <c r="M437" s="72"/>
      <c r="N437" s="72">
        <v>3</v>
      </c>
      <c r="O437" s="72">
        <v>3</v>
      </c>
      <c r="P437" s="72">
        <v>3</v>
      </c>
      <c r="Q437" s="72">
        <v>2</v>
      </c>
      <c r="R437" s="72">
        <v>10</v>
      </c>
      <c r="S437" s="72">
        <v>1</v>
      </c>
      <c r="T437" s="72">
        <f t="shared" si="27"/>
        <v>23.333333333333332</v>
      </c>
      <c r="U437" s="72">
        <f t="shared" si="27"/>
        <v>23.333333333333332</v>
      </c>
      <c r="V437" s="72">
        <f t="shared" si="29"/>
        <v>0.50800000000000001</v>
      </c>
      <c r="W437" s="72"/>
      <c r="X437" s="72"/>
      <c r="Y437" s="72">
        <v>20</v>
      </c>
      <c r="Z437" s="72">
        <v>74</v>
      </c>
      <c r="AA437" s="72">
        <v>74</v>
      </c>
      <c r="AB437" s="72">
        <v>1</v>
      </c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</row>
    <row r="438" spans="1:39" x14ac:dyDescent="0.2">
      <c r="A438" s="73">
        <v>41429</v>
      </c>
      <c r="B438" s="72">
        <v>25</v>
      </c>
      <c r="C438" s="72">
        <v>3.76</v>
      </c>
      <c r="D438" s="71">
        <v>6.75</v>
      </c>
      <c r="E438" s="72">
        <v>10.4</v>
      </c>
      <c r="F438" s="72">
        <v>7.94</v>
      </c>
      <c r="G438" s="72">
        <v>0.61499999999999999</v>
      </c>
      <c r="H438" s="72"/>
      <c r="I438" s="37">
        <v>61.2</v>
      </c>
      <c r="J438" s="26">
        <f t="shared" si="30"/>
        <v>0.8572284</v>
      </c>
      <c r="K438" s="37">
        <v>4.8099999999999996</v>
      </c>
      <c r="L438" s="26">
        <f t="shared" si="26"/>
        <v>0.14896569999999998</v>
      </c>
      <c r="M438" s="72"/>
      <c r="N438" s="72">
        <v>1</v>
      </c>
      <c r="O438" s="72">
        <v>1</v>
      </c>
      <c r="P438" s="72">
        <v>1</v>
      </c>
      <c r="Q438" s="72">
        <v>1</v>
      </c>
      <c r="R438" s="72">
        <v>13</v>
      </c>
      <c r="S438" s="72">
        <v>5</v>
      </c>
      <c r="T438" s="72">
        <f t="shared" si="27"/>
        <v>17.777777777777779</v>
      </c>
      <c r="U438" s="72">
        <f t="shared" si="27"/>
        <v>22.777777777777779</v>
      </c>
      <c r="V438" s="72">
        <f t="shared" si="29"/>
        <v>0.71119999999999994</v>
      </c>
      <c r="W438" s="72"/>
      <c r="X438" s="72"/>
      <c r="Y438" s="72">
        <v>28</v>
      </c>
      <c r="Z438" s="72">
        <v>64</v>
      </c>
      <c r="AA438" s="72">
        <v>73</v>
      </c>
      <c r="AB438" s="72">
        <v>1</v>
      </c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spans="1:39" x14ac:dyDescent="0.2">
      <c r="A439" s="73">
        <v>41443</v>
      </c>
      <c r="B439" s="72">
        <v>25</v>
      </c>
      <c r="C439" s="72">
        <v>3.48</v>
      </c>
      <c r="D439" s="72">
        <v>6.71</v>
      </c>
      <c r="E439" s="72">
        <v>12.5</v>
      </c>
      <c r="F439" s="72">
        <v>5.36</v>
      </c>
      <c r="G439" s="72">
        <v>0.39100000000000001</v>
      </c>
      <c r="H439" s="72"/>
      <c r="I439" s="37">
        <v>77</v>
      </c>
      <c r="J439" s="26">
        <f t="shared" si="30"/>
        <v>1.0785389999999999</v>
      </c>
      <c r="K439" s="37">
        <v>1.92</v>
      </c>
      <c r="L439" s="26">
        <f t="shared" ref="L439:L512" si="31">(K439*30.97)*(0.001)</f>
        <v>5.9462399999999999E-2</v>
      </c>
      <c r="M439" s="72"/>
      <c r="N439" s="72">
        <v>1</v>
      </c>
      <c r="O439" s="72">
        <v>3</v>
      </c>
      <c r="P439" s="72">
        <v>2</v>
      </c>
      <c r="Q439" s="72">
        <v>2</v>
      </c>
      <c r="R439" s="72">
        <v>9</v>
      </c>
      <c r="S439" s="72">
        <v>3</v>
      </c>
      <c r="T439" s="72">
        <f t="shared" si="27"/>
        <v>24.444444444444443</v>
      </c>
      <c r="U439" s="72">
        <f t="shared" si="27"/>
        <v>24.444444444444443</v>
      </c>
      <c r="V439" s="72">
        <f t="shared" si="29"/>
        <v>0.50800000000000001</v>
      </c>
      <c r="W439" s="72"/>
      <c r="X439" s="72"/>
      <c r="Y439" s="72">
        <v>20</v>
      </c>
      <c r="Z439" s="72">
        <v>76</v>
      </c>
      <c r="AA439" s="72">
        <v>76</v>
      </c>
      <c r="AB439" s="72">
        <v>1</v>
      </c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</row>
    <row r="440" spans="1:39" x14ac:dyDescent="0.2">
      <c r="A440" s="73">
        <v>41457</v>
      </c>
      <c r="B440" s="72">
        <v>25</v>
      </c>
      <c r="C440" s="72">
        <v>0.34</v>
      </c>
      <c r="D440" s="72">
        <v>6.43</v>
      </c>
      <c r="E440" s="72">
        <v>15.5</v>
      </c>
      <c r="F440" s="72">
        <v>0.93300000000000005</v>
      </c>
      <c r="G440" s="72">
        <v>0.81200000000000006</v>
      </c>
      <c r="H440" s="72"/>
      <c r="I440" s="46">
        <v>80.3</v>
      </c>
      <c r="J440" s="26">
        <f t="shared" si="30"/>
        <v>1.1247620999999999</v>
      </c>
      <c r="K440" s="46">
        <v>7.84</v>
      </c>
      <c r="L440" s="26">
        <f t="shared" si="31"/>
        <v>0.24280480000000002</v>
      </c>
      <c r="M440" s="72"/>
      <c r="N440" s="72">
        <v>1</v>
      </c>
      <c r="O440" s="72">
        <v>3</v>
      </c>
      <c r="P440" s="72">
        <v>3</v>
      </c>
      <c r="Q440" s="72">
        <v>2</v>
      </c>
      <c r="R440" s="72">
        <v>10</v>
      </c>
      <c r="S440" s="72">
        <v>5</v>
      </c>
      <c r="T440" s="72">
        <f t="shared" si="27"/>
        <v>25.555555555555557</v>
      </c>
      <c r="U440" s="72">
        <f t="shared" si="27"/>
        <v>23.333333333333332</v>
      </c>
      <c r="V440" s="72">
        <f t="shared" si="29"/>
        <v>0.35559999999999997</v>
      </c>
      <c r="W440" s="72"/>
      <c r="X440" s="72"/>
      <c r="Y440" s="72">
        <v>14</v>
      </c>
      <c r="Z440" s="72">
        <v>78</v>
      </c>
      <c r="AA440" s="72">
        <v>74</v>
      </c>
      <c r="AB440" s="72">
        <v>1</v>
      </c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spans="1:39" x14ac:dyDescent="0.2">
      <c r="A441" s="73">
        <v>41471</v>
      </c>
      <c r="B441" s="72">
        <v>25</v>
      </c>
      <c r="C441" s="72">
        <v>0.56999999999999995</v>
      </c>
      <c r="D441" s="72">
        <v>6.53</v>
      </c>
      <c r="E441" s="72">
        <v>23.6</v>
      </c>
      <c r="F441" s="72">
        <v>3.62</v>
      </c>
      <c r="G441" s="72">
        <v>0.91300000000000003</v>
      </c>
      <c r="H441" s="72"/>
      <c r="I441" s="46">
        <v>121</v>
      </c>
      <c r="J441" s="26">
        <f t="shared" si="30"/>
        <v>1.694847</v>
      </c>
      <c r="K441" s="46">
        <v>9</v>
      </c>
      <c r="L441" s="26">
        <f t="shared" si="31"/>
        <v>0.27873000000000003</v>
      </c>
      <c r="M441" s="72"/>
      <c r="N441" s="72">
        <v>2</v>
      </c>
      <c r="O441" s="72">
        <v>1</v>
      </c>
      <c r="P441" s="72">
        <v>1</v>
      </c>
      <c r="Q441" s="72">
        <v>1</v>
      </c>
      <c r="R441" s="72">
        <v>13</v>
      </c>
      <c r="S441" s="72">
        <v>1</v>
      </c>
      <c r="T441" s="72">
        <f t="shared" si="27"/>
        <v>28.888888888888889</v>
      </c>
      <c r="U441" s="72">
        <f t="shared" si="27"/>
        <v>27.777777777777779</v>
      </c>
      <c r="V441" s="72">
        <f t="shared" si="29"/>
        <v>0.35559999999999997</v>
      </c>
      <c r="W441" s="72"/>
      <c r="X441" s="72"/>
      <c r="Y441" s="72">
        <v>14</v>
      </c>
      <c r="Z441" s="72">
        <v>84</v>
      </c>
      <c r="AA441" s="72">
        <v>82</v>
      </c>
      <c r="AB441" s="72">
        <v>1</v>
      </c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</row>
    <row r="442" spans="1:39" x14ac:dyDescent="0.2">
      <c r="A442" s="73">
        <v>41485</v>
      </c>
      <c r="B442" s="72">
        <v>25</v>
      </c>
      <c r="C442" s="72">
        <v>2.73</v>
      </c>
      <c r="D442" s="72">
        <v>6.95</v>
      </c>
      <c r="E442" s="72">
        <v>29.1</v>
      </c>
      <c r="F442" s="72">
        <v>11.9</v>
      </c>
      <c r="G442" s="72">
        <v>0.432</v>
      </c>
      <c r="H442" s="72"/>
      <c r="I442" s="46">
        <v>76.599999999999994</v>
      </c>
      <c r="J442" s="26">
        <f t="shared" si="30"/>
        <v>1.0729361999999998</v>
      </c>
      <c r="K442" s="46">
        <v>3.35</v>
      </c>
      <c r="L442" s="26">
        <f t="shared" si="31"/>
        <v>0.10374949999999999</v>
      </c>
      <c r="M442" s="72"/>
      <c r="N442" s="72">
        <v>2</v>
      </c>
      <c r="O442" s="72">
        <v>1</v>
      </c>
      <c r="P442" s="72">
        <v>2</v>
      </c>
      <c r="Q442" s="72">
        <v>2</v>
      </c>
      <c r="R442" s="72">
        <v>12</v>
      </c>
      <c r="S442" s="72">
        <v>1</v>
      </c>
      <c r="T442" s="72">
        <f t="shared" si="27"/>
        <v>27.777777777777779</v>
      </c>
      <c r="U442" s="72">
        <f t="shared" si="27"/>
        <v>26.666666666666668</v>
      </c>
      <c r="V442" s="72">
        <f t="shared" si="29"/>
        <v>0.60959999999999992</v>
      </c>
      <c r="W442" s="72"/>
      <c r="X442" s="72"/>
      <c r="Y442" s="72">
        <v>24</v>
      </c>
      <c r="Z442" s="72">
        <v>82</v>
      </c>
      <c r="AA442" s="72">
        <v>80</v>
      </c>
      <c r="AB442" s="72">
        <v>1</v>
      </c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 spans="1:39" x14ac:dyDescent="0.2">
      <c r="A443" s="73">
        <v>41499</v>
      </c>
      <c r="B443" s="72">
        <v>25</v>
      </c>
      <c r="C443" s="72">
        <v>3.26</v>
      </c>
      <c r="D443" s="72">
        <v>6.89</v>
      </c>
      <c r="E443" s="72">
        <v>22.2</v>
      </c>
      <c r="F443" s="72">
        <v>9.7799999999999994</v>
      </c>
      <c r="G443" s="72">
        <v>0.22700000000000001</v>
      </c>
      <c r="H443" s="72"/>
      <c r="I443" s="46">
        <v>59.6</v>
      </c>
      <c r="J443" s="26">
        <f t="shared" si="30"/>
        <v>0.83481719999999993</v>
      </c>
      <c r="K443" s="46">
        <v>2.76</v>
      </c>
      <c r="L443" s="26">
        <f t="shared" si="31"/>
        <v>8.5477200000000003E-2</v>
      </c>
      <c r="M443" s="72"/>
      <c r="N443" s="72">
        <v>3</v>
      </c>
      <c r="O443" s="72">
        <v>3</v>
      </c>
      <c r="P443" s="72">
        <v>3</v>
      </c>
      <c r="Q443" s="72">
        <v>2</v>
      </c>
      <c r="R443" s="72">
        <v>10</v>
      </c>
      <c r="S443" s="72">
        <v>2</v>
      </c>
      <c r="T443" s="72">
        <f t="shared" si="27"/>
        <v>26.666666666666668</v>
      </c>
      <c r="U443" s="72">
        <f t="shared" si="27"/>
        <v>25.555555555555557</v>
      </c>
      <c r="V443" s="72">
        <f t="shared" si="29"/>
        <v>0.66039999999999999</v>
      </c>
      <c r="W443" s="72"/>
      <c r="X443" s="72"/>
      <c r="Y443" s="72">
        <v>26</v>
      </c>
      <c r="Z443" s="72">
        <v>80</v>
      </c>
      <c r="AA443" s="72">
        <v>78</v>
      </c>
      <c r="AB443" s="72">
        <v>1</v>
      </c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</row>
    <row r="444" spans="1:39" x14ac:dyDescent="0.2">
      <c r="A444" s="73">
        <v>41513</v>
      </c>
      <c r="B444" s="72">
        <v>25</v>
      </c>
      <c r="C444" s="72">
        <v>4.6100000000000003</v>
      </c>
      <c r="D444" s="72">
        <v>6.31</v>
      </c>
      <c r="E444" s="72">
        <v>10.199999999999999</v>
      </c>
      <c r="F444" s="72" t="s">
        <v>108</v>
      </c>
      <c r="G444" s="72">
        <v>0.32600000000000001</v>
      </c>
      <c r="H444" s="72"/>
      <c r="I444" s="46">
        <v>47.3</v>
      </c>
      <c r="J444" s="26">
        <f t="shared" si="30"/>
        <v>0.66253109999999993</v>
      </c>
      <c r="K444" s="46">
        <v>1.87</v>
      </c>
      <c r="L444" s="26">
        <f t="shared" si="31"/>
        <v>5.7913899999999997E-2</v>
      </c>
      <c r="M444" s="72"/>
      <c r="N444" s="72">
        <v>3</v>
      </c>
      <c r="O444" s="72">
        <v>2</v>
      </c>
      <c r="P444" s="72">
        <v>2</v>
      </c>
      <c r="Q444" s="72">
        <v>1</v>
      </c>
      <c r="R444" s="72">
        <v>8</v>
      </c>
      <c r="S444" s="72">
        <v>1</v>
      </c>
      <c r="T444" s="72">
        <f t="shared" si="27"/>
        <v>26.666666666666668</v>
      </c>
      <c r="U444" s="72">
        <f t="shared" si="27"/>
        <v>24.444444444444443</v>
      </c>
      <c r="V444" s="72">
        <f t="shared" si="29"/>
        <v>0.78739999999999999</v>
      </c>
      <c r="W444" s="72"/>
      <c r="X444" s="72"/>
      <c r="Y444" s="72">
        <v>31</v>
      </c>
      <c r="Z444" s="72">
        <v>80</v>
      </c>
      <c r="AA444" s="72">
        <v>76</v>
      </c>
      <c r="AB444" s="72">
        <v>1</v>
      </c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</row>
    <row r="445" spans="1:39" x14ac:dyDescent="0.2">
      <c r="A445" s="73">
        <v>41527</v>
      </c>
      <c r="B445" s="72">
        <v>25</v>
      </c>
      <c r="C445" s="72">
        <v>6.63</v>
      </c>
      <c r="D445" s="72">
        <v>6.91</v>
      </c>
      <c r="E445" s="72">
        <v>13.2</v>
      </c>
      <c r="F445" s="72" t="s">
        <v>108</v>
      </c>
      <c r="G445" s="72">
        <v>0.36599999999999999</v>
      </c>
      <c r="H445" s="72"/>
      <c r="I445" s="46">
        <v>43</v>
      </c>
      <c r="J445" s="26">
        <f t="shared" si="30"/>
        <v>0.60230099999999998</v>
      </c>
      <c r="K445" s="46">
        <v>1.69</v>
      </c>
      <c r="L445" s="26">
        <f t="shared" si="31"/>
        <v>5.2339299999999998E-2</v>
      </c>
      <c r="M445" s="72"/>
      <c r="N445" s="72">
        <v>2</v>
      </c>
      <c r="O445" s="72">
        <v>2</v>
      </c>
      <c r="P445" s="72">
        <v>3</v>
      </c>
      <c r="Q445" s="72">
        <v>2</v>
      </c>
      <c r="R445" s="72">
        <v>10</v>
      </c>
      <c r="S445" s="72">
        <v>1</v>
      </c>
      <c r="T445" s="72">
        <f t="shared" si="27"/>
        <v>26.666666666666668</v>
      </c>
      <c r="U445" s="72">
        <f t="shared" si="27"/>
        <v>23.888888888888889</v>
      </c>
      <c r="V445" s="72">
        <f t="shared" si="29"/>
        <v>0.99059999999999993</v>
      </c>
      <c r="W445" s="72"/>
      <c r="X445" s="72"/>
      <c r="Y445" s="72">
        <v>39</v>
      </c>
      <c r="Z445" s="72">
        <v>80</v>
      </c>
      <c r="AA445" s="72">
        <v>75</v>
      </c>
      <c r="AB445" s="72">
        <v>1</v>
      </c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</row>
    <row r="446" spans="1:39" x14ac:dyDescent="0.2">
      <c r="A446" s="73">
        <v>41541</v>
      </c>
      <c r="B446" s="72">
        <v>25</v>
      </c>
      <c r="C446" s="72">
        <v>7.55</v>
      </c>
      <c r="D446" s="72">
        <v>6.87</v>
      </c>
      <c r="E446" s="72">
        <v>7.7</v>
      </c>
      <c r="F446" s="72" t="s">
        <v>108</v>
      </c>
      <c r="G446" s="72">
        <v>0.47899999999999998</v>
      </c>
      <c r="H446" s="72"/>
      <c r="I446" s="46">
        <v>38</v>
      </c>
      <c r="J446" s="26">
        <f t="shared" si="30"/>
        <v>0.53226600000000002</v>
      </c>
      <c r="K446" s="46">
        <v>1.53</v>
      </c>
      <c r="L446" s="26">
        <f t="shared" si="31"/>
        <v>4.7384099999999998E-2</v>
      </c>
      <c r="M446" s="72"/>
      <c r="N446" s="72">
        <v>3</v>
      </c>
      <c r="O446" s="72">
        <v>1</v>
      </c>
      <c r="P446" s="72">
        <v>2</v>
      </c>
      <c r="Q446" s="72">
        <v>2</v>
      </c>
      <c r="R446" s="72">
        <v>11</v>
      </c>
      <c r="S446" s="72">
        <v>1</v>
      </c>
      <c r="T446" s="72">
        <f t="shared" si="27"/>
        <v>19.444444444444443</v>
      </c>
      <c r="U446" s="72">
        <f t="shared" si="27"/>
        <v>18.888888888888889</v>
      </c>
      <c r="V446" s="72">
        <f t="shared" si="29"/>
        <v>1.0922000000000001</v>
      </c>
      <c r="W446" s="72"/>
      <c r="X446" s="72"/>
      <c r="Y446" s="72">
        <v>43</v>
      </c>
      <c r="Z446" s="72">
        <v>67</v>
      </c>
      <c r="AA446" s="72">
        <v>66</v>
      </c>
      <c r="AB446" s="72">
        <v>1</v>
      </c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</row>
    <row r="447" spans="1:39" x14ac:dyDescent="0.2">
      <c r="A447" s="73">
        <v>41555</v>
      </c>
      <c r="B447" s="72">
        <v>25</v>
      </c>
      <c r="C447" s="72">
        <v>8.7100000000000009</v>
      </c>
      <c r="D447" s="72">
        <v>6.72</v>
      </c>
      <c r="E447" s="72">
        <v>7.7</v>
      </c>
      <c r="F447" s="72" t="s">
        <v>108</v>
      </c>
      <c r="G447" s="72">
        <v>0.17199999999999999</v>
      </c>
      <c r="H447" s="72"/>
      <c r="I447" s="46">
        <v>43.4</v>
      </c>
      <c r="J447" s="26">
        <f t="shared" si="30"/>
        <v>0.60790379999999999</v>
      </c>
      <c r="K447" s="46">
        <v>2.48</v>
      </c>
      <c r="L447" s="26">
        <f t="shared" si="31"/>
        <v>7.6805600000000002E-2</v>
      </c>
      <c r="M447" s="72"/>
      <c r="N447" s="72">
        <v>3</v>
      </c>
      <c r="O447" s="72">
        <v>3</v>
      </c>
      <c r="P447" s="72">
        <v>2</v>
      </c>
      <c r="Q447" s="72">
        <v>2</v>
      </c>
      <c r="R447" s="72">
        <v>6</v>
      </c>
      <c r="S447" s="72">
        <v>4</v>
      </c>
      <c r="T447" s="72">
        <f t="shared" si="27"/>
        <v>14.444444444444445</v>
      </c>
      <c r="U447" s="72">
        <f t="shared" si="27"/>
        <v>17.777777777777779</v>
      </c>
      <c r="V447" s="72">
        <f t="shared" si="29"/>
        <v>1.016</v>
      </c>
      <c r="W447" s="72"/>
      <c r="X447" s="72"/>
      <c r="Y447" s="72">
        <v>40</v>
      </c>
      <c r="Z447" s="72">
        <v>58</v>
      </c>
      <c r="AA447" s="72">
        <v>64</v>
      </c>
      <c r="AB447" s="72">
        <v>1</v>
      </c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</row>
    <row r="448" spans="1:39" x14ac:dyDescent="0.2">
      <c r="A448" s="73">
        <v>41569</v>
      </c>
      <c r="B448" s="72">
        <v>25</v>
      </c>
      <c r="C448" s="72">
        <v>7.99</v>
      </c>
      <c r="D448" s="72">
        <v>6.78</v>
      </c>
      <c r="E448" s="72">
        <v>6.7</v>
      </c>
      <c r="F448" s="72" t="s">
        <v>108</v>
      </c>
      <c r="G448" s="72">
        <v>0.34899999999999998</v>
      </c>
      <c r="H448" s="72"/>
      <c r="I448" s="46">
        <v>34.4</v>
      </c>
      <c r="J448" s="26">
        <f t="shared" si="30"/>
        <v>0.48184079999999996</v>
      </c>
      <c r="K448" s="46">
        <v>1.41</v>
      </c>
      <c r="L448" s="26">
        <f t="shared" si="31"/>
        <v>4.3667699999999997E-2</v>
      </c>
      <c r="M448" s="72"/>
      <c r="N448" s="72">
        <v>3</v>
      </c>
      <c r="O448" s="72">
        <v>3</v>
      </c>
      <c r="P448" s="72">
        <v>2</v>
      </c>
      <c r="Q448" s="72">
        <v>2</v>
      </c>
      <c r="R448" s="72">
        <v>10</v>
      </c>
      <c r="S448" s="72">
        <v>1</v>
      </c>
      <c r="T448" s="72">
        <f t="shared" si="27"/>
        <v>17.777777777777779</v>
      </c>
      <c r="U448" s="72">
        <f t="shared" si="27"/>
        <v>15</v>
      </c>
      <c r="V448" s="72">
        <f t="shared" si="29"/>
        <v>1.2953999999999999</v>
      </c>
      <c r="W448" s="72"/>
      <c r="X448" s="72"/>
      <c r="Y448" s="72">
        <v>51</v>
      </c>
      <c r="Z448" s="72">
        <v>64</v>
      </c>
      <c r="AA448" s="72">
        <v>59</v>
      </c>
      <c r="AB448" s="71">
        <v>1</v>
      </c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</row>
    <row r="449" spans="1:39" x14ac:dyDescent="0.2">
      <c r="A449" s="73">
        <v>41583</v>
      </c>
      <c r="B449" s="72">
        <v>25</v>
      </c>
      <c r="C449" s="72">
        <v>9.18</v>
      </c>
      <c r="D449" s="72">
        <v>7</v>
      </c>
      <c r="E449" s="72">
        <v>7</v>
      </c>
      <c r="F449" s="72" t="s">
        <v>108</v>
      </c>
      <c r="G449" s="72">
        <v>0.34100000000000003</v>
      </c>
      <c r="H449" s="72"/>
      <c r="I449" s="46">
        <v>32.6</v>
      </c>
      <c r="J449" s="26">
        <f t="shared" si="30"/>
        <v>0.45662819999999998</v>
      </c>
      <c r="K449" s="46">
        <v>1.1399999999999999</v>
      </c>
      <c r="L449" s="26">
        <f t="shared" si="31"/>
        <v>3.5305799999999998E-2</v>
      </c>
      <c r="M449" s="72"/>
      <c r="N449" s="72">
        <v>4</v>
      </c>
      <c r="O449" s="72">
        <v>2</v>
      </c>
      <c r="P449" s="72">
        <v>2</v>
      </c>
      <c r="Q449" s="72">
        <v>1</v>
      </c>
      <c r="R449" s="72">
        <v>5</v>
      </c>
      <c r="S449" s="72">
        <v>1</v>
      </c>
      <c r="T449" s="72">
        <f t="shared" si="27"/>
        <v>18.333333333333332</v>
      </c>
      <c r="U449" s="72">
        <f t="shared" si="27"/>
        <v>11.666666666666666</v>
      </c>
      <c r="V449" s="72">
        <f t="shared" si="29"/>
        <v>1.2953999999999999</v>
      </c>
      <c r="W449" s="72"/>
      <c r="X449" s="72"/>
      <c r="Y449" s="72">
        <v>51</v>
      </c>
      <c r="Z449" s="72">
        <v>65</v>
      </c>
      <c r="AA449" s="72">
        <v>53</v>
      </c>
      <c r="AB449" s="72">
        <v>1</v>
      </c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</row>
    <row r="450" spans="1:39" x14ac:dyDescent="0.2">
      <c r="A450" s="73"/>
      <c r="B450" s="72"/>
      <c r="C450" s="72"/>
      <c r="D450" s="72"/>
      <c r="E450" s="72"/>
      <c r="F450" s="72"/>
      <c r="G450" s="72"/>
      <c r="H450" s="72"/>
      <c r="I450" s="46"/>
      <c r="J450" s="26"/>
      <c r="K450" s="46"/>
      <c r="L450" s="26"/>
      <c r="M450" s="72"/>
      <c r="N450" s="72"/>
      <c r="O450" s="72"/>
      <c r="P450" s="72"/>
      <c r="Q450" s="72"/>
      <c r="R450" s="72"/>
      <c r="S450" s="72"/>
      <c r="T450" s="72" t="str">
        <f t="shared" si="27"/>
        <v xml:space="preserve"> </v>
      </c>
      <c r="U450" s="72" t="str">
        <f t="shared" si="27"/>
        <v xml:space="preserve"> </v>
      </c>
      <c r="V450" s="72">
        <f t="shared" si="29"/>
        <v>0</v>
      </c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</row>
    <row r="451" spans="1:39" x14ac:dyDescent="0.2">
      <c r="A451" s="73"/>
      <c r="B451" s="72"/>
      <c r="C451" s="72"/>
      <c r="D451" s="72"/>
      <c r="E451" s="72"/>
      <c r="F451" s="72"/>
      <c r="G451" s="72"/>
      <c r="H451" s="72"/>
      <c r="I451" s="46"/>
      <c r="J451" s="26"/>
      <c r="K451" s="46"/>
      <c r="L451" s="26"/>
      <c r="M451" s="72"/>
      <c r="N451" s="72"/>
      <c r="O451" s="72"/>
      <c r="P451" s="72"/>
      <c r="Q451" s="72"/>
      <c r="R451" s="72"/>
      <c r="S451" s="72"/>
      <c r="T451" s="72" t="str">
        <f t="shared" si="27"/>
        <v xml:space="preserve"> </v>
      </c>
      <c r="U451" s="72" t="str">
        <f t="shared" si="27"/>
        <v xml:space="preserve"> </v>
      </c>
      <c r="V451" s="72">
        <f t="shared" si="29"/>
        <v>0</v>
      </c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</row>
    <row r="452" spans="1:39" x14ac:dyDescent="0.2">
      <c r="A452" s="73"/>
      <c r="B452" s="72"/>
      <c r="C452" s="72"/>
      <c r="D452" s="72"/>
      <c r="E452" s="72"/>
      <c r="F452" s="72"/>
      <c r="G452" s="72"/>
      <c r="H452" s="72"/>
      <c r="I452" s="46"/>
      <c r="J452" s="26"/>
      <c r="K452" s="46"/>
      <c r="L452" s="26"/>
      <c r="M452" s="72"/>
      <c r="N452" s="72"/>
      <c r="O452" s="72"/>
      <c r="P452" s="72"/>
      <c r="Q452" s="72"/>
      <c r="R452" s="72"/>
      <c r="S452" s="72"/>
      <c r="T452" s="72" t="str">
        <f t="shared" ref="T452:U515" si="32">IF(Z452&gt;0,(Z452-32)*5/9," ")</f>
        <v xml:space="preserve"> </v>
      </c>
      <c r="U452" s="72" t="str">
        <f t="shared" si="32"/>
        <v xml:space="preserve"> </v>
      </c>
      <c r="V452" s="72">
        <f t="shared" si="29"/>
        <v>0</v>
      </c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</row>
    <row r="453" spans="1:39" x14ac:dyDescent="0.2">
      <c r="A453" s="73"/>
      <c r="B453" s="72"/>
      <c r="C453" s="72"/>
      <c r="D453" s="72"/>
      <c r="E453" s="72"/>
      <c r="F453" s="72"/>
      <c r="G453" s="72"/>
      <c r="H453" s="72"/>
      <c r="I453" s="46"/>
      <c r="J453" s="26"/>
      <c r="K453" s="46"/>
      <c r="L453" s="26"/>
      <c r="M453" s="72"/>
      <c r="N453" s="72"/>
      <c r="O453" s="72"/>
      <c r="P453" s="72"/>
      <c r="Q453" s="72"/>
      <c r="R453" s="72"/>
      <c r="S453" s="72"/>
      <c r="T453" s="72" t="str">
        <f t="shared" si="32"/>
        <v xml:space="preserve"> </v>
      </c>
      <c r="U453" s="72" t="str">
        <f t="shared" si="32"/>
        <v xml:space="preserve"> </v>
      </c>
      <c r="V453" s="72">
        <f t="shared" si="29"/>
        <v>0</v>
      </c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</row>
    <row r="454" spans="1:39" x14ac:dyDescent="0.2">
      <c r="A454" s="73">
        <v>41345</v>
      </c>
      <c r="B454" s="72">
        <v>26</v>
      </c>
      <c r="C454" s="72">
        <v>7.0000000000000007E-2</v>
      </c>
      <c r="D454" s="72">
        <v>6.93</v>
      </c>
      <c r="E454" s="72">
        <v>45.9</v>
      </c>
      <c r="F454" s="72">
        <v>2.73</v>
      </c>
      <c r="G454" s="72">
        <v>0.13400000000000001</v>
      </c>
      <c r="H454" s="72"/>
      <c r="I454" s="46">
        <v>172</v>
      </c>
      <c r="J454" s="26">
        <f t="shared" si="30"/>
        <v>2.4092039999999999</v>
      </c>
      <c r="K454" s="46">
        <v>3.53</v>
      </c>
      <c r="L454" s="26">
        <f t="shared" si="31"/>
        <v>0.10932409999999999</v>
      </c>
      <c r="M454" s="72"/>
      <c r="N454" s="72">
        <v>1</v>
      </c>
      <c r="O454" s="72">
        <v>4</v>
      </c>
      <c r="P454" s="72">
        <v>3</v>
      </c>
      <c r="Q454" s="72">
        <v>2</v>
      </c>
      <c r="R454" s="72">
        <v>10</v>
      </c>
      <c r="S454" s="72">
        <v>4</v>
      </c>
      <c r="T454" s="72">
        <f t="shared" si="32"/>
        <v>14.444444444444445</v>
      </c>
      <c r="U454" s="72">
        <f t="shared" si="32"/>
        <v>7.7777777777777777</v>
      </c>
      <c r="V454" s="72">
        <f t="shared" si="29"/>
        <v>0.27939999999999998</v>
      </c>
      <c r="W454" s="72" t="s">
        <v>77</v>
      </c>
      <c r="X454" s="72" t="s">
        <v>177</v>
      </c>
      <c r="Y454" s="72">
        <v>11</v>
      </c>
      <c r="Z454" s="72">
        <v>58</v>
      </c>
      <c r="AA454" s="72">
        <v>46</v>
      </c>
      <c r="AB454" s="72">
        <v>1</v>
      </c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</row>
    <row r="455" spans="1:39" x14ac:dyDescent="0.2">
      <c r="A455" s="73">
        <v>41359</v>
      </c>
      <c r="B455" s="72">
        <v>26</v>
      </c>
      <c r="C455" s="72">
        <v>0.11</v>
      </c>
      <c r="D455" s="72">
        <v>6.84</v>
      </c>
      <c r="E455" s="72">
        <v>7.8</v>
      </c>
      <c r="F455" s="72">
        <v>4.26</v>
      </c>
      <c r="G455" s="72">
        <v>0.24099999999999999</v>
      </c>
      <c r="H455" s="72"/>
      <c r="I455" s="46">
        <v>226</v>
      </c>
      <c r="J455" s="26">
        <f t="shared" si="30"/>
        <v>3.1655820000000001</v>
      </c>
      <c r="K455" s="46">
        <v>2.58</v>
      </c>
      <c r="L455" s="26">
        <f t="shared" si="31"/>
        <v>7.990259999999999E-2</v>
      </c>
      <c r="M455" s="72"/>
      <c r="N455" s="72">
        <v>1</v>
      </c>
      <c r="O455" s="72">
        <v>2</v>
      </c>
      <c r="P455" s="72">
        <v>3</v>
      </c>
      <c r="Q455" s="72">
        <v>2</v>
      </c>
      <c r="R455" s="72">
        <v>8</v>
      </c>
      <c r="S455" s="72">
        <v>5</v>
      </c>
      <c r="T455" s="72">
        <f t="shared" si="32"/>
        <v>8.3333333333333339</v>
      </c>
      <c r="U455" s="72">
        <f t="shared" si="32"/>
        <v>5.5555555555555554</v>
      </c>
      <c r="V455" s="72">
        <f t="shared" si="29"/>
        <v>0.27939999999999998</v>
      </c>
      <c r="W455" s="72"/>
      <c r="X455" s="72"/>
      <c r="Y455" s="72">
        <v>11</v>
      </c>
      <c r="Z455" s="72">
        <v>47</v>
      </c>
      <c r="AA455" s="72">
        <v>42</v>
      </c>
      <c r="AB455" s="72">
        <v>1</v>
      </c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</row>
    <row r="456" spans="1:39" x14ac:dyDescent="0.2">
      <c r="A456" s="73">
        <v>41373</v>
      </c>
      <c r="B456" s="72">
        <v>26</v>
      </c>
      <c r="C456" s="72">
        <v>0.11</v>
      </c>
      <c r="D456" s="72">
        <v>6.96</v>
      </c>
      <c r="E456" s="72">
        <v>9.6999999999999993</v>
      </c>
      <c r="F456" s="72">
        <v>5.08</v>
      </c>
      <c r="G456" s="72">
        <v>0.23799999999999999</v>
      </c>
      <c r="H456" s="72"/>
      <c r="I456" s="46">
        <v>275</v>
      </c>
      <c r="J456" s="26">
        <f t="shared" si="30"/>
        <v>3.8519249999999996</v>
      </c>
      <c r="K456" s="46">
        <v>2.56</v>
      </c>
      <c r="L456" s="26">
        <f t="shared" si="31"/>
        <v>7.9283199999999998E-2</v>
      </c>
      <c r="M456" s="72"/>
      <c r="N456" s="72">
        <v>3</v>
      </c>
      <c r="O456" s="72">
        <v>1</v>
      </c>
      <c r="P456" s="72">
        <v>3</v>
      </c>
      <c r="Q456" s="72">
        <v>2</v>
      </c>
      <c r="R456" s="72">
        <v>10</v>
      </c>
      <c r="S456" s="72">
        <v>1</v>
      </c>
      <c r="T456" s="72">
        <f t="shared" si="32"/>
        <v>26.666666666666668</v>
      </c>
      <c r="U456" s="72">
        <f t="shared" si="32"/>
        <v>15.555555555555555</v>
      </c>
      <c r="V456" s="72">
        <f t="shared" si="29"/>
        <v>0.35559999999999997</v>
      </c>
      <c r="W456" s="72"/>
      <c r="X456" s="72"/>
      <c r="Y456" s="72">
        <v>14</v>
      </c>
      <c r="Z456" s="72">
        <v>80</v>
      </c>
      <c r="AA456" s="72">
        <v>60</v>
      </c>
      <c r="AB456" s="72">
        <v>1</v>
      </c>
      <c r="AC456" s="72"/>
      <c r="AD456" s="72"/>
      <c r="AE456" s="72"/>
      <c r="AH456" s="72"/>
      <c r="AI456" s="72"/>
      <c r="AJ456" s="72"/>
      <c r="AK456" s="72"/>
      <c r="AL456" s="72"/>
      <c r="AM456" s="72"/>
    </row>
    <row r="457" spans="1:39" x14ac:dyDescent="0.2">
      <c r="A457" s="73">
        <v>41387</v>
      </c>
      <c r="B457" s="72">
        <v>26</v>
      </c>
      <c r="C457" s="72">
        <v>0.18</v>
      </c>
      <c r="D457" s="72">
        <v>7.25</v>
      </c>
      <c r="E457" s="72">
        <v>13.6</v>
      </c>
      <c r="F457" s="72">
        <v>4.24</v>
      </c>
      <c r="G457" s="79">
        <v>0.3</v>
      </c>
      <c r="H457" s="79"/>
      <c r="I457" s="46">
        <v>216</v>
      </c>
      <c r="J457" s="26">
        <f t="shared" si="30"/>
        <v>3.025512</v>
      </c>
      <c r="K457" s="46">
        <v>3.04</v>
      </c>
      <c r="L457" s="26">
        <f t="shared" si="31"/>
        <v>9.4148799999999991E-2</v>
      </c>
      <c r="M457" s="79"/>
      <c r="N457" s="72">
        <v>1</v>
      </c>
      <c r="O457" s="72">
        <v>3</v>
      </c>
      <c r="P457" s="72">
        <v>3</v>
      </c>
      <c r="Q457" s="72">
        <v>1</v>
      </c>
      <c r="R457" s="72">
        <v>12</v>
      </c>
      <c r="S457" s="72">
        <v>1</v>
      </c>
      <c r="T457" s="72">
        <f t="shared" si="32"/>
        <v>11.666666666666666</v>
      </c>
      <c r="U457" s="72">
        <f t="shared" si="32"/>
        <v>14.444444444444445</v>
      </c>
      <c r="V457" s="72">
        <f t="shared" si="29"/>
        <v>0.27939999999999998</v>
      </c>
      <c r="W457" s="72"/>
      <c r="X457" s="72"/>
      <c r="Y457" s="72">
        <v>11</v>
      </c>
      <c r="Z457" s="72">
        <v>53</v>
      </c>
      <c r="AA457" s="72">
        <v>58</v>
      </c>
      <c r="AB457" s="72">
        <v>1</v>
      </c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</row>
    <row r="458" spans="1:39" x14ac:dyDescent="0.2">
      <c r="A458" s="73">
        <v>41401</v>
      </c>
      <c r="B458" s="72">
        <v>26</v>
      </c>
      <c r="C458" s="72">
        <v>0.15</v>
      </c>
      <c r="D458" s="72">
        <v>7.1</v>
      </c>
      <c r="E458" s="72">
        <v>26.2</v>
      </c>
      <c r="F458" s="72">
        <v>3.74</v>
      </c>
      <c r="G458" s="72">
        <v>0.34599999999999997</v>
      </c>
      <c r="H458" s="72"/>
      <c r="I458" s="46">
        <v>175</v>
      </c>
      <c r="J458" s="26">
        <f t="shared" si="30"/>
        <v>2.451225</v>
      </c>
      <c r="K458" s="46">
        <v>2.94</v>
      </c>
      <c r="L458" s="26">
        <f t="shared" si="31"/>
        <v>9.1051800000000002E-2</v>
      </c>
      <c r="M458" s="72"/>
      <c r="N458" s="72">
        <v>3</v>
      </c>
      <c r="O458" s="72">
        <v>4</v>
      </c>
      <c r="P458" s="72">
        <v>2</v>
      </c>
      <c r="Q458" s="72">
        <v>2</v>
      </c>
      <c r="R458" s="72">
        <v>8</v>
      </c>
      <c r="S458" s="72">
        <v>3</v>
      </c>
      <c r="T458" s="72">
        <f t="shared" si="32"/>
        <v>15</v>
      </c>
      <c r="U458" s="72" t="e">
        <f t="shared" si="32"/>
        <v>#VALUE!</v>
      </c>
      <c r="V458" s="72">
        <f t="shared" si="29"/>
        <v>0.1016</v>
      </c>
      <c r="W458" s="72"/>
      <c r="X458" s="72" t="s">
        <v>177</v>
      </c>
      <c r="Y458" s="72">
        <v>4</v>
      </c>
      <c r="Z458" s="72">
        <v>59</v>
      </c>
      <c r="AA458" s="72" t="s">
        <v>23</v>
      </c>
      <c r="AB458" s="72">
        <v>1</v>
      </c>
      <c r="AC458" s="72" t="s">
        <v>193</v>
      </c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</row>
    <row r="459" spans="1:39" x14ac:dyDescent="0.2">
      <c r="A459" s="73">
        <v>41415</v>
      </c>
      <c r="B459" s="72">
        <v>26</v>
      </c>
      <c r="C459" s="72">
        <v>0.13</v>
      </c>
      <c r="D459" s="72">
        <v>7.5</v>
      </c>
      <c r="E459" s="72">
        <v>31.6</v>
      </c>
      <c r="F459" s="72">
        <v>3.94</v>
      </c>
      <c r="G459" s="72">
        <v>0.48199999999999998</v>
      </c>
      <c r="H459" s="72"/>
      <c r="I459" s="46">
        <v>163</v>
      </c>
      <c r="J459" s="26">
        <f t="shared" si="30"/>
        <v>2.2831410000000001</v>
      </c>
      <c r="K459" s="46">
        <v>3.69</v>
      </c>
      <c r="L459" s="26">
        <f t="shared" si="31"/>
        <v>0.1142793</v>
      </c>
      <c r="M459" s="72"/>
      <c r="N459" s="72">
        <v>4</v>
      </c>
      <c r="O459" s="72">
        <v>2</v>
      </c>
      <c r="P459" s="72" t="s">
        <v>23</v>
      </c>
      <c r="Q459" s="72">
        <v>2</v>
      </c>
      <c r="R459" s="72" t="s">
        <v>23</v>
      </c>
      <c r="S459" s="72">
        <v>2</v>
      </c>
      <c r="T459" s="72">
        <f t="shared" si="32"/>
        <v>27.777777777777779</v>
      </c>
      <c r="U459" s="72">
        <f t="shared" si="32"/>
        <v>22.222222222222221</v>
      </c>
      <c r="V459" s="72">
        <f t="shared" si="29"/>
        <v>0.30479999999999996</v>
      </c>
      <c r="W459" s="72"/>
      <c r="X459" s="72"/>
      <c r="Y459" s="72">
        <v>12</v>
      </c>
      <c r="Z459" s="72">
        <v>82</v>
      </c>
      <c r="AA459" s="72">
        <v>72</v>
      </c>
      <c r="AB459" s="72">
        <v>1</v>
      </c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</row>
    <row r="460" spans="1:39" x14ac:dyDescent="0.2">
      <c r="A460" s="73">
        <v>41429</v>
      </c>
      <c r="B460" s="72">
        <v>26</v>
      </c>
      <c r="C460" s="72">
        <v>0.18</v>
      </c>
      <c r="D460" s="72">
        <v>7.87</v>
      </c>
      <c r="E460" s="72"/>
      <c r="F460" s="72">
        <v>2.83</v>
      </c>
      <c r="G460" s="72">
        <v>0.48199999999999998</v>
      </c>
      <c r="H460" s="72"/>
      <c r="I460" s="46">
        <v>128</v>
      </c>
      <c r="J460" s="26">
        <f t="shared" si="30"/>
        <v>1.792896</v>
      </c>
      <c r="K460" s="46">
        <v>4.24</v>
      </c>
      <c r="L460" s="26">
        <f t="shared" si="31"/>
        <v>0.13131280000000001</v>
      </c>
      <c r="M460" s="72"/>
      <c r="N460" s="72">
        <v>4</v>
      </c>
      <c r="O460" s="72">
        <v>1</v>
      </c>
      <c r="P460" s="72">
        <v>3</v>
      </c>
      <c r="Q460" s="72">
        <v>1</v>
      </c>
      <c r="R460" s="72">
        <v>13</v>
      </c>
      <c r="S460" s="72">
        <v>5</v>
      </c>
      <c r="T460" s="72">
        <f t="shared" si="32"/>
        <v>22.777777777777779</v>
      </c>
      <c r="U460" s="72">
        <f t="shared" si="32"/>
        <v>23.333333333333332</v>
      </c>
      <c r="V460" s="72">
        <f t="shared" si="29"/>
        <v>0.40639999999999998</v>
      </c>
      <c r="W460" s="72"/>
      <c r="X460" s="72"/>
      <c r="Y460" s="72">
        <v>16</v>
      </c>
      <c r="Z460" s="72">
        <v>73</v>
      </c>
      <c r="AA460" s="72">
        <v>74</v>
      </c>
      <c r="AB460" s="72">
        <v>1</v>
      </c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</row>
    <row r="461" spans="1:39" x14ac:dyDescent="0.2">
      <c r="A461" s="73">
        <v>41443</v>
      </c>
      <c r="B461" s="72">
        <v>26</v>
      </c>
      <c r="C461" s="72">
        <v>0.12</v>
      </c>
      <c r="D461" s="72">
        <v>7.17</v>
      </c>
      <c r="E461" s="72">
        <v>25.3</v>
      </c>
      <c r="F461" s="72">
        <v>1.98</v>
      </c>
      <c r="G461" s="72">
        <v>0.307</v>
      </c>
      <c r="H461" s="72"/>
      <c r="I461" s="46">
        <v>125</v>
      </c>
      <c r="J461" s="26">
        <f t="shared" si="30"/>
        <v>1.750875</v>
      </c>
      <c r="K461" s="46">
        <v>4.03</v>
      </c>
      <c r="L461" s="26">
        <f t="shared" si="31"/>
        <v>0.12480910000000001</v>
      </c>
      <c r="M461" s="72"/>
      <c r="N461" s="72">
        <v>3</v>
      </c>
      <c r="O461" s="72">
        <v>4</v>
      </c>
      <c r="P461" s="72">
        <v>2</v>
      </c>
      <c r="Q461" s="72">
        <v>2</v>
      </c>
      <c r="R461" s="72">
        <v>9</v>
      </c>
      <c r="S461" s="72">
        <v>4</v>
      </c>
      <c r="T461" s="72">
        <f t="shared" si="32"/>
        <v>23.888888888888889</v>
      </c>
      <c r="U461" s="72">
        <f t="shared" si="32"/>
        <v>23.333333333333332</v>
      </c>
      <c r="V461" s="72">
        <f t="shared" si="29"/>
        <v>0.35559999999999997</v>
      </c>
      <c r="W461" s="72"/>
      <c r="X461" s="72"/>
      <c r="Y461" s="72">
        <v>14</v>
      </c>
      <c r="Z461" s="72">
        <v>75</v>
      </c>
      <c r="AA461" s="72">
        <v>74</v>
      </c>
      <c r="AB461" s="72">
        <v>2</v>
      </c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</row>
    <row r="462" spans="1:39" x14ac:dyDescent="0.2">
      <c r="A462" s="73">
        <v>41457</v>
      </c>
      <c r="B462" s="72">
        <v>26</v>
      </c>
      <c r="C462" s="72">
        <v>7.0000000000000007E-2</v>
      </c>
      <c r="D462" s="72">
        <v>6.71</v>
      </c>
      <c r="E462" s="72">
        <v>19</v>
      </c>
      <c r="F462" s="72">
        <v>2.6</v>
      </c>
      <c r="G462" s="72">
        <v>0.46300000000000002</v>
      </c>
      <c r="H462" s="72"/>
      <c r="I462" s="46">
        <v>133</v>
      </c>
      <c r="J462" s="26">
        <f t="shared" si="30"/>
        <v>1.8629310000000001</v>
      </c>
      <c r="K462" s="46">
        <v>3.73</v>
      </c>
      <c r="L462" s="26">
        <f t="shared" si="31"/>
        <v>0.1155181</v>
      </c>
      <c r="M462" s="72"/>
      <c r="N462" s="72">
        <v>1</v>
      </c>
      <c r="O462" s="72">
        <v>4</v>
      </c>
      <c r="P462" s="72">
        <v>3</v>
      </c>
      <c r="Q462" s="72">
        <v>2</v>
      </c>
      <c r="R462" s="72">
        <v>10</v>
      </c>
      <c r="S462" s="72">
        <v>5</v>
      </c>
      <c r="T462" s="72">
        <f t="shared" si="32"/>
        <v>26.666666666666668</v>
      </c>
      <c r="U462" s="72">
        <f t="shared" si="32"/>
        <v>24.444444444444443</v>
      </c>
      <c r="V462" s="72">
        <f t="shared" si="29"/>
        <v>0.20319999999999999</v>
      </c>
      <c r="W462" s="72"/>
      <c r="X462" s="72"/>
      <c r="Y462" s="72">
        <v>8</v>
      </c>
      <c r="Z462" s="72">
        <v>80</v>
      </c>
      <c r="AA462" s="72">
        <v>76</v>
      </c>
      <c r="AB462" s="72">
        <v>1</v>
      </c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</row>
    <row r="463" spans="1:39" x14ac:dyDescent="0.2">
      <c r="A463" s="73">
        <v>41471</v>
      </c>
      <c r="B463" s="72">
        <v>26</v>
      </c>
      <c r="C463" s="72">
        <v>0.05</v>
      </c>
      <c r="D463" s="72">
        <v>6.37</v>
      </c>
      <c r="E463" s="72">
        <v>14.8</v>
      </c>
      <c r="F463" s="72">
        <v>3.12</v>
      </c>
      <c r="G463" s="72">
        <v>0.70599999999999996</v>
      </c>
      <c r="H463" s="72"/>
      <c r="I463" s="46">
        <v>121</v>
      </c>
      <c r="J463" s="26">
        <f t="shared" si="30"/>
        <v>1.694847</v>
      </c>
      <c r="K463" s="46">
        <v>4.58</v>
      </c>
      <c r="L463" s="26">
        <f t="shared" si="31"/>
        <v>0.14184260000000001</v>
      </c>
      <c r="M463" s="72"/>
      <c r="N463" s="72">
        <v>3</v>
      </c>
      <c r="O463" s="72">
        <v>2</v>
      </c>
      <c r="P463" s="72">
        <v>3</v>
      </c>
      <c r="Q463" s="72">
        <v>1</v>
      </c>
      <c r="R463" s="72">
        <v>12</v>
      </c>
      <c r="S463" s="72">
        <v>1</v>
      </c>
      <c r="T463" s="72">
        <f t="shared" si="32"/>
        <v>32.222222222222221</v>
      </c>
      <c r="U463" s="72">
        <f t="shared" si="32"/>
        <v>26.666666666666668</v>
      </c>
      <c r="V463" s="72">
        <f t="shared" si="29"/>
        <v>0.50800000000000001</v>
      </c>
      <c r="W463" s="72"/>
      <c r="X463" s="72"/>
      <c r="Y463" s="72">
        <v>20</v>
      </c>
      <c r="Z463" s="72">
        <v>90</v>
      </c>
      <c r="AA463" s="72">
        <v>80</v>
      </c>
      <c r="AB463" s="72">
        <v>1</v>
      </c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</row>
    <row r="464" spans="1:39" x14ac:dyDescent="0.2">
      <c r="A464" s="73">
        <v>41485</v>
      </c>
      <c r="B464" s="72">
        <v>26</v>
      </c>
      <c r="C464" s="72">
        <v>0.11</v>
      </c>
      <c r="D464" s="72">
        <v>7.08</v>
      </c>
      <c r="E464" s="72">
        <v>13.1</v>
      </c>
      <c r="F464" s="72">
        <v>5.5</v>
      </c>
      <c r="G464" s="72">
        <v>0.50219999999999998</v>
      </c>
      <c r="H464" s="72"/>
      <c r="I464" s="46">
        <v>151</v>
      </c>
      <c r="J464" s="26">
        <f t="shared" si="30"/>
        <v>2.1150569999999997</v>
      </c>
      <c r="K464" s="46">
        <v>4.29</v>
      </c>
      <c r="L464" s="26">
        <f t="shared" si="31"/>
        <v>0.13286130000000002</v>
      </c>
      <c r="M464" s="72"/>
      <c r="N464" s="72">
        <v>4</v>
      </c>
      <c r="O464" s="72">
        <v>2</v>
      </c>
      <c r="P464" s="72">
        <v>2</v>
      </c>
      <c r="Q464" s="72">
        <v>2</v>
      </c>
      <c r="R464" s="72">
        <v>5</v>
      </c>
      <c r="S464" s="72">
        <v>1</v>
      </c>
      <c r="T464" s="72">
        <f t="shared" si="32"/>
        <v>26.666666666666668</v>
      </c>
      <c r="U464" s="72">
        <f t="shared" si="32"/>
        <v>25.555555555555557</v>
      </c>
      <c r="V464" s="72">
        <f t="shared" si="29"/>
        <v>0.40639999999999998</v>
      </c>
      <c r="W464" s="72"/>
      <c r="X464" s="72"/>
      <c r="Y464" s="72">
        <v>16</v>
      </c>
      <c r="Z464" s="72">
        <v>80</v>
      </c>
      <c r="AA464" s="72">
        <v>78</v>
      </c>
      <c r="AB464" s="72">
        <v>1</v>
      </c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</row>
    <row r="465" spans="1:39" x14ac:dyDescent="0.2">
      <c r="A465" s="73">
        <v>41499</v>
      </c>
      <c r="B465" s="72">
        <v>26</v>
      </c>
      <c r="C465" s="72">
        <v>0.14000000000000001</v>
      </c>
      <c r="D465" s="72">
        <v>7.2</v>
      </c>
      <c r="E465" s="72">
        <v>12.3</v>
      </c>
      <c r="F465" s="72">
        <v>2.4</v>
      </c>
      <c r="G465" s="72">
        <v>0.35799999999999998</v>
      </c>
      <c r="H465" s="72"/>
      <c r="I465" s="46">
        <v>140</v>
      </c>
      <c r="J465" s="26">
        <f t="shared" si="30"/>
        <v>1.9609800000000002</v>
      </c>
      <c r="K465" s="46">
        <v>3.51</v>
      </c>
      <c r="L465" s="26">
        <f t="shared" si="31"/>
        <v>0.10870469999999999</v>
      </c>
      <c r="M465" s="72"/>
      <c r="N465" s="72">
        <v>4</v>
      </c>
      <c r="O465" s="72">
        <v>3</v>
      </c>
      <c r="P465" s="72">
        <v>4</v>
      </c>
      <c r="Q465" s="72">
        <v>3</v>
      </c>
      <c r="R465" s="72">
        <v>10</v>
      </c>
      <c r="S465" s="72">
        <v>3</v>
      </c>
      <c r="T465" s="72">
        <f t="shared" si="32"/>
        <v>29.444444444444443</v>
      </c>
      <c r="U465" s="72">
        <f t="shared" si="32"/>
        <v>30.555555555555557</v>
      </c>
      <c r="V465" s="72">
        <f t="shared" si="29"/>
        <v>0.30479999999999996</v>
      </c>
      <c r="W465" s="72"/>
      <c r="X465" s="72"/>
      <c r="Y465" s="72">
        <v>12</v>
      </c>
      <c r="Z465" s="72">
        <v>85</v>
      </c>
      <c r="AA465" s="72">
        <v>87</v>
      </c>
      <c r="AB465" s="72">
        <v>1</v>
      </c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</row>
    <row r="466" spans="1:39" x14ac:dyDescent="0.2">
      <c r="A466" s="73">
        <v>41513</v>
      </c>
      <c r="B466" s="72">
        <v>26</v>
      </c>
      <c r="C466" s="72">
        <v>0.21</v>
      </c>
      <c r="D466" s="72">
        <v>7.51</v>
      </c>
      <c r="E466" s="72">
        <v>19</v>
      </c>
      <c r="F466" s="72">
        <v>5.77</v>
      </c>
      <c r="G466" s="72">
        <v>0.36599999999999999</v>
      </c>
      <c r="H466" s="72"/>
      <c r="I466" s="46">
        <v>126</v>
      </c>
      <c r="J466" s="26">
        <f t="shared" si="30"/>
        <v>1.7648820000000001</v>
      </c>
      <c r="K466" s="46">
        <v>2.72</v>
      </c>
      <c r="L466" s="26">
        <f t="shared" si="31"/>
        <v>8.4238400000000005E-2</v>
      </c>
      <c r="M466" s="72"/>
      <c r="N466" s="72">
        <v>4</v>
      </c>
      <c r="O466" s="72">
        <v>1</v>
      </c>
      <c r="P466" s="72">
        <v>3</v>
      </c>
      <c r="Q466" s="72">
        <v>2</v>
      </c>
      <c r="R466" s="72">
        <v>10</v>
      </c>
      <c r="S466" s="72">
        <v>2</v>
      </c>
      <c r="T466" s="72">
        <f t="shared" si="32"/>
        <v>28.333333333333332</v>
      </c>
      <c r="U466" s="72">
        <f t="shared" si="32"/>
        <v>25.555555555555557</v>
      </c>
      <c r="V466" s="72">
        <f t="shared" si="29"/>
        <v>0.40639999999999998</v>
      </c>
      <c r="W466" s="72"/>
      <c r="X466" s="72"/>
      <c r="Y466" s="72">
        <v>16</v>
      </c>
      <c r="Z466" s="72">
        <v>83</v>
      </c>
      <c r="AA466" s="72">
        <v>78</v>
      </c>
      <c r="AB466" s="72">
        <v>1</v>
      </c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</row>
    <row r="467" spans="1:39" x14ac:dyDescent="0.2">
      <c r="A467" s="73">
        <v>41527</v>
      </c>
      <c r="B467" s="72">
        <v>26</v>
      </c>
      <c r="C467" s="72">
        <v>0.37</v>
      </c>
      <c r="D467" s="72">
        <v>7.4</v>
      </c>
      <c r="E467" s="72">
        <v>10.8</v>
      </c>
      <c r="F467" s="72">
        <v>5.48</v>
      </c>
      <c r="G467" s="72">
        <v>0.38</v>
      </c>
      <c r="H467" s="72"/>
      <c r="I467" s="46">
        <v>119</v>
      </c>
      <c r="J467" s="26">
        <f t="shared" si="30"/>
        <v>1.6668329999999998</v>
      </c>
      <c r="K467" s="46">
        <v>2.36</v>
      </c>
      <c r="L467" s="26">
        <f t="shared" si="31"/>
        <v>7.3089199999999993E-2</v>
      </c>
      <c r="M467" s="72"/>
      <c r="N467" s="72">
        <v>4</v>
      </c>
      <c r="O467" s="72">
        <v>1</v>
      </c>
      <c r="P467" s="72">
        <v>3</v>
      </c>
      <c r="Q467" s="72">
        <v>2</v>
      </c>
      <c r="R467" s="72">
        <v>10</v>
      </c>
      <c r="S467" s="72">
        <v>1</v>
      </c>
      <c r="T467" s="72" t="e">
        <f t="shared" si="32"/>
        <v>#VALUE!</v>
      </c>
      <c r="U467" s="72">
        <f t="shared" si="32"/>
        <v>25.555555555555557</v>
      </c>
      <c r="V467" s="72">
        <f t="shared" si="29"/>
        <v>0.4572</v>
      </c>
      <c r="W467" s="72"/>
      <c r="X467" s="72"/>
      <c r="Y467" s="72">
        <v>18</v>
      </c>
      <c r="Z467" s="72" t="s">
        <v>23</v>
      </c>
      <c r="AA467" s="72">
        <v>78</v>
      </c>
      <c r="AB467" s="72">
        <v>1</v>
      </c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</row>
    <row r="468" spans="1:39" x14ac:dyDescent="0.2">
      <c r="A468" s="73">
        <v>41541</v>
      </c>
      <c r="B468" s="72">
        <v>26</v>
      </c>
      <c r="C468" s="72"/>
      <c r="D468" s="72"/>
      <c r="E468" s="72"/>
      <c r="F468" s="72"/>
      <c r="G468" s="72"/>
      <c r="H468" s="72"/>
      <c r="I468" s="46"/>
      <c r="J468" s="26"/>
      <c r="K468" s="46"/>
      <c r="L468" s="26"/>
      <c r="M468" s="72"/>
      <c r="N468" s="72"/>
      <c r="O468" s="72"/>
      <c r="P468" s="72"/>
      <c r="Q468" s="72"/>
      <c r="R468" s="72"/>
      <c r="S468" s="72"/>
      <c r="T468" s="72" t="str">
        <f t="shared" si="32"/>
        <v xml:space="preserve"> </v>
      </c>
      <c r="U468" s="72" t="str">
        <f t="shared" si="32"/>
        <v xml:space="preserve"> </v>
      </c>
      <c r="V468" s="72">
        <f t="shared" si="29"/>
        <v>0</v>
      </c>
      <c r="W468" s="72"/>
      <c r="X468" s="72" t="s">
        <v>198</v>
      </c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</row>
    <row r="469" spans="1:39" x14ac:dyDescent="0.2">
      <c r="A469" s="73">
        <v>41555</v>
      </c>
      <c r="B469" s="72">
        <v>26</v>
      </c>
      <c r="C469" s="72">
        <v>0.67</v>
      </c>
      <c r="D469" s="72">
        <v>7.35</v>
      </c>
      <c r="E469" s="72">
        <v>7.7</v>
      </c>
      <c r="F469" s="72">
        <v>5.43</v>
      </c>
      <c r="G469" s="72">
        <v>0.33200000000000002</v>
      </c>
      <c r="H469" s="72"/>
      <c r="I469" s="46">
        <v>124</v>
      </c>
      <c r="J469" s="26">
        <f t="shared" si="30"/>
        <v>1.7368680000000001</v>
      </c>
      <c r="K469" s="46">
        <v>3.28</v>
      </c>
      <c r="L469" s="26">
        <f t="shared" si="31"/>
        <v>0.10158159999999999</v>
      </c>
      <c r="M469" s="72"/>
      <c r="N469" s="72">
        <v>3</v>
      </c>
      <c r="O469" s="72">
        <v>3</v>
      </c>
      <c r="P469" s="72">
        <v>2</v>
      </c>
      <c r="Q469" s="72">
        <v>1</v>
      </c>
      <c r="R469" s="72">
        <v>6</v>
      </c>
      <c r="S469" s="72">
        <v>5</v>
      </c>
      <c r="T469" s="72">
        <f t="shared" si="32"/>
        <v>17.222222222222221</v>
      </c>
      <c r="U469" s="72">
        <f t="shared" si="32"/>
        <v>20</v>
      </c>
      <c r="V469" s="72" t="e">
        <f t="shared" si="29"/>
        <v>#VALUE!</v>
      </c>
      <c r="W469" s="72"/>
      <c r="X469" s="72"/>
      <c r="Y469" s="72" t="s">
        <v>23</v>
      </c>
      <c r="Z469" s="72">
        <v>63</v>
      </c>
      <c r="AA469" s="72">
        <v>68</v>
      </c>
      <c r="AB469" s="72" t="s">
        <v>23</v>
      </c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</row>
    <row r="470" spans="1:39" x14ac:dyDescent="0.2">
      <c r="A470" s="73">
        <v>41569</v>
      </c>
      <c r="B470" s="72">
        <v>26</v>
      </c>
      <c r="C470" s="72">
        <v>0.28999999999999998</v>
      </c>
      <c r="D470" s="72">
        <v>7.14</v>
      </c>
      <c r="E470" s="72">
        <v>16.399999999999999</v>
      </c>
      <c r="F470" s="72">
        <v>4.8099999999999996</v>
      </c>
      <c r="G470" s="72">
        <v>0.54300000000000004</v>
      </c>
      <c r="H470" s="72"/>
      <c r="I470" s="46">
        <v>127</v>
      </c>
      <c r="J470" s="26">
        <f>(I470*14.007)*(0.001)</f>
        <v>1.7788889999999999</v>
      </c>
      <c r="K470" s="46">
        <v>2.59</v>
      </c>
      <c r="L470" s="26">
        <f t="shared" si="31"/>
        <v>8.02123E-2</v>
      </c>
      <c r="M470" s="72"/>
      <c r="N470" s="72">
        <v>4</v>
      </c>
      <c r="O470" s="72">
        <v>2</v>
      </c>
      <c r="P470" s="72">
        <v>1</v>
      </c>
      <c r="Q470" s="72">
        <v>2</v>
      </c>
      <c r="R470" s="72">
        <v>13</v>
      </c>
      <c r="S470" s="72">
        <v>1</v>
      </c>
      <c r="T470" s="72">
        <f t="shared" si="32"/>
        <v>16.666666666666668</v>
      </c>
      <c r="U470" s="72">
        <f t="shared" si="32"/>
        <v>15.555555555555555</v>
      </c>
      <c r="V470" s="72">
        <f t="shared" si="29"/>
        <v>0.4572</v>
      </c>
      <c r="W470" s="72"/>
      <c r="Y470" s="72">
        <v>18</v>
      </c>
      <c r="Z470" s="72">
        <v>62</v>
      </c>
      <c r="AA470" s="72">
        <v>60</v>
      </c>
      <c r="AB470" s="72">
        <v>1</v>
      </c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spans="1:39" x14ac:dyDescent="0.2">
      <c r="A471" s="73">
        <v>41583</v>
      </c>
      <c r="B471" s="72">
        <v>26</v>
      </c>
      <c r="C471" s="72"/>
      <c r="D471" s="72"/>
      <c r="E471" s="72"/>
      <c r="F471" s="72"/>
      <c r="G471" s="72"/>
      <c r="H471" s="72"/>
      <c r="I471" s="46"/>
      <c r="J471" s="26"/>
      <c r="K471" s="46"/>
      <c r="L471" s="26"/>
      <c r="M471" s="72"/>
      <c r="N471" s="72" t="s">
        <v>21</v>
      </c>
      <c r="O471" s="72"/>
      <c r="P471" s="72"/>
      <c r="Q471" s="72"/>
      <c r="R471" s="72"/>
      <c r="S471" s="72"/>
      <c r="T471" s="72" t="str">
        <f t="shared" si="32"/>
        <v xml:space="preserve"> </v>
      </c>
      <c r="U471" s="72" t="str">
        <f t="shared" si="32"/>
        <v xml:space="preserve"> </v>
      </c>
      <c r="V471" s="72">
        <f t="shared" ref="V471:V515" si="33">Y471*0.0254</f>
        <v>0</v>
      </c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</row>
    <row r="472" spans="1:39" x14ac:dyDescent="0.2">
      <c r="A472" s="73"/>
      <c r="B472" s="72"/>
      <c r="C472" s="72"/>
      <c r="D472" s="72"/>
      <c r="E472" s="72"/>
      <c r="F472" s="72"/>
      <c r="G472" s="72"/>
      <c r="H472" s="72"/>
      <c r="I472" s="46"/>
      <c r="J472" s="26"/>
      <c r="K472" s="46"/>
      <c r="L472" s="26"/>
      <c r="M472" s="72"/>
      <c r="N472" s="72"/>
      <c r="O472" s="72"/>
      <c r="P472" s="72"/>
      <c r="Q472" s="72"/>
      <c r="R472" s="72"/>
      <c r="S472" s="72"/>
      <c r="T472" s="72" t="str">
        <f t="shared" si="32"/>
        <v xml:space="preserve"> </v>
      </c>
      <c r="U472" s="72" t="str">
        <f t="shared" si="32"/>
        <v xml:space="preserve"> </v>
      </c>
      <c r="V472" s="72">
        <f t="shared" si="33"/>
        <v>0</v>
      </c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</row>
    <row r="473" spans="1:39" x14ac:dyDescent="0.2">
      <c r="A473" s="73"/>
      <c r="B473" s="72"/>
      <c r="C473" s="72"/>
      <c r="D473" s="72"/>
      <c r="E473" s="72"/>
      <c r="F473" s="72"/>
      <c r="G473" s="72"/>
      <c r="H473" s="72"/>
      <c r="I473" s="46"/>
      <c r="J473" s="26"/>
      <c r="K473" s="46"/>
      <c r="L473" s="26"/>
      <c r="M473" s="72"/>
      <c r="N473" s="72"/>
      <c r="O473" s="72"/>
      <c r="P473" s="72"/>
      <c r="Q473" s="72"/>
      <c r="R473" s="72"/>
      <c r="S473" s="72"/>
      <c r="T473" s="72" t="str">
        <f t="shared" si="32"/>
        <v xml:space="preserve"> </v>
      </c>
      <c r="U473" s="72" t="str">
        <f t="shared" si="32"/>
        <v xml:space="preserve"> </v>
      </c>
      <c r="V473" s="72">
        <f t="shared" si="33"/>
        <v>0</v>
      </c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spans="1:39" x14ac:dyDescent="0.2">
      <c r="A474" s="73"/>
      <c r="B474" s="72"/>
      <c r="C474" s="72"/>
      <c r="D474" s="72"/>
      <c r="E474" s="72"/>
      <c r="F474" s="72"/>
      <c r="G474" s="72"/>
      <c r="H474" s="72"/>
      <c r="I474" s="46"/>
      <c r="J474" s="26"/>
      <c r="K474" s="46"/>
      <c r="L474" s="26"/>
      <c r="M474" s="72"/>
      <c r="N474" s="72"/>
      <c r="O474" s="72"/>
      <c r="P474" s="72"/>
      <c r="Q474" s="72"/>
      <c r="R474" s="72"/>
      <c r="S474" s="72"/>
      <c r="T474" s="72" t="str">
        <f t="shared" si="32"/>
        <v xml:space="preserve"> </v>
      </c>
      <c r="U474" s="72" t="str">
        <f t="shared" si="32"/>
        <v xml:space="preserve"> </v>
      </c>
      <c r="V474" s="72">
        <f t="shared" si="33"/>
        <v>0</v>
      </c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</row>
    <row r="475" spans="1:39" x14ac:dyDescent="0.2">
      <c r="A475" s="73"/>
      <c r="B475" s="72"/>
      <c r="C475" s="72"/>
      <c r="D475" s="72"/>
      <c r="E475" s="72"/>
      <c r="F475" s="72"/>
      <c r="G475" s="72"/>
      <c r="H475" s="72"/>
      <c r="I475" s="46"/>
      <c r="J475" s="26"/>
      <c r="K475" s="46"/>
      <c r="L475" s="26"/>
      <c r="M475" s="72"/>
      <c r="N475" s="72"/>
      <c r="O475" s="72"/>
      <c r="P475" s="72"/>
      <c r="Q475" s="72"/>
      <c r="R475" s="72"/>
      <c r="S475" s="72"/>
      <c r="T475" s="72" t="str">
        <f t="shared" si="32"/>
        <v xml:space="preserve"> </v>
      </c>
      <c r="U475" s="72" t="str">
        <f t="shared" si="32"/>
        <v xml:space="preserve"> </v>
      </c>
      <c r="V475" s="72">
        <f t="shared" si="33"/>
        <v>0</v>
      </c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</row>
    <row r="476" spans="1:39" x14ac:dyDescent="0.2">
      <c r="A476" s="73">
        <v>41345</v>
      </c>
      <c r="B476" s="72">
        <v>27</v>
      </c>
      <c r="C476" s="74">
        <v>0.05</v>
      </c>
      <c r="D476" s="72">
        <v>6.82</v>
      </c>
      <c r="E476" s="72">
        <v>8</v>
      </c>
      <c r="F476" s="72">
        <v>2.57</v>
      </c>
      <c r="G476" s="72">
        <v>0.25</v>
      </c>
      <c r="H476" s="72"/>
      <c r="I476" s="37">
        <f>AVERAGE(TNTP!D492:D493)</f>
        <v>169.5</v>
      </c>
      <c r="J476" s="26">
        <f>AVERAGE(TNTP!E492:E493)</f>
        <v>2.3741865</v>
      </c>
      <c r="K476" s="37">
        <f>AVERAGE(TNTP!F492:F493)</f>
        <v>2.19</v>
      </c>
      <c r="L476" s="26">
        <f>AVERAGE(TNTP!G492:G493)</f>
        <v>6.7824300000000004E-2</v>
      </c>
      <c r="M476" s="72"/>
      <c r="N476" s="72">
        <v>1</v>
      </c>
      <c r="O476" s="72">
        <v>5</v>
      </c>
      <c r="P476" s="72">
        <v>3</v>
      </c>
      <c r="Q476" s="72">
        <v>3</v>
      </c>
      <c r="R476" s="72">
        <v>8</v>
      </c>
      <c r="S476" s="72">
        <v>4</v>
      </c>
      <c r="T476" s="72">
        <f t="shared" si="32"/>
        <v>15.555555555555555</v>
      </c>
      <c r="U476" s="72">
        <f t="shared" si="32"/>
        <v>12.222222222222221</v>
      </c>
      <c r="V476" s="72">
        <f t="shared" si="33"/>
        <v>0.60959999999999992</v>
      </c>
      <c r="W476" s="72" t="s">
        <v>79</v>
      </c>
      <c r="X476" s="72"/>
      <c r="Y476" s="72">
        <v>24</v>
      </c>
      <c r="Z476" s="72">
        <v>60</v>
      </c>
      <c r="AA476" s="72">
        <v>54</v>
      </c>
      <c r="AB476" s="72">
        <v>1</v>
      </c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</row>
    <row r="477" spans="1:39" x14ac:dyDescent="0.2">
      <c r="A477" s="73">
        <v>41359</v>
      </c>
      <c r="B477" s="72">
        <v>27</v>
      </c>
      <c r="C477" s="72"/>
      <c r="D477" s="72"/>
      <c r="E477" s="72"/>
      <c r="F477" s="72"/>
      <c r="G477" s="72"/>
      <c r="H477" s="72"/>
      <c r="I477" s="37"/>
      <c r="J477" s="26"/>
      <c r="K477" s="37"/>
      <c r="L477" s="26"/>
      <c r="M477" s="72"/>
      <c r="N477" s="72" t="s">
        <v>21</v>
      </c>
      <c r="O477" s="72"/>
      <c r="P477" s="72"/>
      <c r="Q477" s="72"/>
      <c r="R477" s="72"/>
      <c r="S477" s="72"/>
      <c r="T477" s="72" t="str">
        <f t="shared" si="32"/>
        <v xml:space="preserve"> </v>
      </c>
      <c r="U477" s="72" t="str">
        <f t="shared" si="32"/>
        <v xml:space="preserve"> </v>
      </c>
      <c r="V477" s="72">
        <f t="shared" si="33"/>
        <v>0</v>
      </c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spans="1:39" x14ac:dyDescent="0.2">
      <c r="A478" s="73">
        <v>41373</v>
      </c>
      <c r="B478" s="72">
        <v>27</v>
      </c>
      <c r="C478" s="72">
        <v>0.08</v>
      </c>
      <c r="D478" s="72">
        <v>6.86</v>
      </c>
      <c r="E478" s="72">
        <v>8.5</v>
      </c>
      <c r="F478" s="72">
        <v>4.6900000000000004</v>
      </c>
      <c r="G478" s="72">
        <v>0.26800000000000002</v>
      </c>
      <c r="H478" s="72"/>
      <c r="I478" s="38">
        <f>AVERAGE(TNTP!D496:D497)</f>
        <v>250.5</v>
      </c>
      <c r="J478" s="26">
        <f>AVERAGE(TNTP!E496:E497)</f>
        <v>3.5087535000000001</v>
      </c>
      <c r="K478" s="39">
        <f>AVERAGE(TNTP!F496:F497)</f>
        <v>1.5</v>
      </c>
      <c r="L478" s="26">
        <f>AVERAGE(TNTP!G496:G497)</f>
        <v>4.6454999999999996E-2</v>
      </c>
      <c r="M478" s="72"/>
      <c r="N478" s="72">
        <v>1</v>
      </c>
      <c r="O478" s="72">
        <v>1</v>
      </c>
      <c r="P478" s="72">
        <v>3</v>
      </c>
      <c r="Q478" s="72">
        <v>2</v>
      </c>
      <c r="R478" s="72">
        <v>9</v>
      </c>
      <c r="S478" s="72">
        <v>1</v>
      </c>
      <c r="T478" s="72">
        <f t="shared" si="32"/>
        <v>21.111111111111111</v>
      </c>
      <c r="U478" s="72">
        <f t="shared" si="32"/>
        <v>18.888888888888889</v>
      </c>
      <c r="V478" s="72">
        <f t="shared" si="33"/>
        <v>0.1016</v>
      </c>
      <c r="W478" s="72"/>
      <c r="X478" s="72" t="s">
        <v>187</v>
      </c>
      <c r="Y478" s="77">
        <v>4</v>
      </c>
      <c r="Z478" s="72">
        <v>70</v>
      </c>
      <c r="AA478" s="72">
        <v>66</v>
      </c>
      <c r="AB478" s="72">
        <v>1</v>
      </c>
      <c r="AC478" s="72"/>
      <c r="AD478" s="72"/>
      <c r="AF478" s="72"/>
      <c r="AG478" s="72"/>
      <c r="AH478" s="72"/>
      <c r="AI478" s="72"/>
      <c r="AJ478" s="72"/>
      <c r="AK478" s="72"/>
      <c r="AL478" s="72"/>
      <c r="AM478" s="72"/>
    </row>
    <row r="479" spans="1:39" x14ac:dyDescent="0.2">
      <c r="A479" s="73">
        <v>41387</v>
      </c>
      <c r="B479" s="72">
        <v>27</v>
      </c>
      <c r="C479" s="72">
        <v>0.08</v>
      </c>
      <c r="D479" s="72">
        <v>6.93</v>
      </c>
      <c r="E479" s="72">
        <v>20.399999999999999</v>
      </c>
      <c r="F479" s="72">
        <v>4.33</v>
      </c>
      <c r="G479" s="72">
        <v>0.22500000000000001</v>
      </c>
      <c r="H479" s="72"/>
      <c r="I479" s="38">
        <f>AVERAGE(TNTP!D498:D499)</f>
        <v>215</v>
      </c>
      <c r="J479" s="26">
        <f>AVERAGE(TNTP!E498:E499)</f>
        <v>3.0115049999999997</v>
      </c>
      <c r="K479" s="39">
        <f>AVERAGE(TNTP!F498:F499)</f>
        <v>1.7549999999999999</v>
      </c>
      <c r="L479" s="26">
        <f>AVERAGE(TNTP!G498:G499)</f>
        <v>5.4352350000000001E-2</v>
      </c>
      <c r="M479" s="72"/>
      <c r="N479" s="72">
        <v>2</v>
      </c>
      <c r="O479" s="72">
        <v>3</v>
      </c>
      <c r="P479" s="72">
        <v>3</v>
      </c>
      <c r="Q479" s="72">
        <v>2</v>
      </c>
      <c r="R479" s="72">
        <v>11</v>
      </c>
      <c r="S479" s="72">
        <v>3</v>
      </c>
      <c r="T479" s="72">
        <f t="shared" si="32"/>
        <v>18.333333333333332</v>
      </c>
      <c r="U479" s="72">
        <f t="shared" si="32"/>
        <v>15.555555555555555</v>
      </c>
      <c r="V479" s="72">
        <f t="shared" si="33"/>
        <v>0.50800000000000001</v>
      </c>
      <c r="W479" s="72"/>
      <c r="X479" s="72"/>
      <c r="Y479" s="72">
        <v>20</v>
      </c>
      <c r="Z479" s="72">
        <v>65</v>
      </c>
      <c r="AA479" s="72">
        <v>60</v>
      </c>
      <c r="AB479" s="72">
        <v>1</v>
      </c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spans="1:39" x14ac:dyDescent="0.2">
      <c r="A480" s="73">
        <v>41401</v>
      </c>
      <c r="B480" s="72">
        <v>27</v>
      </c>
      <c r="C480" s="72">
        <v>0.08</v>
      </c>
      <c r="D480" s="72">
        <v>6.66</v>
      </c>
      <c r="E480" s="72">
        <v>5.8</v>
      </c>
      <c r="F480" s="72">
        <v>3.99</v>
      </c>
      <c r="G480" s="72">
        <v>0.41299999999999998</v>
      </c>
      <c r="H480" s="72"/>
      <c r="I480" s="37">
        <f>AVERAGE(TNTP!D500:D501)</f>
        <v>220.5</v>
      </c>
      <c r="J480" s="26">
        <f>AVERAGE(TNTP!E500:E501)</f>
        <v>3.0885435000000001</v>
      </c>
      <c r="K480" s="37">
        <f>AVERAGE(TNTP!F500:F501)</f>
        <v>2.52</v>
      </c>
      <c r="L480" s="26">
        <f>AVERAGE(TNTP!G500:G501)</f>
        <v>7.8044400000000014E-2</v>
      </c>
      <c r="M480" s="72"/>
      <c r="N480" s="72">
        <v>3</v>
      </c>
      <c r="O480" s="72">
        <v>6</v>
      </c>
      <c r="P480" s="72">
        <v>2</v>
      </c>
      <c r="Q480" s="72" t="s">
        <v>23</v>
      </c>
      <c r="R480" s="72">
        <v>5</v>
      </c>
      <c r="S480" s="72">
        <v>5</v>
      </c>
      <c r="T480" s="72">
        <f t="shared" si="32"/>
        <v>16.666666666666668</v>
      </c>
      <c r="U480" s="72">
        <f t="shared" si="32"/>
        <v>16.666666666666668</v>
      </c>
      <c r="V480" s="72">
        <f t="shared" si="33"/>
        <v>0.71119999999999994</v>
      </c>
      <c r="W480" s="72"/>
      <c r="X480" s="72"/>
      <c r="Y480" s="72">
        <v>28</v>
      </c>
      <c r="Z480" s="72">
        <v>62</v>
      </c>
      <c r="AA480" s="72">
        <v>62</v>
      </c>
      <c r="AB480" s="72">
        <v>1</v>
      </c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</row>
    <row r="481" spans="1:39" x14ac:dyDescent="0.2">
      <c r="A481" s="73">
        <v>41415</v>
      </c>
      <c r="B481" s="72">
        <v>27</v>
      </c>
      <c r="C481" s="72">
        <v>0.09</v>
      </c>
      <c r="D481" s="72">
        <v>7.7</v>
      </c>
      <c r="E481" s="72">
        <v>34.6</v>
      </c>
      <c r="F481" s="72">
        <v>4.9000000000000004</v>
      </c>
      <c r="G481" s="72">
        <v>0.32300000000000001</v>
      </c>
      <c r="H481" s="72"/>
      <c r="I481" s="37">
        <f>AVERAGE(TNTP!D502:D503)</f>
        <v>204.5</v>
      </c>
      <c r="J481" s="26">
        <f>AVERAGE(TNTP!E502:E503)</f>
        <v>2.8644315000000002</v>
      </c>
      <c r="K481" s="37">
        <f>AVERAGE(TNTP!F502:F503)</f>
        <v>2.8250000000000002</v>
      </c>
      <c r="L481" s="26">
        <f>AVERAGE(TNTP!G502:G503)</f>
        <v>8.7490249999999992E-2</v>
      </c>
      <c r="M481" s="72"/>
      <c r="N481" s="72">
        <v>3</v>
      </c>
      <c r="O481" s="72">
        <v>1</v>
      </c>
      <c r="P481" s="72">
        <v>2</v>
      </c>
      <c r="Q481" s="72">
        <v>2</v>
      </c>
      <c r="R481" s="72">
        <v>9</v>
      </c>
      <c r="S481" s="72">
        <v>3</v>
      </c>
      <c r="T481" s="72">
        <f t="shared" si="32"/>
        <v>23.888888888888889</v>
      </c>
      <c r="U481" s="72">
        <f t="shared" si="32"/>
        <v>24.444444444444443</v>
      </c>
      <c r="V481" s="72">
        <f t="shared" si="33"/>
        <v>0.60959999999999992</v>
      </c>
      <c r="W481" s="72"/>
      <c r="X481" s="72"/>
      <c r="Y481" s="72">
        <v>24</v>
      </c>
      <c r="Z481" s="72">
        <v>75</v>
      </c>
      <c r="AA481" s="72">
        <v>76</v>
      </c>
      <c r="AB481" s="72">
        <v>1</v>
      </c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 spans="1:39" x14ac:dyDescent="0.2">
      <c r="A482" s="73">
        <v>41429</v>
      </c>
      <c r="B482" s="72">
        <v>27</v>
      </c>
      <c r="C482" s="72">
        <v>7.0000000000000007E-2</v>
      </c>
      <c r="D482" s="72">
        <v>7.25</v>
      </c>
      <c r="E482" s="72">
        <v>20.3</v>
      </c>
      <c r="F482" s="72">
        <v>3.79</v>
      </c>
      <c r="G482" s="72">
        <v>0.38100000000000001</v>
      </c>
      <c r="H482" s="72"/>
      <c r="I482" s="38">
        <f>AVERAGE(TNTP!D504:D505)</f>
        <v>175.5</v>
      </c>
      <c r="J482" s="26">
        <f>AVERAGE(TNTP!E504:E505)</f>
        <v>2.4582284999999997</v>
      </c>
      <c r="K482" s="37">
        <f>AVERAGE(TNTP!F504:F505)</f>
        <v>2.3049999999999997</v>
      </c>
      <c r="L482" s="26">
        <f>AVERAGE(TNTP!G504:G505)</f>
        <v>7.1385850000000001E-2</v>
      </c>
      <c r="M482" s="19">
        <v>213</v>
      </c>
      <c r="N482" s="72">
        <v>3</v>
      </c>
      <c r="O482" s="72">
        <v>1</v>
      </c>
      <c r="P482" s="72">
        <v>2</v>
      </c>
      <c r="Q482" s="72">
        <v>1</v>
      </c>
      <c r="R482" s="72">
        <v>10</v>
      </c>
      <c r="S482" s="72">
        <v>4</v>
      </c>
      <c r="T482" s="72">
        <f t="shared" si="32"/>
        <v>21.111111111111111</v>
      </c>
      <c r="U482" s="72">
        <f t="shared" si="32"/>
        <v>25.555555555555557</v>
      </c>
      <c r="V482" s="72">
        <f t="shared" si="33"/>
        <v>0.78739999999999999</v>
      </c>
      <c r="W482" s="72"/>
      <c r="X482" s="72"/>
      <c r="Y482" s="72">
        <v>31</v>
      </c>
      <c r="Z482" s="72">
        <v>70</v>
      </c>
      <c r="AA482" s="72">
        <v>78</v>
      </c>
      <c r="AB482" s="72">
        <v>1</v>
      </c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spans="1:39" x14ac:dyDescent="0.2">
      <c r="A483" s="73">
        <v>41443</v>
      </c>
      <c r="B483" s="72">
        <v>27</v>
      </c>
      <c r="C483" s="72">
        <v>0.08</v>
      </c>
      <c r="D483" s="72">
        <v>6.82</v>
      </c>
      <c r="E483" s="72">
        <v>28.5</v>
      </c>
      <c r="F483" s="72">
        <v>2.42</v>
      </c>
      <c r="G483" s="72">
        <v>0.19500000000000001</v>
      </c>
      <c r="H483" s="72"/>
      <c r="I483" s="38">
        <f>AVERAGE(TNTP!D506:D507)</f>
        <v>164.5</v>
      </c>
      <c r="J483" s="26">
        <f>AVERAGE(TNTP!E506:E507)</f>
        <v>2.3041514999999997</v>
      </c>
      <c r="K483" s="37">
        <f>AVERAGE(TNTP!F506:F507)</f>
        <v>3.6799999999999997</v>
      </c>
      <c r="L483" s="26">
        <f>AVERAGE(TNTP!G506:G507)</f>
        <v>0.11396959999999999</v>
      </c>
      <c r="M483" s="19">
        <v>107.5</v>
      </c>
      <c r="N483" s="72">
        <v>2</v>
      </c>
      <c r="O483" s="72">
        <v>3</v>
      </c>
      <c r="P483" s="72">
        <v>2</v>
      </c>
      <c r="Q483" s="72">
        <v>2</v>
      </c>
      <c r="R483" s="72">
        <v>5</v>
      </c>
      <c r="S483" s="72">
        <v>5</v>
      </c>
      <c r="T483" s="72">
        <f t="shared" si="32"/>
        <v>25.555555555555557</v>
      </c>
      <c r="U483" s="72">
        <f t="shared" si="32"/>
        <v>25.555555555555557</v>
      </c>
      <c r="V483" s="72">
        <f t="shared" si="33"/>
        <v>0.38100000000000001</v>
      </c>
      <c r="W483" s="72"/>
      <c r="X483" s="72"/>
      <c r="Y483" s="72">
        <v>15</v>
      </c>
      <c r="Z483" s="72">
        <v>78</v>
      </c>
      <c r="AA483" s="72">
        <v>78</v>
      </c>
      <c r="AB483" s="72">
        <v>1</v>
      </c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</row>
    <row r="484" spans="1:39" x14ac:dyDescent="0.2">
      <c r="A484" s="73">
        <v>41457</v>
      </c>
      <c r="B484" s="72">
        <v>27</v>
      </c>
      <c r="C484" s="72">
        <v>0.05</v>
      </c>
      <c r="D484" s="72">
        <v>6.46</v>
      </c>
      <c r="E484" s="72">
        <v>14.7</v>
      </c>
      <c r="F484" s="72">
        <v>1.84</v>
      </c>
      <c r="G484" s="72">
        <v>0.47099999999999997</v>
      </c>
      <c r="H484" s="72"/>
      <c r="I484" s="37">
        <f>AVERAGE(TNTP!D508:D509)</f>
        <v>121</v>
      </c>
      <c r="J484" s="26">
        <f>AVERAGE(TNTP!E508:E509)</f>
        <v>1.694847</v>
      </c>
      <c r="K484" s="39">
        <f>AVERAGE(TNTP!F508:F509)</f>
        <v>4.79</v>
      </c>
      <c r="L484" s="26">
        <f>AVERAGE(TNTP!G508:G509)</f>
        <v>0.14834629999999999</v>
      </c>
      <c r="M484" s="19">
        <v>880.5</v>
      </c>
      <c r="N484" s="72">
        <v>2</v>
      </c>
      <c r="O484" s="72">
        <v>3</v>
      </c>
      <c r="P484" s="72">
        <v>2</v>
      </c>
      <c r="Q484" s="72">
        <v>2</v>
      </c>
      <c r="R484" s="72">
        <v>9</v>
      </c>
      <c r="S484" s="72">
        <v>5</v>
      </c>
      <c r="T484" s="72">
        <f t="shared" si="32"/>
        <v>31.111111111111111</v>
      </c>
      <c r="U484" s="72">
        <f t="shared" si="32"/>
        <v>24.444444444444443</v>
      </c>
      <c r="V484" s="72">
        <f t="shared" si="33"/>
        <v>0.50800000000000001</v>
      </c>
      <c r="W484" s="72"/>
      <c r="X484" s="72"/>
      <c r="Y484" s="72">
        <v>20</v>
      </c>
      <c r="Z484" s="72">
        <v>88</v>
      </c>
      <c r="AA484" s="72">
        <v>76</v>
      </c>
      <c r="AB484" s="72">
        <v>1</v>
      </c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spans="1:39" x14ac:dyDescent="0.2">
      <c r="A485" s="73">
        <v>41471</v>
      </c>
      <c r="B485" s="72">
        <v>27</v>
      </c>
      <c r="C485" s="72"/>
      <c r="D485" s="72"/>
      <c r="E485" s="72"/>
      <c r="F485" s="72"/>
      <c r="G485" s="72"/>
      <c r="H485" s="72"/>
      <c r="I485" s="37"/>
      <c r="J485" s="26"/>
      <c r="K485" s="39"/>
      <c r="L485" s="26"/>
      <c r="M485" s="128"/>
      <c r="N485" s="72"/>
      <c r="O485" s="72"/>
      <c r="P485" s="72"/>
      <c r="Q485" s="72"/>
      <c r="R485" s="72"/>
      <c r="S485" s="72"/>
      <c r="T485" s="72" t="str">
        <f t="shared" si="32"/>
        <v xml:space="preserve"> </v>
      </c>
      <c r="U485" s="72" t="str">
        <f t="shared" si="32"/>
        <v xml:space="preserve"> </v>
      </c>
      <c r="V485" s="72">
        <f t="shared" si="33"/>
        <v>0</v>
      </c>
      <c r="W485" s="72"/>
      <c r="X485" s="72" t="s">
        <v>203</v>
      </c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</row>
    <row r="486" spans="1:39" x14ac:dyDescent="0.2">
      <c r="A486" s="73">
        <v>41485</v>
      </c>
      <c r="B486" s="72">
        <v>27</v>
      </c>
      <c r="C486" s="72">
        <v>0.09</v>
      </c>
      <c r="D486" s="72">
        <v>7.65</v>
      </c>
      <c r="E486" s="72">
        <v>27.5</v>
      </c>
      <c r="F486" s="72">
        <v>7.25</v>
      </c>
      <c r="G486" s="72">
        <v>0.42199999999999999</v>
      </c>
      <c r="H486" s="72"/>
      <c r="I486" s="37">
        <f>AVERAGE(TNTP!D512:D513)</f>
        <v>210.5</v>
      </c>
      <c r="J486" s="26">
        <f>AVERAGE(TNTP!E512:E513)</f>
        <v>2.9484735000000004</v>
      </c>
      <c r="K486" s="37">
        <f>AVERAGE(TNTP!F512:F513)</f>
        <v>2.58</v>
      </c>
      <c r="L486" s="26">
        <f>AVERAGE(TNTP!G512:G513)</f>
        <v>7.990259999999999E-2</v>
      </c>
      <c r="M486" s="19">
        <v>20</v>
      </c>
      <c r="N486" s="72">
        <v>3</v>
      </c>
      <c r="O486" s="72">
        <v>1</v>
      </c>
      <c r="P486" s="72">
        <v>1</v>
      </c>
      <c r="Q486" s="72">
        <v>1</v>
      </c>
      <c r="R486" s="72">
        <v>13</v>
      </c>
      <c r="S486" s="72">
        <v>2</v>
      </c>
      <c r="T486" s="72">
        <f t="shared" si="32"/>
        <v>28.888888888888889</v>
      </c>
      <c r="U486" s="72">
        <f t="shared" si="32"/>
        <v>26.666666666666668</v>
      </c>
      <c r="V486" s="72">
        <f t="shared" si="33"/>
        <v>0.60959999999999992</v>
      </c>
      <c r="W486" s="72"/>
      <c r="X486" s="72"/>
      <c r="Y486" s="72">
        <v>24</v>
      </c>
      <c r="Z486" s="72">
        <v>84</v>
      </c>
      <c r="AA486" s="72">
        <v>80</v>
      </c>
      <c r="AB486" s="72">
        <v>1</v>
      </c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spans="1:39" x14ac:dyDescent="0.2">
      <c r="A487" s="73">
        <v>41499</v>
      </c>
      <c r="B487" s="72">
        <v>27</v>
      </c>
      <c r="C487" s="72">
        <v>0.08</v>
      </c>
      <c r="D487" s="72">
        <v>7.11</v>
      </c>
      <c r="E487" s="72">
        <v>31.7</v>
      </c>
      <c r="F487" s="72">
        <v>6.97</v>
      </c>
      <c r="G487" s="72">
        <v>0.255</v>
      </c>
      <c r="H487" s="72"/>
      <c r="I487" s="37">
        <f>AVERAGE(TNTP!D514:D515)</f>
        <v>188.5</v>
      </c>
      <c r="J487" s="26">
        <f>AVERAGE(TNTP!E514:E515)</f>
        <v>2.6403194999999999</v>
      </c>
      <c r="K487" s="37">
        <f>AVERAGE(TNTP!F514:F515)</f>
        <v>2.2850000000000001</v>
      </c>
      <c r="L487" s="26">
        <f>AVERAGE(TNTP!G514:G515)</f>
        <v>7.0766450000000009E-2</v>
      </c>
      <c r="M487" s="72"/>
      <c r="N487" s="72">
        <v>4</v>
      </c>
      <c r="O487" s="72">
        <v>1</v>
      </c>
      <c r="P487" s="72">
        <v>2</v>
      </c>
      <c r="Q487" s="72">
        <v>2</v>
      </c>
      <c r="R487" s="72">
        <v>9</v>
      </c>
      <c r="S487" s="72">
        <v>3</v>
      </c>
      <c r="T487" s="72">
        <f t="shared" si="32"/>
        <v>30</v>
      </c>
      <c r="U487" s="72">
        <f t="shared" si="32"/>
        <v>26.666666666666668</v>
      </c>
      <c r="V487" s="72">
        <f t="shared" si="33"/>
        <v>0.71119999999999994</v>
      </c>
      <c r="W487" s="72"/>
      <c r="X487" s="72"/>
      <c r="Y487" s="72">
        <v>28</v>
      </c>
      <c r="Z487" s="72">
        <v>86</v>
      </c>
      <c r="AA487" s="72">
        <v>80</v>
      </c>
      <c r="AB487" s="72">
        <v>1</v>
      </c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</row>
    <row r="488" spans="1:39" x14ac:dyDescent="0.2">
      <c r="A488" s="73">
        <v>41513</v>
      </c>
      <c r="B488" s="72">
        <v>27</v>
      </c>
      <c r="C488" s="72">
        <v>0.09</v>
      </c>
      <c r="D488" s="72">
        <v>7.2</v>
      </c>
      <c r="E488" s="72">
        <v>23.8</v>
      </c>
      <c r="F488" s="72">
        <v>7.3</v>
      </c>
      <c r="G488" s="72">
        <v>0.379</v>
      </c>
      <c r="H488" s="72"/>
      <c r="I488" s="37">
        <f>AVERAGE(TNTP!D516:D517)</f>
        <v>219.5</v>
      </c>
      <c r="J488" s="26">
        <f>AVERAGE(TNTP!E516:E517)</f>
        <v>3.0745364999999998</v>
      </c>
      <c r="K488" s="46">
        <f>AVERAGE(TNTP!F516:F517)</f>
        <v>2.0099999999999998</v>
      </c>
      <c r="L488" s="26">
        <f>AVERAGE(TNTP!G516:G517)</f>
        <v>6.2249699999999991E-2</v>
      </c>
      <c r="M488" s="72"/>
      <c r="N488" s="72">
        <v>2</v>
      </c>
      <c r="O488" s="72">
        <v>1</v>
      </c>
      <c r="P488" s="72">
        <v>2</v>
      </c>
      <c r="Q488" s="72">
        <v>2</v>
      </c>
      <c r="R488" s="72">
        <v>9</v>
      </c>
      <c r="S488" s="72">
        <v>1</v>
      </c>
      <c r="T488" s="72">
        <f t="shared" si="32"/>
        <v>31.111111111111111</v>
      </c>
      <c r="U488" s="72">
        <f t="shared" si="32"/>
        <v>25.555555555555557</v>
      </c>
      <c r="V488" s="72">
        <f t="shared" si="33"/>
        <v>0.50800000000000001</v>
      </c>
      <c r="W488" s="72"/>
      <c r="Y488" s="72">
        <v>20</v>
      </c>
      <c r="Z488" s="72">
        <v>88</v>
      </c>
      <c r="AA488" s="72">
        <v>78</v>
      </c>
      <c r="AB488" s="72">
        <v>1</v>
      </c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spans="1:39" x14ac:dyDescent="0.2">
      <c r="A489" s="73">
        <v>41527</v>
      </c>
      <c r="B489" s="72">
        <v>27</v>
      </c>
      <c r="C489" s="72">
        <v>0.11</v>
      </c>
      <c r="D489" s="72">
        <v>7.23</v>
      </c>
      <c r="E489" s="72">
        <v>10.1</v>
      </c>
      <c r="F489" s="72">
        <v>6.96</v>
      </c>
      <c r="G489" s="72">
        <v>0.16300000000000001</v>
      </c>
      <c r="H489" s="72"/>
      <c r="I489" s="37">
        <f>AVERAGE(TNTP!D518:D519)</f>
        <v>217.5</v>
      </c>
      <c r="J489" s="26">
        <f>AVERAGE(TNTP!E518:E519)</f>
        <v>3.0465225</v>
      </c>
      <c r="K489" s="37">
        <f>AVERAGE(TNTP!F518:F519)</f>
        <v>1.7850000000000001</v>
      </c>
      <c r="L489" s="26">
        <f>AVERAGE(TNTP!G518:G519)</f>
        <v>5.5281449999999996E-2</v>
      </c>
      <c r="M489" s="72"/>
      <c r="N489" s="72">
        <v>3</v>
      </c>
      <c r="O489" s="72">
        <v>1</v>
      </c>
      <c r="P489" s="72">
        <v>3</v>
      </c>
      <c r="Q489" s="72">
        <v>2</v>
      </c>
      <c r="R489" s="72">
        <v>9</v>
      </c>
      <c r="S489" s="72">
        <v>1</v>
      </c>
      <c r="T489" s="72">
        <f t="shared" si="32"/>
        <v>36.111111111111114</v>
      </c>
      <c r="U489" s="72">
        <f t="shared" si="32"/>
        <v>24.444444444444443</v>
      </c>
      <c r="V489" s="72">
        <f t="shared" si="33"/>
        <v>0.60959999999999992</v>
      </c>
      <c r="W489" s="72"/>
      <c r="X489" s="72"/>
      <c r="Y489" s="72">
        <v>24</v>
      </c>
      <c r="Z489" s="72">
        <v>97</v>
      </c>
      <c r="AA489" s="72">
        <v>76</v>
      </c>
      <c r="AB489" s="72">
        <v>1</v>
      </c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</row>
    <row r="490" spans="1:39" x14ac:dyDescent="0.2">
      <c r="A490" s="73">
        <v>41541</v>
      </c>
      <c r="B490" s="72">
        <v>27</v>
      </c>
      <c r="C490" s="72">
        <v>0.13</v>
      </c>
      <c r="D490" s="72">
        <v>7.59</v>
      </c>
      <c r="E490" s="72">
        <v>23.1</v>
      </c>
      <c r="F490" s="72">
        <v>6.42</v>
      </c>
      <c r="G490" s="72">
        <v>0.42</v>
      </c>
      <c r="H490" s="72"/>
      <c r="I490" s="37">
        <f>AVERAGE(TNTP!D520:D521)</f>
        <v>216</v>
      </c>
      <c r="J490" s="26">
        <f>AVERAGE(TNTP!E520:E521)</f>
        <v>3.025512</v>
      </c>
      <c r="K490" s="37">
        <f>AVERAGE(TNTP!F520:F521)</f>
        <v>1.68</v>
      </c>
      <c r="L490" s="26">
        <f>AVERAGE(TNTP!G520:G521)</f>
        <v>5.2029599999999995E-2</v>
      </c>
      <c r="M490" s="72"/>
      <c r="N490" s="72">
        <v>4</v>
      </c>
      <c r="O490" s="72">
        <v>1</v>
      </c>
      <c r="P490" s="72">
        <v>3</v>
      </c>
      <c r="Q490" s="72">
        <v>2</v>
      </c>
      <c r="R490" s="72">
        <v>10</v>
      </c>
      <c r="S490" s="72">
        <v>1</v>
      </c>
      <c r="T490" s="72">
        <f t="shared" si="32"/>
        <v>21.111111111111111</v>
      </c>
      <c r="U490" s="72">
        <f t="shared" si="32"/>
        <v>20</v>
      </c>
      <c r="V490" s="72">
        <f t="shared" si="33"/>
        <v>0.71119999999999994</v>
      </c>
      <c r="W490" s="72"/>
      <c r="X490" s="72"/>
      <c r="Y490" s="72">
        <v>28</v>
      </c>
      <c r="Z490" s="72">
        <v>70</v>
      </c>
      <c r="AA490" s="72">
        <v>68</v>
      </c>
      <c r="AB490" s="72">
        <v>1</v>
      </c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 spans="1:39" x14ac:dyDescent="0.2">
      <c r="A491" s="73">
        <v>41555</v>
      </c>
      <c r="B491" s="72">
        <v>27</v>
      </c>
      <c r="C491" s="72">
        <v>0.1</v>
      </c>
      <c r="D491" s="72">
        <v>7.18</v>
      </c>
      <c r="E491" s="72">
        <v>17.8</v>
      </c>
      <c r="F491" s="72">
        <v>6.01</v>
      </c>
      <c r="G491" s="72">
        <v>0.253</v>
      </c>
      <c r="H491" s="72"/>
      <c r="I491" s="37">
        <f>AVERAGE(TNTP!D522:D523)</f>
        <v>221.5</v>
      </c>
      <c r="J491" s="26">
        <f>AVERAGE(TNTP!E522:E523)</f>
        <v>3.1025505000000004</v>
      </c>
      <c r="K491" s="46">
        <f>AVERAGE(TNTP!F522:F523)</f>
        <v>2.34</v>
      </c>
      <c r="L491" s="26">
        <f>AVERAGE(TNTP!G522:G523)</f>
        <v>7.2469800000000001E-2</v>
      </c>
      <c r="M491" s="72"/>
      <c r="N491" s="72">
        <v>3</v>
      </c>
      <c r="O491" s="72">
        <v>3</v>
      </c>
      <c r="P491" s="72">
        <v>3</v>
      </c>
      <c r="Q491" s="72">
        <v>2</v>
      </c>
      <c r="R491" s="72">
        <v>5</v>
      </c>
      <c r="S491" s="72">
        <v>5</v>
      </c>
      <c r="T491" s="72">
        <f t="shared" si="32"/>
        <v>17.777777777777779</v>
      </c>
      <c r="U491" s="72">
        <f t="shared" si="32"/>
        <v>21.111111111111111</v>
      </c>
      <c r="V491" s="72">
        <f t="shared" si="33"/>
        <v>1.778</v>
      </c>
      <c r="W491" s="72"/>
      <c r="X491" s="72"/>
      <c r="Y491" s="72">
        <v>70</v>
      </c>
      <c r="Z491" s="72">
        <v>64</v>
      </c>
      <c r="AA491" s="72">
        <v>70</v>
      </c>
      <c r="AB491" s="72">
        <v>1</v>
      </c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 spans="1:39" x14ac:dyDescent="0.2">
      <c r="A492" s="73">
        <v>41569</v>
      </c>
      <c r="B492" s="72">
        <v>27</v>
      </c>
      <c r="C492" s="72">
        <v>0.1</v>
      </c>
      <c r="D492" s="72">
        <v>6.69</v>
      </c>
      <c r="E492" s="72">
        <v>10.199999999999999</v>
      </c>
      <c r="F492" s="72">
        <v>5.33</v>
      </c>
      <c r="G492" s="72">
        <v>0.40100000000000002</v>
      </c>
      <c r="H492" s="72"/>
      <c r="I492" s="46">
        <f>AVERAGE(TNTP!D524:D525)</f>
        <v>170.5</v>
      </c>
      <c r="J492" s="26">
        <f>AVERAGE(TNTP!E524:E525)</f>
        <v>2.3881934999999999</v>
      </c>
      <c r="K492" s="46">
        <f>AVERAGE(TNTP!F524:F525)</f>
        <v>2.5649999999999999</v>
      </c>
      <c r="L492" s="26">
        <f>AVERAGE(TNTP!G524:G525)</f>
        <v>7.9438049999999996E-2</v>
      </c>
      <c r="M492" s="72"/>
      <c r="N492" s="72">
        <v>3</v>
      </c>
      <c r="O492" s="72">
        <v>1</v>
      </c>
      <c r="P492" s="72">
        <v>1</v>
      </c>
      <c r="Q492" s="72">
        <v>1</v>
      </c>
      <c r="R492" s="72">
        <v>13</v>
      </c>
      <c r="S492" s="72">
        <v>1</v>
      </c>
      <c r="T492" s="72">
        <f t="shared" si="32"/>
        <v>14.444444444444445</v>
      </c>
      <c r="U492" s="72">
        <f t="shared" si="32"/>
        <v>16.666666666666668</v>
      </c>
      <c r="V492" s="72">
        <f t="shared" si="33"/>
        <v>1.27</v>
      </c>
      <c r="W492" s="72"/>
      <c r="X492" s="72"/>
      <c r="Y492" s="72">
        <v>50</v>
      </c>
      <c r="Z492" s="72">
        <v>58</v>
      </c>
      <c r="AA492" s="72">
        <v>62</v>
      </c>
      <c r="AB492" s="72">
        <v>1</v>
      </c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</row>
    <row r="493" spans="1:39" x14ac:dyDescent="0.2">
      <c r="A493" s="73">
        <v>41583</v>
      </c>
      <c r="B493" s="72">
        <v>27</v>
      </c>
      <c r="C493" s="72">
        <v>0.14000000000000001</v>
      </c>
      <c r="D493" s="72">
        <v>6.3949999999999996</v>
      </c>
      <c r="E493" s="72">
        <v>7.3</v>
      </c>
      <c r="F493" s="72">
        <v>7.56</v>
      </c>
      <c r="G493" s="72">
        <v>0.30499999999999999</v>
      </c>
      <c r="H493" s="72"/>
      <c r="I493" s="46">
        <f>AVERAGE(TNTP!D526:D527)</f>
        <v>289</v>
      </c>
      <c r="J493" s="26">
        <f>AVERAGE(TNTP!E526:E527)</f>
        <v>4.0480229999999997</v>
      </c>
      <c r="K493" s="46">
        <f>AVERAGE(TNTP!F526:F527)</f>
        <v>1.56</v>
      </c>
      <c r="L493" s="26">
        <f>AVERAGE(TNTP!G526:G527)</f>
        <v>4.8313200000000001E-2</v>
      </c>
      <c r="M493" s="72"/>
      <c r="N493" s="72">
        <v>1</v>
      </c>
      <c r="O493" s="72">
        <v>3</v>
      </c>
      <c r="P493" s="72">
        <v>2</v>
      </c>
      <c r="Q493" s="72">
        <v>2</v>
      </c>
      <c r="R493" s="72">
        <v>5</v>
      </c>
      <c r="S493" s="72">
        <v>1</v>
      </c>
      <c r="T493" s="72">
        <f t="shared" si="32"/>
        <v>20</v>
      </c>
      <c r="U493" s="72">
        <f t="shared" si="32"/>
        <v>14.444444444444445</v>
      </c>
      <c r="V493" s="72">
        <f t="shared" si="33"/>
        <v>0.78739999999999999</v>
      </c>
      <c r="W493" s="72"/>
      <c r="X493" s="72"/>
      <c r="Y493" s="72">
        <v>31</v>
      </c>
      <c r="Z493" s="72">
        <v>68</v>
      </c>
      <c r="AA493" s="72">
        <v>58</v>
      </c>
      <c r="AB493" s="72">
        <v>1</v>
      </c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spans="1:39" x14ac:dyDescent="0.2">
      <c r="A494" s="73"/>
      <c r="B494" s="72"/>
      <c r="C494" s="72"/>
      <c r="D494" s="72"/>
      <c r="E494" s="72"/>
      <c r="F494" s="72"/>
      <c r="G494" s="72"/>
      <c r="H494" s="72"/>
      <c r="I494" s="46"/>
      <c r="J494" s="26"/>
      <c r="K494" s="46"/>
      <c r="L494" s="26"/>
      <c r="M494" s="72"/>
      <c r="N494" s="72"/>
      <c r="O494" s="72"/>
      <c r="P494" s="72"/>
      <c r="Q494" s="72"/>
      <c r="R494" s="72"/>
      <c r="S494" s="72"/>
      <c r="T494" s="72" t="str">
        <f t="shared" si="32"/>
        <v xml:space="preserve"> </v>
      </c>
      <c r="U494" s="72" t="str">
        <f t="shared" si="32"/>
        <v xml:space="preserve"> </v>
      </c>
      <c r="V494" s="72">
        <f t="shared" si="33"/>
        <v>0</v>
      </c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</row>
    <row r="495" spans="1:39" x14ac:dyDescent="0.2">
      <c r="A495" s="73"/>
      <c r="B495" s="72"/>
      <c r="C495" s="72"/>
      <c r="D495" s="72"/>
      <c r="E495" s="72"/>
      <c r="F495" s="72"/>
      <c r="G495" s="72"/>
      <c r="H495" s="72"/>
      <c r="I495" s="46"/>
      <c r="J495" s="26"/>
      <c r="K495" s="46"/>
      <c r="L495" s="26"/>
      <c r="M495" s="72"/>
      <c r="N495" s="72"/>
      <c r="O495" s="72"/>
      <c r="P495" s="72"/>
      <c r="Q495" s="72"/>
      <c r="R495" s="72"/>
      <c r="S495" s="72"/>
      <c r="T495" s="72" t="str">
        <f t="shared" si="32"/>
        <v xml:space="preserve"> </v>
      </c>
      <c r="U495" s="72" t="str">
        <f t="shared" si="32"/>
        <v xml:space="preserve"> </v>
      </c>
      <c r="V495" s="72">
        <f t="shared" si="33"/>
        <v>0</v>
      </c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spans="1:39" x14ac:dyDescent="0.2">
      <c r="A496" s="73"/>
      <c r="B496" s="72"/>
      <c r="C496" s="72"/>
      <c r="D496" s="72"/>
      <c r="E496" s="72"/>
      <c r="F496" s="72"/>
      <c r="G496" s="72"/>
      <c r="H496" s="72"/>
      <c r="I496" s="46"/>
      <c r="J496" s="26"/>
      <c r="K496" s="46"/>
      <c r="L496" s="26"/>
      <c r="M496" s="72"/>
      <c r="N496" s="72"/>
      <c r="O496" s="72"/>
      <c r="P496" s="72"/>
      <c r="Q496" s="72"/>
      <c r="R496" s="72"/>
      <c r="S496" s="72"/>
      <c r="T496" s="72" t="str">
        <f t="shared" si="32"/>
        <v xml:space="preserve"> </v>
      </c>
      <c r="U496" s="72" t="str">
        <f t="shared" si="32"/>
        <v xml:space="preserve"> </v>
      </c>
      <c r="V496" s="72">
        <f t="shared" si="33"/>
        <v>0</v>
      </c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</row>
    <row r="497" spans="1:39" x14ac:dyDescent="0.2">
      <c r="A497" s="73"/>
      <c r="B497" s="72"/>
      <c r="C497" s="72"/>
      <c r="D497" s="72"/>
      <c r="E497" s="72"/>
      <c r="F497" s="72"/>
      <c r="G497" s="72"/>
      <c r="H497" s="72"/>
      <c r="I497" s="46"/>
      <c r="J497" s="26"/>
      <c r="K497" s="46"/>
      <c r="L497" s="26"/>
      <c r="M497" s="72"/>
      <c r="N497" s="72"/>
      <c r="O497" s="72"/>
      <c r="P497" s="72"/>
      <c r="Q497" s="72"/>
      <c r="R497" s="72"/>
      <c r="S497" s="72"/>
      <c r="T497" s="72" t="str">
        <f t="shared" si="32"/>
        <v xml:space="preserve"> </v>
      </c>
      <c r="U497" s="72" t="str">
        <f t="shared" si="32"/>
        <v xml:space="preserve"> </v>
      </c>
      <c r="V497" s="72">
        <f t="shared" si="33"/>
        <v>0</v>
      </c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spans="1:39" x14ac:dyDescent="0.2">
      <c r="A498" s="73">
        <v>41345</v>
      </c>
      <c r="B498" s="72">
        <v>28</v>
      </c>
      <c r="C498" s="72">
        <v>2.31</v>
      </c>
      <c r="D498" s="72">
        <v>6.8120000000000003</v>
      </c>
      <c r="E498" s="72">
        <v>8.3000000000000007</v>
      </c>
      <c r="F498" s="72">
        <v>8.2899999999999991</v>
      </c>
      <c r="G498" s="79">
        <v>8.2000000000000003E-2</v>
      </c>
      <c r="H498" s="79"/>
      <c r="I498" s="37">
        <v>158</v>
      </c>
      <c r="J498" s="26">
        <f t="shared" si="30"/>
        <v>2.2131059999999998</v>
      </c>
      <c r="K498" s="39">
        <v>2.2400000000000002</v>
      </c>
      <c r="L498" s="26">
        <f t="shared" si="31"/>
        <v>6.9372799999999998E-2</v>
      </c>
      <c r="M498" s="79"/>
      <c r="N498" s="72">
        <v>4</v>
      </c>
      <c r="O498" s="72">
        <v>5</v>
      </c>
      <c r="P498" s="72">
        <v>4</v>
      </c>
      <c r="Q498" s="72">
        <v>4</v>
      </c>
      <c r="R498" s="72">
        <v>10</v>
      </c>
      <c r="S498" s="72">
        <v>3</v>
      </c>
      <c r="T498" s="72">
        <f t="shared" si="32"/>
        <v>12.222222222222221</v>
      </c>
      <c r="U498" s="72">
        <f t="shared" si="32"/>
        <v>6.666666666666667</v>
      </c>
      <c r="V498" s="72">
        <f t="shared" si="33"/>
        <v>0.40639999999999998</v>
      </c>
      <c r="W498" s="72" t="s">
        <v>81</v>
      </c>
      <c r="X498" s="72" t="s">
        <v>109</v>
      </c>
      <c r="Y498" s="72">
        <v>16</v>
      </c>
      <c r="Z498" s="72">
        <v>54</v>
      </c>
      <c r="AA498" s="72">
        <v>44</v>
      </c>
      <c r="AB498" s="72">
        <v>1</v>
      </c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</row>
    <row r="499" spans="1:39" x14ac:dyDescent="0.2">
      <c r="A499" s="73">
        <v>41359</v>
      </c>
      <c r="B499" s="72">
        <v>28</v>
      </c>
      <c r="C499" s="72">
        <v>4.88</v>
      </c>
      <c r="D499" s="72">
        <v>6.88</v>
      </c>
      <c r="E499" s="72">
        <v>8.1</v>
      </c>
      <c r="F499" s="72">
        <v>11</v>
      </c>
      <c r="G499" s="72">
        <v>0.223</v>
      </c>
      <c r="H499" s="72"/>
      <c r="I499" s="37">
        <v>112</v>
      </c>
      <c r="J499" s="26">
        <f t="shared" si="30"/>
        <v>1.568784</v>
      </c>
      <c r="K499" s="39">
        <v>1.82</v>
      </c>
      <c r="L499" s="26">
        <f t="shared" si="31"/>
        <v>5.6365400000000003E-2</v>
      </c>
      <c r="M499" s="72"/>
      <c r="N499" s="72">
        <v>4</v>
      </c>
      <c r="O499" s="72">
        <v>2</v>
      </c>
      <c r="P499" s="72">
        <v>1</v>
      </c>
      <c r="Q499" s="72">
        <v>1</v>
      </c>
      <c r="R499" s="72">
        <v>13</v>
      </c>
      <c r="S499" s="72">
        <v>5</v>
      </c>
      <c r="T499" s="72">
        <f t="shared" si="32"/>
        <v>11.111111111111111</v>
      </c>
      <c r="U499" s="72">
        <f t="shared" si="32"/>
        <v>5.5555555555555554</v>
      </c>
      <c r="V499" s="72">
        <f t="shared" si="33"/>
        <v>0.40639999999999998</v>
      </c>
      <c r="W499" s="72"/>
      <c r="X499" s="72"/>
      <c r="Y499" s="72">
        <v>16</v>
      </c>
      <c r="Z499" s="72">
        <v>52</v>
      </c>
      <c r="AA499" s="72">
        <v>42</v>
      </c>
      <c r="AB499" s="72">
        <v>1</v>
      </c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spans="1:39" x14ac:dyDescent="0.2">
      <c r="A500" s="73">
        <v>41373</v>
      </c>
      <c r="B500" s="72">
        <v>28</v>
      </c>
      <c r="C500" s="72">
        <v>3.36</v>
      </c>
      <c r="D500" s="72">
        <v>6.78</v>
      </c>
      <c r="E500" s="72">
        <v>8.4</v>
      </c>
      <c r="F500" s="72">
        <v>8.15</v>
      </c>
      <c r="G500" s="72">
        <v>0.253</v>
      </c>
      <c r="H500" s="72"/>
      <c r="I500" s="37">
        <v>131</v>
      </c>
      <c r="J500" s="26">
        <f t="shared" si="30"/>
        <v>1.8349169999999999</v>
      </c>
      <c r="K500" s="37">
        <v>2.34</v>
      </c>
      <c r="L500" s="26">
        <f t="shared" si="31"/>
        <v>7.2469799999999987E-2</v>
      </c>
      <c r="M500" s="72"/>
      <c r="N500" s="72">
        <v>4</v>
      </c>
      <c r="O500" s="72">
        <v>1</v>
      </c>
      <c r="P500" s="72">
        <v>3</v>
      </c>
      <c r="Q500" s="72">
        <v>2</v>
      </c>
      <c r="R500" s="72">
        <v>10</v>
      </c>
      <c r="S500" s="72">
        <v>1</v>
      </c>
      <c r="T500" s="72">
        <f t="shared" si="32"/>
        <v>18.333333333333332</v>
      </c>
      <c r="U500" s="72">
        <f t="shared" si="32"/>
        <v>12.222222222222221</v>
      </c>
      <c r="V500" s="72">
        <f t="shared" si="33"/>
        <v>0.4572</v>
      </c>
      <c r="W500" s="72"/>
      <c r="X500" s="72" t="s">
        <v>186</v>
      </c>
      <c r="Y500" s="72">
        <v>18</v>
      </c>
      <c r="Z500" s="72">
        <v>65</v>
      </c>
      <c r="AA500" s="72">
        <v>54</v>
      </c>
      <c r="AB500" s="72">
        <v>1</v>
      </c>
      <c r="AC500" s="72"/>
      <c r="AD500" s="72"/>
      <c r="AF500" s="72"/>
      <c r="AG500" s="72"/>
      <c r="AH500" s="81"/>
      <c r="AI500" s="72"/>
      <c r="AJ500" s="72"/>
      <c r="AK500" s="72"/>
      <c r="AL500" s="72"/>
      <c r="AM500" s="72"/>
    </row>
    <row r="501" spans="1:39" x14ac:dyDescent="0.2">
      <c r="A501" s="73">
        <v>41387</v>
      </c>
      <c r="B501" s="72">
        <v>28</v>
      </c>
      <c r="C501" s="72">
        <v>7.28</v>
      </c>
      <c r="D501" s="72">
        <v>7.25</v>
      </c>
      <c r="E501" s="72">
        <v>11.9</v>
      </c>
      <c r="F501" s="72" t="s">
        <v>108</v>
      </c>
      <c r="G501" s="72">
        <v>0.114</v>
      </c>
      <c r="H501" s="72"/>
      <c r="I501" s="40">
        <v>68.099999999999994</v>
      </c>
      <c r="J501" s="26">
        <f t="shared" si="30"/>
        <v>0.95387669999999991</v>
      </c>
      <c r="K501" s="39">
        <v>1.23</v>
      </c>
      <c r="L501" s="26">
        <f t="shared" si="31"/>
        <v>3.8093099999999998E-2</v>
      </c>
      <c r="M501" s="72"/>
      <c r="N501" s="72">
        <v>4</v>
      </c>
      <c r="O501" s="72">
        <v>3</v>
      </c>
      <c r="P501" s="72">
        <v>2</v>
      </c>
      <c r="Q501" s="72">
        <v>2</v>
      </c>
      <c r="R501" s="72">
        <v>6</v>
      </c>
      <c r="S501" s="72">
        <v>1</v>
      </c>
      <c r="T501" s="72">
        <f t="shared" si="32"/>
        <v>14.444444444444445</v>
      </c>
      <c r="U501" s="72">
        <f t="shared" si="32"/>
        <v>15</v>
      </c>
      <c r="V501" s="72">
        <f t="shared" si="33"/>
        <v>0.71119999999999994</v>
      </c>
      <c r="W501" s="72"/>
      <c r="X501" s="72"/>
      <c r="Y501" s="72">
        <v>28</v>
      </c>
      <c r="Z501" s="72">
        <v>58</v>
      </c>
      <c r="AA501" s="72">
        <v>59</v>
      </c>
      <c r="AB501" s="72">
        <v>1</v>
      </c>
      <c r="AC501" s="72"/>
      <c r="AD501" s="72"/>
      <c r="AF501" s="72"/>
      <c r="AG501" s="72"/>
      <c r="AH501" s="72"/>
      <c r="AI501" s="72"/>
      <c r="AJ501" s="72"/>
      <c r="AK501" s="72"/>
      <c r="AL501" s="72"/>
      <c r="AM501" s="72"/>
    </row>
    <row r="502" spans="1:39" x14ac:dyDescent="0.2">
      <c r="A502" s="73">
        <v>41401</v>
      </c>
      <c r="B502" s="72">
        <v>28</v>
      </c>
      <c r="C502" s="72">
        <v>6.72</v>
      </c>
      <c r="D502" s="72">
        <v>7.19</v>
      </c>
      <c r="E502" s="72">
        <v>23.5</v>
      </c>
      <c r="F502" s="72" t="s">
        <v>108</v>
      </c>
      <c r="G502" s="72">
        <v>0.04</v>
      </c>
      <c r="H502" s="72"/>
      <c r="I502" s="38">
        <v>53</v>
      </c>
      <c r="J502" s="26">
        <f t="shared" si="30"/>
        <v>0.742371</v>
      </c>
      <c r="K502" s="39">
        <v>1.73</v>
      </c>
      <c r="L502" s="26">
        <f t="shared" si="31"/>
        <v>5.3578100000000003E-2</v>
      </c>
      <c r="M502" s="72"/>
      <c r="N502" s="72">
        <v>4</v>
      </c>
      <c r="O502" s="72">
        <v>4</v>
      </c>
      <c r="P502" s="72">
        <v>3</v>
      </c>
      <c r="Q502" s="72">
        <v>2</v>
      </c>
      <c r="R502" s="72">
        <v>8</v>
      </c>
      <c r="S502" s="72">
        <v>5</v>
      </c>
      <c r="T502" s="72">
        <f t="shared" si="32"/>
        <v>17.777777777777779</v>
      </c>
      <c r="U502" s="72">
        <f t="shared" si="32"/>
        <v>15.555555555555555</v>
      </c>
      <c r="V502" s="72">
        <f t="shared" si="33"/>
        <v>0.30479999999999996</v>
      </c>
      <c r="W502" s="72"/>
      <c r="X502" s="72" t="s">
        <v>194</v>
      </c>
      <c r="Y502" s="72">
        <v>12</v>
      </c>
      <c r="Z502" s="72">
        <v>64</v>
      </c>
      <c r="AA502" s="72">
        <v>60</v>
      </c>
      <c r="AB502" s="72">
        <v>1</v>
      </c>
      <c r="AC502" s="72"/>
      <c r="AD502" s="72"/>
      <c r="AE502" s="72"/>
      <c r="AF502" s="72"/>
      <c r="AG502" s="72"/>
      <c r="AH502" s="72"/>
      <c r="AI502" s="72"/>
      <c r="AK502" s="72"/>
      <c r="AL502" s="72"/>
      <c r="AM502" s="72"/>
    </row>
    <row r="503" spans="1:39" x14ac:dyDescent="0.2">
      <c r="A503" s="73">
        <v>41415</v>
      </c>
      <c r="B503" s="72">
        <v>28</v>
      </c>
      <c r="C503" s="72">
        <v>7.12</v>
      </c>
      <c r="D503" s="72">
        <v>6.98</v>
      </c>
      <c r="E503" s="72">
        <v>7</v>
      </c>
      <c r="F503" s="72" t="s">
        <v>108</v>
      </c>
      <c r="G503" s="72">
        <v>0.27900000000000003</v>
      </c>
      <c r="H503" s="72"/>
      <c r="I503" s="37">
        <v>59.8</v>
      </c>
      <c r="J503" s="26">
        <f t="shared" si="30"/>
        <v>0.83761859999999988</v>
      </c>
      <c r="K503" s="37">
        <v>1.99</v>
      </c>
      <c r="L503" s="26">
        <f t="shared" si="31"/>
        <v>6.1630299999999999E-2</v>
      </c>
      <c r="M503" s="72"/>
      <c r="N503" s="72">
        <v>3</v>
      </c>
      <c r="O503" s="72">
        <v>2</v>
      </c>
      <c r="P503" s="72">
        <v>2</v>
      </c>
      <c r="Q503" s="72">
        <v>2</v>
      </c>
      <c r="R503" s="72">
        <v>10</v>
      </c>
      <c r="S503" s="72">
        <v>1</v>
      </c>
      <c r="T503" s="72">
        <f t="shared" si="32"/>
        <v>25.555555555555557</v>
      </c>
      <c r="U503" s="72">
        <f t="shared" si="32"/>
        <v>22.222222222222221</v>
      </c>
      <c r="V503" s="72">
        <f t="shared" si="33"/>
        <v>0.40639999999999998</v>
      </c>
      <c r="W503" s="72"/>
      <c r="X503" s="72"/>
      <c r="Y503" s="72">
        <v>16</v>
      </c>
      <c r="Z503" s="72">
        <v>78</v>
      </c>
      <c r="AA503" s="72">
        <v>72</v>
      </c>
      <c r="AB503" s="72">
        <v>1</v>
      </c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spans="1:39" x14ac:dyDescent="0.2">
      <c r="A504" s="73">
        <v>41429</v>
      </c>
      <c r="B504" s="72">
        <v>28</v>
      </c>
      <c r="C504" s="72">
        <v>6.09</v>
      </c>
      <c r="D504" s="72">
        <v>7.03</v>
      </c>
      <c r="E504" s="72">
        <v>6.8</v>
      </c>
      <c r="F504" s="72" t="s">
        <v>108</v>
      </c>
      <c r="G504" s="72">
        <v>0.46600000000000003</v>
      </c>
      <c r="H504" s="72"/>
      <c r="I504" s="37">
        <v>77.599999999999994</v>
      </c>
      <c r="J504" s="26">
        <f t="shared" si="30"/>
        <v>1.0869431999999999</v>
      </c>
      <c r="K504" s="37">
        <v>2.37</v>
      </c>
      <c r="L504" s="26">
        <f t="shared" si="31"/>
        <v>7.3398900000000003E-2</v>
      </c>
      <c r="M504" s="19">
        <v>309.5</v>
      </c>
      <c r="N504" s="72">
        <v>1</v>
      </c>
      <c r="O504" s="72">
        <v>1</v>
      </c>
      <c r="P504" s="72">
        <v>1</v>
      </c>
      <c r="Q504" s="72">
        <v>1</v>
      </c>
      <c r="R504" s="72">
        <v>13</v>
      </c>
      <c r="S504" s="72">
        <v>5</v>
      </c>
      <c r="T504" s="72">
        <f t="shared" si="32"/>
        <v>22.222222222222221</v>
      </c>
      <c r="U504" s="72">
        <f t="shared" si="32"/>
        <v>22.777777777777779</v>
      </c>
      <c r="V504" s="72">
        <f t="shared" si="33"/>
        <v>0.30479999999999996</v>
      </c>
      <c r="W504" s="72"/>
      <c r="X504" s="72"/>
      <c r="Y504" s="72">
        <v>12</v>
      </c>
      <c r="Z504" s="72">
        <v>72</v>
      </c>
      <c r="AA504" s="72">
        <v>73</v>
      </c>
      <c r="AB504" s="72">
        <v>1</v>
      </c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</row>
    <row r="505" spans="1:39" x14ac:dyDescent="0.2">
      <c r="A505" s="73">
        <v>41443</v>
      </c>
      <c r="B505" s="72">
        <v>28</v>
      </c>
      <c r="C505" s="72">
        <v>6.21</v>
      </c>
      <c r="D505" s="72">
        <v>6.94</v>
      </c>
      <c r="E505" s="72">
        <v>13.8</v>
      </c>
      <c r="F505" s="72" t="s">
        <v>108</v>
      </c>
      <c r="G505" s="72">
        <v>0.13900000000000001</v>
      </c>
      <c r="H505" s="72"/>
      <c r="I505" s="37">
        <v>69.5</v>
      </c>
      <c r="J505" s="26">
        <f t="shared" si="30"/>
        <v>0.97348650000000003</v>
      </c>
      <c r="K505" s="37">
        <v>2.06</v>
      </c>
      <c r="L505" s="26">
        <f t="shared" si="31"/>
        <v>6.3798199999999999E-2</v>
      </c>
      <c r="M505" s="19">
        <v>42</v>
      </c>
      <c r="N505" s="72">
        <v>1</v>
      </c>
      <c r="O505" s="72">
        <v>3</v>
      </c>
      <c r="P505" s="72">
        <v>2</v>
      </c>
      <c r="Q505" s="72">
        <v>2</v>
      </c>
      <c r="R505" s="72">
        <v>9</v>
      </c>
      <c r="S505" s="72">
        <v>3</v>
      </c>
      <c r="T505" s="72">
        <f t="shared" si="32"/>
        <v>25</v>
      </c>
      <c r="U505" s="72">
        <f t="shared" si="32"/>
        <v>24.444444444444443</v>
      </c>
      <c r="V505" s="72">
        <f t="shared" si="33"/>
        <v>0.40639999999999998</v>
      </c>
      <c r="W505" s="72"/>
      <c r="X505" s="72"/>
      <c r="Y505" s="72">
        <v>16</v>
      </c>
      <c r="Z505" s="72">
        <v>77</v>
      </c>
      <c r="AA505" s="72">
        <v>76</v>
      </c>
      <c r="AB505" s="72">
        <v>1</v>
      </c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spans="1:39" x14ac:dyDescent="0.2">
      <c r="A506" s="73">
        <v>41457</v>
      </c>
      <c r="B506" s="72">
        <v>28</v>
      </c>
      <c r="C506" s="72">
        <v>2.16</v>
      </c>
      <c r="D506" s="72">
        <v>6.73</v>
      </c>
      <c r="E506" s="72">
        <v>8.1999999999999993</v>
      </c>
      <c r="F506" s="72">
        <v>7.36</v>
      </c>
      <c r="G506" s="72">
        <v>0.41499999999999998</v>
      </c>
      <c r="H506" s="72"/>
      <c r="I506" s="46">
        <v>78.3</v>
      </c>
      <c r="J506" s="26">
        <f t="shared" si="30"/>
        <v>1.0967481000000001</v>
      </c>
      <c r="K506" s="46">
        <v>3.23</v>
      </c>
      <c r="L506" s="26">
        <f t="shared" si="31"/>
        <v>0.10003309999999999</v>
      </c>
      <c r="M506" s="19">
        <v>713.5</v>
      </c>
      <c r="N506" s="72">
        <v>1</v>
      </c>
      <c r="O506" s="72">
        <v>4</v>
      </c>
      <c r="P506" s="72">
        <v>3</v>
      </c>
      <c r="Q506" s="72">
        <v>3</v>
      </c>
      <c r="R506" s="72">
        <v>10</v>
      </c>
      <c r="S506" s="72">
        <v>5</v>
      </c>
      <c r="T506" s="72">
        <f t="shared" si="32"/>
        <v>25.555555555555557</v>
      </c>
      <c r="U506" s="72">
        <f t="shared" si="32"/>
        <v>25.555555555555557</v>
      </c>
      <c r="V506" s="72">
        <f t="shared" si="33"/>
        <v>0.4572</v>
      </c>
      <c r="W506" s="72"/>
      <c r="X506" s="72"/>
      <c r="Y506" s="72">
        <v>18</v>
      </c>
      <c r="Z506" s="72">
        <v>78</v>
      </c>
      <c r="AA506" s="72">
        <v>78</v>
      </c>
      <c r="AB506" s="72">
        <v>1</v>
      </c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</row>
    <row r="507" spans="1:39" x14ac:dyDescent="0.2">
      <c r="A507" s="73">
        <v>41471</v>
      </c>
      <c r="B507" s="72">
        <v>28</v>
      </c>
      <c r="C507" s="72">
        <v>0.8</v>
      </c>
      <c r="D507" s="72">
        <v>6.71</v>
      </c>
      <c r="E507" s="72">
        <v>12</v>
      </c>
      <c r="F507" s="72">
        <v>5.63</v>
      </c>
      <c r="G507" s="72">
        <v>0.72299999999999998</v>
      </c>
      <c r="H507" s="72"/>
      <c r="I507" s="46">
        <v>100</v>
      </c>
      <c r="J507" s="26">
        <f t="shared" si="30"/>
        <v>1.4007000000000001</v>
      </c>
      <c r="K507" s="46">
        <v>4.16</v>
      </c>
      <c r="L507" s="26">
        <f t="shared" si="31"/>
        <v>0.12883519999999998</v>
      </c>
      <c r="M507" s="19">
        <v>52</v>
      </c>
      <c r="N507" s="72">
        <v>2</v>
      </c>
      <c r="O507" s="72">
        <v>1</v>
      </c>
      <c r="P507" s="72">
        <v>1</v>
      </c>
      <c r="Q507" s="72">
        <v>1</v>
      </c>
      <c r="R507" s="72">
        <v>13</v>
      </c>
      <c r="S507" s="72">
        <v>1</v>
      </c>
      <c r="T507" s="72">
        <f t="shared" si="32"/>
        <v>30.555555555555557</v>
      </c>
      <c r="U507" s="72">
        <f t="shared" si="32"/>
        <v>27.777777777777779</v>
      </c>
      <c r="V507" s="72">
        <f t="shared" si="33"/>
        <v>0.40639999999999998</v>
      </c>
      <c r="W507" s="72"/>
      <c r="X507" s="72"/>
      <c r="Y507" s="72">
        <v>16</v>
      </c>
      <c r="Z507" s="72">
        <v>87</v>
      </c>
      <c r="AA507" s="72">
        <v>82</v>
      </c>
      <c r="AB507" s="72">
        <v>1</v>
      </c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 spans="1:39" x14ac:dyDescent="0.2">
      <c r="A508" s="73">
        <v>41485</v>
      </c>
      <c r="B508" s="72">
        <v>28</v>
      </c>
      <c r="C508" s="72">
        <v>4.7300000000000004</v>
      </c>
      <c r="D508" s="72">
        <v>6.99</v>
      </c>
      <c r="E508" s="72">
        <v>10.4</v>
      </c>
      <c r="F508" s="72">
        <v>11.9</v>
      </c>
      <c r="G508" s="72">
        <v>0.3</v>
      </c>
      <c r="H508" s="72"/>
      <c r="I508" s="46">
        <v>55.7</v>
      </c>
      <c r="J508" s="26">
        <f t="shared" si="30"/>
        <v>0.78018989999999999</v>
      </c>
      <c r="K508" s="46">
        <v>2.06</v>
      </c>
      <c r="L508" s="26">
        <f t="shared" si="31"/>
        <v>6.3798199999999999E-2</v>
      </c>
      <c r="M508" s="19">
        <v>52</v>
      </c>
      <c r="N508" s="72">
        <v>2</v>
      </c>
      <c r="O508" s="72">
        <v>1</v>
      </c>
      <c r="P508" s="72">
        <v>1</v>
      </c>
      <c r="Q508" s="72">
        <v>1</v>
      </c>
      <c r="R508" s="72">
        <v>12</v>
      </c>
      <c r="S508" s="72">
        <v>1</v>
      </c>
      <c r="T508" s="72">
        <f t="shared" si="32"/>
        <v>28.333333333333332</v>
      </c>
      <c r="U508" s="72">
        <f t="shared" si="32"/>
        <v>26.666666666666668</v>
      </c>
      <c r="V508" s="72">
        <f t="shared" si="33"/>
        <v>0.60959999999999992</v>
      </c>
      <c r="W508" s="72"/>
      <c r="X508" s="72"/>
      <c r="Y508" s="72">
        <v>24</v>
      </c>
      <c r="Z508" s="72">
        <v>83</v>
      </c>
      <c r="AA508" s="72">
        <v>80</v>
      </c>
      <c r="AB508" s="72">
        <v>1</v>
      </c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spans="1:39" x14ac:dyDescent="0.2">
      <c r="A509" s="73">
        <v>41499</v>
      </c>
      <c r="B509" s="72">
        <v>28</v>
      </c>
      <c r="C509" s="72">
        <v>4.63</v>
      </c>
      <c r="D509" s="72">
        <v>6.84</v>
      </c>
      <c r="E509" s="72">
        <v>11.4</v>
      </c>
      <c r="F509" s="72">
        <v>11.7</v>
      </c>
      <c r="G509" s="72">
        <v>0.39800000000000002</v>
      </c>
      <c r="H509" s="72"/>
      <c r="I509" s="46">
        <v>55.1</v>
      </c>
      <c r="J509" s="26">
        <f t="shared" si="30"/>
        <v>0.77178570000000002</v>
      </c>
      <c r="K509" s="46">
        <v>1.93</v>
      </c>
      <c r="L509" s="26">
        <f t="shared" si="31"/>
        <v>5.9772099999999995E-2</v>
      </c>
      <c r="M509" s="19">
        <v>153</v>
      </c>
      <c r="N509" s="72">
        <v>2</v>
      </c>
      <c r="O509" s="72">
        <v>2</v>
      </c>
      <c r="P509" s="72">
        <v>4</v>
      </c>
      <c r="Q509" s="72">
        <v>3</v>
      </c>
      <c r="R509" s="72">
        <v>10</v>
      </c>
      <c r="S509" s="72">
        <v>2</v>
      </c>
      <c r="T509" s="72">
        <f t="shared" si="32"/>
        <v>27.777777777777779</v>
      </c>
      <c r="U509" s="72">
        <f t="shared" si="32"/>
        <v>26.111111111111111</v>
      </c>
      <c r="V509" s="72">
        <f t="shared" si="33"/>
        <v>0.60959999999999992</v>
      </c>
      <c r="W509" s="72"/>
      <c r="X509" s="72"/>
      <c r="Y509" s="72">
        <v>24</v>
      </c>
      <c r="Z509" s="72">
        <v>82</v>
      </c>
      <c r="AA509" s="72">
        <v>79</v>
      </c>
      <c r="AB509" s="72">
        <v>1</v>
      </c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</row>
    <row r="510" spans="1:39" x14ac:dyDescent="0.2">
      <c r="A510" s="73">
        <v>41513</v>
      </c>
      <c r="B510" s="72">
        <v>28</v>
      </c>
      <c r="C510" s="72">
        <v>6.59</v>
      </c>
      <c r="D510" s="72">
        <v>6.77</v>
      </c>
      <c r="E510" s="72">
        <v>8.1999999999999993</v>
      </c>
      <c r="F510" s="72" t="s">
        <v>108</v>
      </c>
      <c r="G510" s="72">
        <v>0.32900000000000001</v>
      </c>
      <c r="H510" s="72"/>
      <c r="I510" s="46">
        <v>47.6</v>
      </c>
      <c r="J510" s="26">
        <f t="shared" si="30"/>
        <v>0.66673320000000003</v>
      </c>
      <c r="K510" s="46">
        <v>1.71</v>
      </c>
      <c r="L510" s="26">
        <f t="shared" si="31"/>
        <v>5.2958700000000004E-2</v>
      </c>
      <c r="M510" s="19">
        <v>86</v>
      </c>
      <c r="N510" s="72">
        <v>3</v>
      </c>
      <c r="O510" s="72">
        <v>1</v>
      </c>
      <c r="P510" s="72">
        <v>2</v>
      </c>
      <c r="Q510" s="72">
        <v>2</v>
      </c>
      <c r="R510" s="72">
        <v>8</v>
      </c>
      <c r="S510" s="72">
        <v>1</v>
      </c>
      <c r="T510" s="72">
        <f t="shared" si="32"/>
        <v>28.333333333333332</v>
      </c>
      <c r="U510" s="72">
        <f t="shared" si="32"/>
        <v>25</v>
      </c>
      <c r="V510" s="72">
        <f t="shared" si="33"/>
        <v>0.66039999999999999</v>
      </c>
      <c r="W510" s="72"/>
      <c r="X510" s="72"/>
      <c r="Y510" s="72">
        <v>26</v>
      </c>
      <c r="Z510" s="72">
        <v>83</v>
      </c>
      <c r="AA510" s="72">
        <v>77</v>
      </c>
      <c r="AB510" s="72">
        <v>1</v>
      </c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</row>
    <row r="511" spans="1:39" x14ac:dyDescent="0.2">
      <c r="A511" s="73">
        <v>41527</v>
      </c>
      <c r="B511" s="72">
        <v>28</v>
      </c>
      <c r="C511" s="72">
        <v>8.2200000000000006</v>
      </c>
      <c r="D511" s="72">
        <v>6.74</v>
      </c>
      <c r="E511" s="72">
        <v>9.8000000000000007</v>
      </c>
      <c r="F511" s="72" t="s">
        <v>108</v>
      </c>
      <c r="G511" s="72">
        <v>0.193</v>
      </c>
      <c r="H511" s="72"/>
      <c r="I511" s="46">
        <v>40.4</v>
      </c>
      <c r="J511" s="26">
        <f t="shared" si="30"/>
        <v>0.56588280000000002</v>
      </c>
      <c r="K511" s="46">
        <v>1.53</v>
      </c>
      <c r="L511" s="26">
        <f t="shared" si="31"/>
        <v>4.7384099999999998E-2</v>
      </c>
      <c r="M511" s="72"/>
      <c r="N511" s="72">
        <v>2</v>
      </c>
      <c r="O511" s="72">
        <v>3</v>
      </c>
      <c r="P511" s="72">
        <v>3</v>
      </c>
      <c r="Q511" s="72">
        <v>3</v>
      </c>
      <c r="R511" s="72">
        <v>10</v>
      </c>
      <c r="S511" s="72">
        <v>1</v>
      </c>
      <c r="T511" s="72">
        <f t="shared" si="32"/>
        <v>26.666666666666668</v>
      </c>
      <c r="U511" s="72">
        <f t="shared" si="32"/>
        <v>24.444444444444443</v>
      </c>
      <c r="V511" s="72">
        <f t="shared" si="33"/>
        <v>0.50800000000000001</v>
      </c>
      <c r="W511" s="72"/>
      <c r="X511" s="72"/>
      <c r="Y511" s="72">
        <v>20</v>
      </c>
      <c r="Z511" s="72">
        <v>80</v>
      </c>
      <c r="AA511" s="72">
        <v>76</v>
      </c>
      <c r="AB511" s="72">
        <v>1</v>
      </c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</row>
    <row r="512" spans="1:39" x14ac:dyDescent="0.2">
      <c r="A512" s="73">
        <v>41541</v>
      </c>
      <c r="B512" s="72">
        <v>28</v>
      </c>
      <c r="C512" s="72">
        <v>7.75</v>
      </c>
      <c r="D512" s="72">
        <v>7.02</v>
      </c>
      <c r="E512" s="72">
        <v>16.399999999999999</v>
      </c>
      <c r="F512" s="72" t="s">
        <v>108</v>
      </c>
      <c r="G512" s="72">
        <v>0.12</v>
      </c>
      <c r="H512" s="72"/>
      <c r="I512" s="46">
        <v>43.3</v>
      </c>
      <c r="J512" s="26">
        <f t="shared" si="30"/>
        <v>0.60650309999999996</v>
      </c>
      <c r="K512" s="46">
        <v>1.59</v>
      </c>
      <c r="L512" s="26">
        <f t="shared" si="31"/>
        <v>4.9242300000000003E-2</v>
      </c>
      <c r="M512" s="72"/>
      <c r="N512" s="72">
        <v>3</v>
      </c>
      <c r="O512" s="72">
        <v>1</v>
      </c>
      <c r="P512" s="72">
        <v>2</v>
      </c>
      <c r="Q512" s="72">
        <v>2</v>
      </c>
      <c r="R512" s="72">
        <v>12</v>
      </c>
      <c r="S512" s="72">
        <v>1</v>
      </c>
      <c r="T512" s="72">
        <f t="shared" si="32"/>
        <v>20.555555555555557</v>
      </c>
      <c r="U512" s="72">
        <f t="shared" si="32"/>
        <v>21.111111111111111</v>
      </c>
      <c r="V512" s="72">
        <f t="shared" si="33"/>
        <v>0.60959999999999992</v>
      </c>
      <c r="W512" s="72"/>
      <c r="X512" s="72"/>
      <c r="Y512" s="72">
        <v>24</v>
      </c>
      <c r="Z512" s="72">
        <v>69</v>
      </c>
      <c r="AA512" s="72">
        <v>70</v>
      </c>
      <c r="AB512" s="72">
        <v>1</v>
      </c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spans="1:39" x14ac:dyDescent="0.2">
      <c r="A513" s="73">
        <v>41555</v>
      </c>
      <c r="B513" s="72">
        <v>28</v>
      </c>
      <c r="C513" s="72">
        <v>8.02</v>
      </c>
      <c r="D513" s="72">
        <v>6.88</v>
      </c>
      <c r="E513" s="72">
        <v>9</v>
      </c>
      <c r="F513" s="72" t="s">
        <v>108</v>
      </c>
      <c r="G513" s="72">
        <v>0.19800000000000001</v>
      </c>
      <c r="H513" s="72"/>
      <c r="I513" s="46">
        <v>45.2</v>
      </c>
      <c r="J513" s="26">
        <f>(I513*14.007)*(0.001)</f>
        <v>0.63311640000000002</v>
      </c>
      <c r="K513" s="46">
        <v>1.77</v>
      </c>
      <c r="L513" s="26">
        <f>(K513*30.97)*(0.001)</f>
        <v>5.4816899999999995E-2</v>
      </c>
      <c r="M513" s="72"/>
      <c r="N513" s="72">
        <v>3</v>
      </c>
      <c r="O513" s="72">
        <v>3</v>
      </c>
      <c r="P513" s="72">
        <v>2</v>
      </c>
      <c r="Q513" s="72">
        <v>1</v>
      </c>
      <c r="R513" s="72">
        <v>6</v>
      </c>
      <c r="S513" s="72">
        <v>4</v>
      </c>
      <c r="T513" s="72">
        <f t="shared" si="32"/>
        <v>14.444444444444445</v>
      </c>
      <c r="U513" s="72">
        <f t="shared" si="32"/>
        <v>20.555555555555557</v>
      </c>
      <c r="V513" s="72">
        <f t="shared" si="33"/>
        <v>0.88900000000000001</v>
      </c>
      <c r="W513" s="72"/>
      <c r="X513" s="72"/>
      <c r="Y513" s="72">
        <v>35</v>
      </c>
      <c r="Z513" s="72">
        <v>58</v>
      </c>
      <c r="AA513" s="72">
        <v>69</v>
      </c>
      <c r="AB513" s="72">
        <v>1</v>
      </c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</row>
    <row r="514" spans="1:39" x14ac:dyDescent="0.2">
      <c r="A514" s="73">
        <v>41569</v>
      </c>
      <c r="B514" s="72">
        <v>28</v>
      </c>
      <c r="C514" s="72">
        <v>8.23</v>
      </c>
      <c r="D514" s="72">
        <v>6.86</v>
      </c>
      <c r="E514" s="72">
        <v>9.8000000000000007</v>
      </c>
      <c r="F514" s="72" t="s">
        <v>108</v>
      </c>
      <c r="G514" s="72">
        <v>0.28999999999999998</v>
      </c>
      <c r="H514" s="72"/>
      <c r="I514" s="46">
        <v>47.8</v>
      </c>
      <c r="J514" s="26">
        <f>(I514*14.007)*(0.001)</f>
        <v>0.66953459999999998</v>
      </c>
      <c r="K514" s="46">
        <v>1.25</v>
      </c>
      <c r="L514" s="26">
        <f>(K514*30.97)*(0.001)</f>
        <v>3.8712499999999997E-2</v>
      </c>
      <c r="M514" s="72"/>
      <c r="N514" s="72">
        <v>3</v>
      </c>
      <c r="O514" s="72">
        <v>3</v>
      </c>
      <c r="P514" s="72">
        <v>2</v>
      </c>
      <c r="Q514" s="72">
        <v>2</v>
      </c>
      <c r="R514" s="72">
        <v>10</v>
      </c>
      <c r="S514" s="72">
        <v>1</v>
      </c>
      <c r="T514" s="72">
        <f t="shared" si="32"/>
        <v>17.222222222222221</v>
      </c>
      <c r="U514" s="72">
        <f t="shared" si="32"/>
        <v>16.111111111111111</v>
      </c>
      <c r="V514" s="72">
        <f t="shared" si="33"/>
        <v>0.81279999999999997</v>
      </c>
      <c r="W514" s="72"/>
      <c r="X514" s="72"/>
      <c r="Y514" s="72">
        <v>32</v>
      </c>
      <c r="Z514" s="72">
        <v>63</v>
      </c>
      <c r="AA514" s="72">
        <v>61</v>
      </c>
      <c r="AB514" s="72">
        <v>1</v>
      </c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spans="1:39" x14ac:dyDescent="0.2">
      <c r="A515" s="73">
        <v>41583</v>
      </c>
      <c r="B515" s="72">
        <v>28</v>
      </c>
      <c r="C515" s="72">
        <v>10.029999999999999</v>
      </c>
      <c r="D515" s="72">
        <v>7.1</v>
      </c>
      <c r="E515" s="72">
        <v>5.7</v>
      </c>
      <c r="F515" s="72" t="s">
        <v>108</v>
      </c>
      <c r="G515" s="72">
        <v>0.308</v>
      </c>
      <c r="H515" s="72"/>
      <c r="I515" s="46">
        <v>48.6</v>
      </c>
      <c r="J515" s="26">
        <f>(I515*14.007)*(0.001)</f>
        <v>0.68074020000000002</v>
      </c>
      <c r="K515" s="46">
        <v>1.08</v>
      </c>
      <c r="L515" s="26">
        <f>(K515*30.97)*(0.001)</f>
        <v>3.3447600000000001E-2</v>
      </c>
      <c r="M515" s="72"/>
      <c r="N515" s="72">
        <v>4</v>
      </c>
      <c r="O515" s="72">
        <v>2</v>
      </c>
      <c r="P515" s="72">
        <v>2</v>
      </c>
      <c r="Q515" s="72">
        <v>1</v>
      </c>
      <c r="R515" s="72">
        <v>5</v>
      </c>
      <c r="S515" s="72">
        <v>1</v>
      </c>
      <c r="T515" s="72">
        <f t="shared" si="32"/>
        <v>18.333333333333332</v>
      </c>
      <c r="U515" s="72">
        <f t="shared" si="32"/>
        <v>13.888888888888889</v>
      </c>
      <c r="V515" s="72">
        <f t="shared" si="33"/>
        <v>0.88900000000000001</v>
      </c>
      <c r="W515" s="72"/>
      <c r="X515" s="72"/>
      <c r="Y515" s="72">
        <v>35</v>
      </c>
      <c r="Z515" s="72">
        <v>65</v>
      </c>
      <c r="AA515" s="72">
        <v>57</v>
      </c>
      <c r="AB515" s="72">
        <v>1</v>
      </c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</row>
    <row r="516" spans="1:39" x14ac:dyDescent="0.2">
      <c r="A516" s="73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 t="str">
        <f t="shared" ref="T516:U525" si="34">IF(Z516&gt;0,(Z516-32)*5/9," ")</f>
        <v xml:space="preserve"> </v>
      </c>
      <c r="U516" s="72" t="str">
        <f t="shared" si="34"/>
        <v xml:space="preserve"> </v>
      </c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</row>
    <row r="517" spans="1:39" x14ac:dyDescent="0.2">
      <c r="A517" s="73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 t="str">
        <f t="shared" si="34"/>
        <v xml:space="preserve"> </v>
      </c>
      <c r="U517" s="72" t="str">
        <f t="shared" si="34"/>
        <v xml:space="preserve"> </v>
      </c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</row>
    <row r="518" spans="1:39" x14ac:dyDescent="0.2">
      <c r="A518" s="73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 t="str">
        <f t="shared" si="34"/>
        <v xml:space="preserve"> </v>
      </c>
      <c r="U518" s="72" t="str">
        <f t="shared" si="34"/>
        <v xml:space="preserve"> </v>
      </c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</row>
    <row r="519" spans="1:39" x14ac:dyDescent="0.2">
      <c r="A519" s="73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 t="str">
        <f t="shared" si="34"/>
        <v xml:space="preserve"> </v>
      </c>
      <c r="U519" s="72" t="str">
        <f t="shared" si="34"/>
        <v xml:space="preserve"> </v>
      </c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</row>
    <row r="520" spans="1:39" x14ac:dyDescent="0.2">
      <c r="A520" s="73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 t="str">
        <f t="shared" si="34"/>
        <v xml:space="preserve"> </v>
      </c>
      <c r="U520" s="72" t="str">
        <f t="shared" si="34"/>
        <v xml:space="preserve"> </v>
      </c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</row>
    <row r="521" spans="1:39" x14ac:dyDescent="0.2">
      <c r="A521" s="73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 t="str">
        <f t="shared" si="34"/>
        <v xml:space="preserve"> </v>
      </c>
      <c r="U521" s="72" t="str">
        <f t="shared" si="34"/>
        <v xml:space="preserve"> </v>
      </c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</row>
    <row r="522" spans="1:39" x14ac:dyDescent="0.2">
      <c r="A522" s="73"/>
      <c r="B522" s="72"/>
      <c r="C522" s="72"/>
      <c r="D522" s="72"/>
      <c r="E522" s="72"/>
      <c r="F522" s="72"/>
      <c r="G522" s="72"/>
      <c r="H522" s="72"/>
      <c r="M522" s="72"/>
      <c r="N522" s="72"/>
      <c r="O522" s="72"/>
      <c r="P522" s="72"/>
      <c r="Q522" s="72"/>
      <c r="R522" s="72"/>
      <c r="S522" s="72"/>
      <c r="T522" s="72" t="str">
        <f t="shared" si="34"/>
        <v xml:space="preserve"> </v>
      </c>
      <c r="U522" s="72" t="str">
        <f t="shared" si="34"/>
        <v xml:space="preserve"> </v>
      </c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</row>
    <row r="523" spans="1:39" x14ac:dyDescent="0.2">
      <c r="A523" s="73"/>
      <c r="B523" s="72"/>
      <c r="C523" s="72"/>
      <c r="D523" s="72"/>
      <c r="E523" s="72"/>
      <c r="F523" s="72"/>
      <c r="G523" s="72"/>
      <c r="H523" s="72"/>
      <c r="M523" s="72"/>
      <c r="N523" s="72"/>
      <c r="O523" s="72"/>
      <c r="P523" s="72"/>
      <c r="Q523" s="72"/>
      <c r="R523" s="72"/>
      <c r="S523" s="72"/>
      <c r="T523" s="72" t="str">
        <f t="shared" si="34"/>
        <v xml:space="preserve"> </v>
      </c>
      <c r="U523" s="72" t="str">
        <f t="shared" si="34"/>
        <v xml:space="preserve"> </v>
      </c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</row>
    <row r="524" spans="1:39" x14ac:dyDescent="0.2">
      <c r="A524" s="73"/>
      <c r="B524" s="72"/>
      <c r="C524" s="72"/>
      <c r="D524" s="72"/>
      <c r="E524" s="72"/>
      <c r="F524" s="72"/>
      <c r="G524" s="72"/>
      <c r="H524" s="72"/>
      <c r="M524" s="72"/>
      <c r="N524" s="72"/>
      <c r="O524" s="72"/>
      <c r="P524" s="72"/>
      <c r="Q524" s="72"/>
      <c r="R524" s="72"/>
      <c r="S524" s="72"/>
      <c r="T524" s="72" t="str">
        <f t="shared" si="34"/>
        <v xml:space="preserve"> </v>
      </c>
      <c r="U524" s="72" t="str">
        <f t="shared" si="34"/>
        <v xml:space="preserve"> </v>
      </c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</row>
    <row r="525" spans="1:39" x14ac:dyDescent="0.2">
      <c r="A525" s="73"/>
      <c r="B525" s="72"/>
      <c r="C525" s="72"/>
      <c r="D525" s="72"/>
      <c r="E525" s="72"/>
      <c r="F525" s="72"/>
      <c r="G525" s="72"/>
      <c r="H525" s="72"/>
      <c r="M525" s="72"/>
      <c r="N525" s="72"/>
      <c r="O525" s="72"/>
      <c r="P525" s="72"/>
      <c r="Q525" s="72"/>
      <c r="R525" s="72"/>
      <c r="S525" s="72"/>
      <c r="T525" s="72" t="str">
        <f t="shared" si="34"/>
        <v xml:space="preserve"> </v>
      </c>
      <c r="U525" s="72" t="str">
        <f t="shared" si="34"/>
        <v xml:space="preserve"> </v>
      </c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</row>
    <row r="526" spans="1:39" x14ac:dyDescent="0.2">
      <c r="A526" s="73"/>
      <c r="B526" s="72"/>
      <c r="C526" s="72"/>
      <c r="D526" s="72"/>
      <c r="E526" s="72"/>
      <c r="F526" s="72"/>
      <c r="G526" s="72"/>
      <c r="H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</row>
    <row r="527" spans="1:39" x14ac:dyDescent="0.2">
      <c r="A527" s="73"/>
      <c r="B527" s="72"/>
      <c r="C527" s="72"/>
      <c r="D527" s="72"/>
      <c r="E527" s="72"/>
      <c r="F527" s="72"/>
      <c r="G527" s="72"/>
      <c r="H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</row>
    <row r="528" spans="1:39" x14ac:dyDescent="0.2">
      <c r="A528" s="73"/>
      <c r="B528" s="72"/>
      <c r="C528" s="72"/>
      <c r="D528" s="72"/>
      <c r="E528" s="72"/>
      <c r="F528" s="72"/>
      <c r="G528" s="72"/>
      <c r="H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</row>
    <row r="529" spans="1:39" x14ac:dyDescent="0.2">
      <c r="A529" s="73"/>
      <c r="B529" s="72"/>
      <c r="C529" s="72"/>
      <c r="D529" s="72"/>
      <c r="E529" s="72"/>
      <c r="F529" s="72"/>
      <c r="G529" s="72"/>
      <c r="H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</row>
    <row r="530" spans="1:39" x14ac:dyDescent="0.2">
      <c r="A530" s="73"/>
      <c r="B530" s="72"/>
      <c r="C530" s="72"/>
      <c r="D530" s="72"/>
      <c r="E530" s="72"/>
      <c r="F530" s="72"/>
      <c r="G530" s="72"/>
      <c r="H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</row>
    <row r="531" spans="1:39" x14ac:dyDescent="0.2">
      <c r="A531" s="73"/>
      <c r="B531" s="72"/>
      <c r="C531" s="72"/>
      <c r="D531" s="72"/>
      <c r="E531" s="72"/>
      <c r="F531" s="72"/>
      <c r="G531" s="72"/>
      <c r="H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</row>
    <row r="532" spans="1:39" x14ac:dyDescent="0.2">
      <c r="A532" s="73"/>
      <c r="B532" s="72"/>
      <c r="C532" s="72"/>
      <c r="D532" s="72"/>
      <c r="E532" s="72"/>
      <c r="F532" s="72"/>
      <c r="G532" s="72"/>
      <c r="H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</row>
    <row r="533" spans="1:39" x14ac:dyDescent="0.2">
      <c r="A533" s="73"/>
      <c r="B533" s="72"/>
      <c r="C533" s="72"/>
      <c r="D533" s="72"/>
      <c r="E533" s="72"/>
      <c r="F533" s="72"/>
      <c r="G533" s="72"/>
      <c r="H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</row>
    <row r="534" spans="1:39" x14ac:dyDescent="0.2">
      <c r="A534" s="73"/>
      <c r="B534" s="72"/>
      <c r="C534" s="72"/>
      <c r="D534" s="72"/>
      <c r="E534" s="72"/>
      <c r="F534" s="72"/>
      <c r="G534" s="72"/>
      <c r="H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</row>
    <row r="535" spans="1:39" x14ac:dyDescent="0.2">
      <c r="A535" s="73"/>
      <c r="B535" s="72"/>
      <c r="C535" s="72"/>
      <c r="D535" s="72"/>
      <c r="E535" s="72"/>
      <c r="F535" s="72"/>
      <c r="G535" s="72"/>
      <c r="H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</row>
    <row r="536" spans="1:39" x14ac:dyDescent="0.2">
      <c r="A536" s="73"/>
      <c r="B536" s="72"/>
      <c r="C536" s="72"/>
      <c r="D536" s="72"/>
      <c r="E536" s="72"/>
      <c r="F536" s="72"/>
      <c r="G536" s="72"/>
      <c r="H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</row>
    <row r="537" spans="1:39" x14ac:dyDescent="0.2">
      <c r="A537" s="73"/>
      <c r="B537" s="72"/>
      <c r="C537" s="72"/>
      <c r="D537" s="72"/>
      <c r="E537" s="72"/>
      <c r="F537" s="72"/>
      <c r="G537" s="72"/>
      <c r="H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</row>
    <row r="538" spans="1:39" x14ac:dyDescent="0.2">
      <c r="A538" s="73"/>
      <c r="B538" s="72"/>
      <c r="C538" s="72"/>
      <c r="D538" s="72"/>
      <c r="E538" s="72"/>
      <c r="F538" s="72"/>
      <c r="G538" s="72"/>
      <c r="H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</row>
    <row r="539" spans="1:39" x14ac:dyDescent="0.2">
      <c r="A539" s="73"/>
      <c r="B539" s="72"/>
      <c r="C539" s="72"/>
      <c r="D539" s="72"/>
      <c r="E539" s="72"/>
      <c r="F539" s="72"/>
      <c r="G539" s="72"/>
      <c r="H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</row>
    <row r="540" spans="1:39" x14ac:dyDescent="0.2">
      <c r="A540" s="73"/>
      <c r="B540" s="72"/>
      <c r="C540" s="72"/>
      <c r="D540" s="72"/>
      <c r="E540" s="72"/>
      <c r="F540" s="72"/>
      <c r="G540" s="72"/>
      <c r="H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</row>
    <row r="541" spans="1:39" x14ac:dyDescent="0.2">
      <c r="A541" s="73"/>
      <c r="B541" s="72"/>
      <c r="C541" s="72"/>
      <c r="D541" s="72"/>
      <c r="E541" s="72"/>
      <c r="F541" s="72"/>
      <c r="G541" s="72"/>
      <c r="H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</row>
    <row r="542" spans="1:39" x14ac:dyDescent="0.2">
      <c r="A542" s="73"/>
      <c r="B542" s="72"/>
      <c r="C542" s="72"/>
      <c r="D542" s="72"/>
      <c r="E542" s="72"/>
      <c r="F542" s="72"/>
      <c r="G542" s="72"/>
      <c r="H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</row>
    <row r="543" spans="1:39" x14ac:dyDescent="0.2">
      <c r="A543" s="73"/>
      <c r="B543" s="72"/>
      <c r="C543" s="72"/>
      <c r="D543" s="72"/>
      <c r="E543" s="72"/>
      <c r="F543" s="72"/>
      <c r="G543" s="72"/>
      <c r="H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</row>
    <row r="544" spans="1:39" x14ac:dyDescent="0.2">
      <c r="A544" s="73"/>
      <c r="B544" s="72"/>
      <c r="C544" s="72"/>
      <c r="D544" s="72"/>
      <c r="E544" s="72"/>
      <c r="F544" s="72"/>
      <c r="G544" s="72"/>
      <c r="H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</row>
    <row r="545" spans="1:39" x14ac:dyDescent="0.2">
      <c r="A545" s="73"/>
      <c r="B545" s="72"/>
      <c r="C545" s="72"/>
      <c r="D545" s="72"/>
      <c r="E545" s="72"/>
      <c r="F545" s="72"/>
      <c r="G545" s="72"/>
      <c r="H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</row>
    <row r="546" spans="1:39" x14ac:dyDescent="0.2">
      <c r="A546" s="73"/>
      <c r="B546" s="72"/>
      <c r="C546" s="72"/>
      <c r="D546" s="72"/>
      <c r="E546" s="72"/>
      <c r="F546" s="72"/>
      <c r="G546" s="72"/>
      <c r="H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</row>
    <row r="547" spans="1:39" x14ac:dyDescent="0.2">
      <c r="A547" s="73"/>
      <c r="B547" s="72"/>
      <c r="C547" s="72"/>
      <c r="D547" s="72"/>
      <c r="E547" s="72"/>
      <c r="F547" s="72"/>
      <c r="G547" s="72"/>
      <c r="H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</row>
    <row r="548" spans="1:39" x14ac:dyDescent="0.2">
      <c r="A548" s="73"/>
      <c r="B548" s="72"/>
      <c r="C548" s="72"/>
      <c r="D548" s="72"/>
      <c r="E548" s="72"/>
      <c r="F548" s="72"/>
      <c r="G548" s="72"/>
      <c r="H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</row>
    <row r="549" spans="1:39" x14ac:dyDescent="0.2">
      <c r="A549" s="73"/>
      <c r="B549" s="72"/>
      <c r="C549" s="72"/>
      <c r="D549" s="72"/>
      <c r="E549" s="72"/>
      <c r="F549" s="72"/>
      <c r="G549" s="72"/>
      <c r="H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</row>
    <row r="550" spans="1:39" x14ac:dyDescent="0.2">
      <c r="A550" s="73"/>
      <c r="B550" s="72"/>
      <c r="C550" s="72"/>
      <c r="D550" s="72"/>
      <c r="E550" s="72"/>
      <c r="F550" s="72"/>
      <c r="G550" s="72"/>
      <c r="H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</row>
    <row r="551" spans="1:39" x14ac:dyDescent="0.2">
      <c r="A551" s="73"/>
      <c r="B551" s="72"/>
      <c r="C551" s="72"/>
      <c r="D551" s="72"/>
      <c r="E551" s="72"/>
      <c r="F551" s="72"/>
      <c r="G551" s="72"/>
      <c r="H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</row>
    <row r="552" spans="1:39" x14ac:dyDescent="0.2">
      <c r="A552" s="73"/>
      <c r="B552" s="72"/>
      <c r="C552" s="72"/>
      <c r="D552" s="72"/>
      <c r="E552" s="72"/>
      <c r="F552" s="72"/>
      <c r="G552" s="72"/>
      <c r="H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</row>
    <row r="553" spans="1:39" x14ac:dyDescent="0.2">
      <c r="A553" s="73"/>
      <c r="B553" s="72"/>
      <c r="C553" s="72"/>
      <c r="D553" s="72"/>
      <c r="E553" s="72"/>
      <c r="F553" s="72"/>
      <c r="G553" s="72"/>
      <c r="H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</row>
    <row r="554" spans="1:39" x14ac:dyDescent="0.2">
      <c r="A554" s="73"/>
      <c r="B554" s="72"/>
      <c r="C554" s="72"/>
      <c r="D554" s="72"/>
      <c r="E554" s="72"/>
      <c r="F554" s="72"/>
      <c r="G554" s="72"/>
      <c r="H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9"/>
  <sheetViews>
    <sheetView workbookViewId="0">
      <pane xSplit="2" ySplit="1" topLeftCell="L138" activePane="bottomRight" state="frozen"/>
      <selection pane="topRight" activeCell="C1" sqref="C1"/>
      <selection pane="bottomLeft" activeCell="A2" sqref="A2"/>
      <selection pane="bottomRight" activeCell="N139" sqref="N139"/>
    </sheetView>
  </sheetViews>
  <sheetFormatPr baseColWidth="10" defaultColWidth="9.1640625" defaultRowHeight="16" x14ac:dyDescent="0.2"/>
  <cols>
    <col min="1" max="1" width="10.1640625" style="71" bestFit="1" customWidth="1"/>
    <col min="2" max="2" width="8.1640625" style="71" bestFit="1" customWidth="1"/>
    <col min="3" max="3" width="22.83203125" style="71" bestFit="1" customWidth="1"/>
    <col min="4" max="4" width="28.5" style="71" bestFit="1" customWidth="1"/>
    <col min="5" max="5" width="13.5" style="71" bestFit="1" customWidth="1"/>
    <col min="6" max="6" width="8.5" style="71" bestFit="1" customWidth="1"/>
    <col min="7" max="7" width="9.5" style="71" bestFit="1" customWidth="1"/>
    <col min="8" max="8" width="8.83203125" style="71" bestFit="1" customWidth="1"/>
    <col min="9" max="9" width="6.33203125" style="71" bestFit="1" customWidth="1"/>
    <col min="10" max="10" width="16.1640625" style="71" bestFit="1" customWidth="1"/>
    <col min="11" max="11" width="13.83203125" style="71" bestFit="1" customWidth="1"/>
    <col min="12" max="12" width="14.6640625" style="71" bestFit="1" customWidth="1"/>
    <col min="13" max="13" width="15.5" style="71" bestFit="1" customWidth="1"/>
    <col min="14" max="14" width="11.83203125" style="71" bestFit="1" customWidth="1"/>
    <col min="15" max="15" width="8.5" style="71" bestFit="1" customWidth="1"/>
    <col min="16" max="16" width="5.5" style="71" bestFit="1" customWidth="1"/>
    <col min="17" max="17" width="11.1640625" style="71" bestFit="1" customWidth="1"/>
    <col min="18" max="18" width="6.6640625" style="71" bestFit="1" customWidth="1"/>
    <col min="19" max="19" width="14.5" style="71" bestFit="1" customWidth="1"/>
    <col min="20" max="21" width="9.1640625" style="71"/>
    <col min="22" max="22" width="10.5" style="71" bestFit="1" customWidth="1"/>
    <col min="23" max="23" width="8.1640625" style="71" bestFit="1" customWidth="1"/>
    <col min="24" max="30" width="14.33203125" style="71" bestFit="1" customWidth="1"/>
    <col min="31" max="31" width="9.1640625" style="71"/>
    <col min="32" max="32" width="25.83203125" style="71" bestFit="1" customWidth="1"/>
    <col min="33" max="16384" width="9.1640625" style="71"/>
  </cols>
  <sheetData>
    <row r="1" spans="1:32" s="89" customFormat="1" x14ac:dyDescent="0.2">
      <c r="A1" s="83" t="s">
        <v>0</v>
      </c>
      <c r="B1" s="83" t="s">
        <v>1</v>
      </c>
      <c r="C1" s="83" t="s">
        <v>82</v>
      </c>
      <c r="D1" s="83" t="s">
        <v>127</v>
      </c>
      <c r="E1" s="83" t="s">
        <v>126</v>
      </c>
      <c r="F1" s="83" t="s">
        <v>125</v>
      </c>
      <c r="G1" s="83" t="s">
        <v>124</v>
      </c>
      <c r="H1" s="83" t="s">
        <v>123</v>
      </c>
      <c r="I1" s="83" t="s">
        <v>128</v>
      </c>
      <c r="J1" s="83" t="s">
        <v>129</v>
      </c>
      <c r="K1" s="83" t="s">
        <v>130</v>
      </c>
      <c r="L1" s="83" t="s">
        <v>122</v>
      </c>
      <c r="M1" s="83" t="s">
        <v>131</v>
      </c>
      <c r="N1" s="83" t="s">
        <v>132</v>
      </c>
      <c r="O1" s="84" t="s">
        <v>14</v>
      </c>
      <c r="P1" s="85" t="s">
        <v>15</v>
      </c>
      <c r="Q1" s="85" t="s">
        <v>16</v>
      </c>
      <c r="R1" s="86" t="s">
        <v>17</v>
      </c>
      <c r="S1" s="87" t="s">
        <v>146</v>
      </c>
      <c r="T1" s="87"/>
      <c r="U1" s="83"/>
      <c r="V1" s="83" t="s">
        <v>19</v>
      </c>
      <c r="W1" s="83" t="s">
        <v>20</v>
      </c>
      <c r="X1" s="83" t="s">
        <v>15</v>
      </c>
      <c r="Y1" s="83" t="s">
        <v>16</v>
      </c>
      <c r="Z1" s="83" t="s">
        <v>17</v>
      </c>
      <c r="AA1" s="83" t="s">
        <v>96</v>
      </c>
      <c r="AB1" s="88" t="s">
        <v>97</v>
      </c>
      <c r="AC1" s="88" t="s">
        <v>98</v>
      </c>
      <c r="AD1" s="88" t="s">
        <v>99</v>
      </c>
    </row>
    <row r="2" spans="1:32" s="95" customFormat="1" ht="17" thickBot="1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  <c r="P2" s="92"/>
      <c r="Q2" s="92"/>
      <c r="R2" s="93"/>
      <c r="S2" s="94"/>
      <c r="T2" s="94"/>
      <c r="U2" s="90"/>
      <c r="V2" s="90"/>
      <c r="W2" s="90"/>
      <c r="X2" s="90"/>
      <c r="Y2" s="90"/>
      <c r="Z2" s="90"/>
      <c r="AA2" s="90"/>
    </row>
    <row r="3" spans="1:32" ht="17" thickTop="1" x14ac:dyDescent="0.2">
      <c r="A3" s="73"/>
      <c r="B3" s="96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4"/>
      <c r="R3" s="72"/>
      <c r="S3" s="72"/>
      <c r="V3" s="72"/>
      <c r="W3" s="96"/>
      <c r="Y3" s="97"/>
      <c r="AF3" s="98" t="s">
        <v>142</v>
      </c>
    </row>
    <row r="4" spans="1:32" x14ac:dyDescent="0.2">
      <c r="A4" s="73"/>
      <c r="E4" s="72"/>
      <c r="F4" s="72"/>
      <c r="G4" s="72"/>
      <c r="H4" s="72"/>
      <c r="I4" s="72"/>
      <c r="J4" s="72"/>
      <c r="K4" s="72"/>
      <c r="L4" s="72"/>
      <c r="M4" s="72"/>
      <c r="N4" s="72"/>
      <c r="O4" s="74"/>
      <c r="P4" s="74"/>
      <c r="Q4" s="72"/>
      <c r="R4" s="72"/>
      <c r="S4" s="72"/>
      <c r="V4" s="72"/>
      <c r="AF4" s="99" t="s">
        <v>143</v>
      </c>
    </row>
    <row r="5" spans="1:32" x14ac:dyDescent="0.2">
      <c r="A5" s="73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V5" s="72"/>
      <c r="AF5" s="100" t="s">
        <v>144</v>
      </c>
    </row>
    <row r="6" spans="1:32" ht="17" thickBot="1" x14ac:dyDescent="0.25">
      <c r="A6" s="73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V6" s="72"/>
      <c r="AF6" s="101" t="s">
        <v>145</v>
      </c>
    </row>
    <row r="7" spans="1:32" ht="17" thickTop="1" x14ac:dyDescent="0.2">
      <c r="A7" s="73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V7" s="72"/>
    </row>
    <row r="8" spans="1:32" x14ac:dyDescent="0.2">
      <c r="A8" s="73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V8" s="72"/>
    </row>
    <row r="9" spans="1:32" x14ac:dyDescent="0.2">
      <c r="A9" s="73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V9" s="72"/>
    </row>
    <row r="10" spans="1:32" x14ac:dyDescent="0.2">
      <c r="A10" s="73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V10" s="72"/>
    </row>
    <row r="11" spans="1:32" x14ac:dyDescent="0.2">
      <c r="A11" s="73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V11" s="72"/>
    </row>
    <row r="12" spans="1:32" x14ac:dyDescent="0.2">
      <c r="A12" s="73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</row>
    <row r="13" spans="1:32" x14ac:dyDescent="0.2">
      <c r="A13" s="73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</row>
    <row r="14" spans="1:32" x14ac:dyDescent="0.2">
      <c r="A14" s="73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</row>
    <row r="15" spans="1:32" x14ac:dyDescent="0.2">
      <c r="A15" s="73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</row>
    <row r="16" spans="1:32" x14ac:dyDescent="0.2">
      <c r="A16" s="73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</row>
    <row r="17" spans="1:30" x14ac:dyDescent="0.2">
      <c r="A17" s="73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18" spans="1:30" x14ac:dyDescent="0.2">
      <c r="A18" s="76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30" x14ac:dyDescent="0.2">
      <c r="A19" s="76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</row>
    <row r="20" spans="1:30" x14ac:dyDescent="0.2">
      <c r="A20" s="76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30" x14ac:dyDescent="0.2">
      <c r="A21" s="76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</row>
    <row r="23" spans="1:30" x14ac:dyDescent="0.2">
      <c r="A23" s="73">
        <v>41345</v>
      </c>
      <c r="B23" s="77" t="s">
        <v>32</v>
      </c>
      <c r="C23" s="77" t="s">
        <v>33</v>
      </c>
      <c r="D23" s="72" t="s">
        <v>172</v>
      </c>
      <c r="E23" s="72">
        <v>5</v>
      </c>
      <c r="F23" s="72">
        <v>2</v>
      </c>
      <c r="G23" s="72">
        <v>4</v>
      </c>
      <c r="H23" s="72">
        <v>3</v>
      </c>
      <c r="I23" s="72">
        <v>1</v>
      </c>
      <c r="J23" s="72">
        <v>13</v>
      </c>
      <c r="K23" s="72">
        <v>55</v>
      </c>
      <c r="L23" s="72" t="s">
        <v>23</v>
      </c>
      <c r="M23" s="72" t="s">
        <v>23</v>
      </c>
      <c r="N23" s="72">
        <v>1</v>
      </c>
      <c r="O23" s="72">
        <v>0.04</v>
      </c>
      <c r="P23" s="72">
        <v>6.28</v>
      </c>
      <c r="Q23" s="72">
        <v>1.54</v>
      </c>
      <c r="R23" s="72">
        <v>0.13800000000000001</v>
      </c>
      <c r="S23" s="72">
        <v>10.4</v>
      </c>
      <c r="V23" s="72" t="s">
        <v>22</v>
      </c>
      <c r="W23" s="96" t="s">
        <v>32</v>
      </c>
      <c r="X23" s="71">
        <f>AVERAGE(P23:P24)</f>
        <v>6.1750000000000007</v>
      </c>
      <c r="Y23" s="71">
        <f>AVERAGE(Q23:Q24)</f>
        <v>2.21</v>
      </c>
      <c r="Z23" s="71">
        <f>AVERAGE(R23:R24)</f>
        <v>0.61250000000000004</v>
      </c>
      <c r="AA23" s="71">
        <f>AVERAGE(S23:S24)</f>
        <v>8.35</v>
      </c>
      <c r="AB23" s="71">
        <f>AVERAGE(M23:M24)</f>
        <v>4</v>
      </c>
      <c r="AC23" s="71">
        <f>TNTP!M21</f>
        <v>2.1150570000000002</v>
      </c>
      <c r="AD23" s="71">
        <f>TNTP!N21</f>
        <v>4.0725549999999999E-2</v>
      </c>
    </row>
    <row r="24" spans="1:30" x14ac:dyDescent="0.2">
      <c r="A24" s="73">
        <v>41359</v>
      </c>
      <c r="B24" s="72"/>
      <c r="C24" s="77"/>
      <c r="D24" s="72"/>
      <c r="E24" s="72">
        <v>5</v>
      </c>
      <c r="F24" s="72">
        <v>1</v>
      </c>
      <c r="G24" s="72">
        <v>1</v>
      </c>
      <c r="H24" s="72">
        <v>4</v>
      </c>
      <c r="I24" s="72">
        <v>2</v>
      </c>
      <c r="J24" s="72">
        <v>11</v>
      </c>
      <c r="K24" s="72">
        <v>34</v>
      </c>
      <c r="L24" s="72" t="s">
        <v>23</v>
      </c>
      <c r="M24" s="72">
        <v>4</v>
      </c>
      <c r="N24" s="72">
        <v>2</v>
      </c>
      <c r="O24" s="72">
        <v>0.05</v>
      </c>
      <c r="P24" s="72">
        <v>6.07</v>
      </c>
      <c r="Q24" s="72">
        <v>2.88</v>
      </c>
      <c r="R24" s="72">
        <v>1.087</v>
      </c>
      <c r="S24" s="72">
        <v>6.3</v>
      </c>
      <c r="V24" s="72" t="s">
        <v>24</v>
      </c>
      <c r="X24" s="71">
        <f>AVERAGE(P25:P26)</f>
        <v>6.8049999999999997</v>
      </c>
      <c r="Y24" s="71">
        <f>AVERAGE(Q25:Q26)</f>
        <v>1.62</v>
      </c>
      <c r="Z24" s="71">
        <f>AVERAGE(R25:R26)</f>
        <v>0.1055</v>
      </c>
      <c r="AA24" s="71">
        <f>AVERAGE(S25:S26)</f>
        <v>9.3000000000000007</v>
      </c>
      <c r="AB24" s="71">
        <f>AVERAGE(M25:M26)</f>
        <v>3</v>
      </c>
      <c r="AC24" s="71">
        <f>TNTP!M22</f>
        <v>1.5351672000000001</v>
      </c>
      <c r="AD24" s="71">
        <f>TNTP!N22</f>
        <v>2.9266650000000002E-2</v>
      </c>
    </row>
    <row r="25" spans="1:30" x14ac:dyDescent="0.2">
      <c r="A25" s="73">
        <v>41373</v>
      </c>
      <c r="B25" s="72"/>
      <c r="C25" s="72"/>
      <c r="D25" s="72"/>
      <c r="E25" s="72">
        <v>5</v>
      </c>
      <c r="F25" s="72">
        <v>1</v>
      </c>
      <c r="G25" s="72">
        <v>1</v>
      </c>
      <c r="H25" s="72">
        <v>1</v>
      </c>
      <c r="I25" s="72">
        <v>1</v>
      </c>
      <c r="J25" s="72">
        <v>1</v>
      </c>
      <c r="K25" s="72">
        <v>61</v>
      </c>
      <c r="L25" s="72">
        <v>58</v>
      </c>
      <c r="M25" s="72">
        <v>3</v>
      </c>
      <c r="N25" s="72">
        <v>1</v>
      </c>
      <c r="O25" s="72">
        <v>0.05</v>
      </c>
      <c r="P25" s="72">
        <v>6.76</v>
      </c>
      <c r="Q25" s="72">
        <v>1.8</v>
      </c>
      <c r="R25" s="72">
        <v>6.7000000000000004E-2</v>
      </c>
      <c r="S25" s="72">
        <v>7.5</v>
      </c>
      <c r="V25" s="72" t="s">
        <v>25</v>
      </c>
      <c r="X25" s="71">
        <f>AVERAGE(P27:P28)</f>
        <v>6.65</v>
      </c>
      <c r="Y25" s="71">
        <f>AVERAGE(Q27:Q28)</f>
        <v>1.895</v>
      </c>
      <c r="Z25" s="71">
        <f>AVERAGE(R27:R28)</f>
        <v>0.17050000000000001</v>
      </c>
      <c r="AA25" s="71">
        <f>AVERAGE(S27:S28)</f>
        <v>10.25</v>
      </c>
      <c r="AB25" s="71">
        <f>AVERAGE(M27:M28)</f>
        <v>20</v>
      </c>
      <c r="AC25" s="71">
        <f>TNTP!M23</f>
        <v>1.7298644999999999</v>
      </c>
      <c r="AD25" s="71">
        <f>TNTP!N23</f>
        <v>4.9861699999999995E-2</v>
      </c>
    </row>
    <row r="26" spans="1:30" x14ac:dyDescent="0.2">
      <c r="A26" s="73">
        <v>41387</v>
      </c>
      <c r="B26" s="72"/>
      <c r="C26" s="72"/>
      <c r="D26" s="72"/>
      <c r="E26" s="72">
        <v>5</v>
      </c>
      <c r="F26" s="72">
        <v>2</v>
      </c>
      <c r="G26" s="72">
        <v>3</v>
      </c>
      <c r="H26" s="72">
        <v>1</v>
      </c>
      <c r="I26" s="72">
        <v>3</v>
      </c>
      <c r="J26" s="72">
        <v>6</v>
      </c>
      <c r="K26" s="72">
        <v>48</v>
      </c>
      <c r="L26" s="72">
        <v>60</v>
      </c>
      <c r="M26" s="72" t="s">
        <v>23</v>
      </c>
      <c r="N26" s="72">
        <v>1</v>
      </c>
      <c r="O26" s="72">
        <v>0.05</v>
      </c>
      <c r="P26" s="72">
        <v>6.85</v>
      </c>
      <c r="Q26" s="72">
        <v>1.44</v>
      </c>
      <c r="R26" s="72">
        <v>0.14399999999999999</v>
      </c>
      <c r="S26" s="72">
        <v>11.1</v>
      </c>
      <c r="V26" s="72" t="s">
        <v>26</v>
      </c>
      <c r="X26" s="71">
        <f>AVERAGE(P29:P30)</f>
        <v>6.88</v>
      </c>
      <c r="Y26" s="71">
        <f>AVERAGE(Q29:Q30)</f>
        <v>1.026</v>
      </c>
      <c r="Z26" s="71">
        <f>AVERAGE(R29:R30)</f>
        <v>0.34299999999999997</v>
      </c>
      <c r="AA26" s="71">
        <f>AVERAGE(S29:S30)</f>
        <v>32.700000000000003</v>
      </c>
      <c r="AB26" s="71">
        <f>AVERAGE(M29:M30)</f>
        <v>38</v>
      </c>
      <c r="AC26" s="71">
        <f>TNTP!M24</f>
        <v>1.3999996500000003</v>
      </c>
      <c r="AD26" s="71">
        <f>TNTP!N24</f>
        <v>6.1630299999999999E-2</v>
      </c>
    </row>
    <row r="27" spans="1:30" x14ac:dyDescent="0.2">
      <c r="A27" s="73">
        <v>41401</v>
      </c>
      <c r="B27" s="72"/>
      <c r="C27" s="72"/>
      <c r="D27" s="72"/>
      <c r="E27" s="72">
        <v>5</v>
      </c>
      <c r="F27" s="72">
        <v>1</v>
      </c>
      <c r="G27" s="72">
        <v>4</v>
      </c>
      <c r="H27" s="72">
        <v>5</v>
      </c>
      <c r="I27" s="72">
        <v>1</v>
      </c>
      <c r="J27" s="72">
        <v>13</v>
      </c>
      <c r="K27" s="72">
        <v>61</v>
      </c>
      <c r="L27" s="72" t="s">
        <v>23</v>
      </c>
      <c r="M27" s="72" t="s">
        <v>23</v>
      </c>
      <c r="N27" s="72">
        <v>2</v>
      </c>
      <c r="O27" s="72">
        <v>7.0000000000000007E-2</v>
      </c>
      <c r="P27" s="72">
        <v>6.58</v>
      </c>
      <c r="Q27" s="72">
        <v>1.71</v>
      </c>
      <c r="R27" s="72">
        <v>6.7000000000000004E-2</v>
      </c>
      <c r="S27" s="72">
        <v>10</v>
      </c>
      <c r="V27" s="72" t="s">
        <v>27</v>
      </c>
      <c r="X27" s="71">
        <f>AVERAGE(P31:P33)</f>
        <v>6.253333333333333</v>
      </c>
      <c r="Y27" s="71">
        <f>AVERAGE(Q31:Q33)</f>
        <v>1.9963333333333335</v>
      </c>
      <c r="Z27" s="71">
        <f>AVERAGE(R31:R33)</f>
        <v>0.41700000000000004</v>
      </c>
      <c r="AA27" s="71">
        <f>AVERAGE(S31:S33)</f>
        <v>19.866666666666664</v>
      </c>
      <c r="AB27" s="71">
        <f>AVERAGE(M31:M33)</f>
        <v>31.666666666666668</v>
      </c>
      <c r="AC27" s="71">
        <f>TNTP!M25</f>
        <v>1.5664495000000001</v>
      </c>
      <c r="AD27" s="71">
        <f>TNTP!N25</f>
        <v>0.12553173333333334</v>
      </c>
    </row>
    <row r="28" spans="1:30" x14ac:dyDescent="0.2">
      <c r="A28" s="73">
        <v>41415</v>
      </c>
      <c r="B28" s="72"/>
      <c r="C28" s="72"/>
      <c r="D28" s="72"/>
      <c r="E28" s="72">
        <v>5</v>
      </c>
      <c r="F28" s="72">
        <v>1</v>
      </c>
      <c r="G28" s="72">
        <v>3</v>
      </c>
      <c r="H28" s="72">
        <v>5</v>
      </c>
      <c r="I28" s="72">
        <v>2</v>
      </c>
      <c r="J28" s="72">
        <v>10</v>
      </c>
      <c r="K28" s="72">
        <v>73</v>
      </c>
      <c r="L28" s="72" t="s">
        <v>23</v>
      </c>
      <c r="M28" s="72">
        <v>20</v>
      </c>
      <c r="N28" s="72">
        <v>1</v>
      </c>
      <c r="O28" s="72">
        <v>0.05</v>
      </c>
      <c r="P28" s="72">
        <v>6.72</v>
      </c>
      <c r="Q28" s="72">
        <v>2.08</v>
      </c>
      <c r="R28" s="72">
        <v>0.27400000000000002</v>
      </c>
      <c r="S28" s="72">
        <v>10.5</v>
      </c>
      <c r="V28" s="72" t="s">
        <v>28</v>
      </c>
      <c r="X28" s="71">
        <f>AVERAGE(P34:P35)</f>
        <v>7.82</v>
      </c>
      <c r="Y28" s="71">
        <f>AVERAGE(Q34:Q35)</f>
        <v>2.29</v>
      </c>
      <c r="Z28" s="71">
        <f>AVERAGE(R34:R35)</f>
        <v>0.19700000000000001</v>
      </c>
      <c r="AA28" s="71">
        <f>AVERAGE(S34:S35)</f>
        <v>27.9</v>
      </c>
      <c r="AB28" s="71">
        <f>AVERAGE(M34:M35)</f>
        <v>28</v>
      </c>
      <c r="AC28" s="71">
        <f>TNTP!M26</f>
        <v>2.7453719999999997</v>
      </c>
      <c r="AD28" s="71">
        <f>TNTP!N26</f>
        <v>5.2648999999999994E-2</v>
      </c>
    </row>
    <row r="29" spans="1:30" x14ac:dyDescent="0.2">
      <c r="A29" s="73">
        <v>41429</v>
      </c>
      <c r="B29" s="72"/>
      <c r="C29" s="72"/>
      <c r="D29" s="72"/>
      <c r="E29" s="72">
        <v>5</v>
      </c>
      <c r="F29" s="72">
        <v>1</v>
      </c>
      <c r="G29" s="72">
        <v>1</v>
      </c>
      <c r="H29" s="72">
        <v>6</v>
      </c>
      <c r="I29" s="72">
        <v>3</v>
      </c>
      <c r="J29" s="72">
        <v>5</v>
      </c>
      <c r="K29" s="72">
        <v>68</v>
      </c>
      <c r="L29" s="72" t="s">
        <v>23</v>
      </c>
      <c r="M29" s="72">
        <v>31</v>
      </c>
      <c r="N29" s="72">
        <v>2</v>
      </c>
      <c r="O29" s="72">
        <v>0.05</v>
      </c>
      <c r="P29" s="72">
        <v>6.93</v>
      </c>
      <c r="Q29" s="72">
        <v>1.17</v>
      </c>
      <c r="R29" s="72">
        <v>0.47399999999999998</v>
      </c>
      <c r="S29" s="72">
        <v>18.7</v>
      </c>
      <c r="V29" s="72" t="s">
        <v>29</v>
      </c>
      <c r="X29" s="71">
        <f>AVERAGE(P36:P37)</f>
        <v>7.27</v>
      </c>
      <c r="Y29" s="71">
        <f>AVERAGE(Q36:Q37)</f>
        <v>1.9449999999999998</v>
      </c>
      <c r="Z29" s="71">
        <f>AVERAGE(R36:R37)</f>
        <v>0.32100000000000001</v>
      </c>
      <c r="AA29" s="71">
        <f>AVERAGE(S36:S37)</f>
        <v>59.2</v>
      </c>
      <c r="AB29" s="71">
        <f>AVERAGE(M36:M37)</f>
        <v>45.5</v>
      </c>
      <c r="AC29" s="71">
        <f>TNTP!M27</f>
        <v>1.0995495</v>
      </c>
      <c r="AD29" s="71">
        <f>TNTP!N27</f>
        <v>6.3023949999999995E-2</v>
      </c>
    </row>
    <row r="30" spans="1:30" x14ac:dyDescent="0.2">
      <c r="A30" s="73">
        <v>41443</v>
      </c>
      <c r="B30" s="72"/>
      <c r="C30" s="72"/>
      <c r="D30" s="72"/>
      <c r="E30" s="72">
        <v>5</v>
      </c>
      <c r="F30" s="72">
        <v>1</v>
      </c>
      <c r="G30" s="72">
        <v>3</v>
      </c>
      <c r="H30" s="72">
        <v>5</v>
      </c>
      <c r="I30" s="72">
        <v>1</v>
      </c>
      <c r="J30" s="72">
        <v>13</v>
      </c>
      <c r="K30" s="72">
        <v>77</v>
      </c>
      <c r="L30" s="72" t="s">
        <v>23</v>
      </c>
      <c r="M30" s="72">
        <v>45</v>
      </c>
      <c r="N30" s="72">
        <v>2</v>
      </c>
      <c r="O30" s="72">
        <v>0.05</v>
      </c>
      <c r="P30" s="72">
        <v>6.83</v>
      </c>
      <c r="Q30" s="72">
        <v>0.88200000000000001</v>
      </c>
      <c r="R30" s="72">
        <v>0.21199999999999999</v>
      </c>
      <c r="S30" s="72">
        <v>46.7</v>
      </c>
      <c r="V30" s="72" t="s">
        <v>30</v>
      </c>
      <c r="X30" s="71">
        <f>AVERAGE(P38:P39)</f>
        <v>6.67</v>
      </c>
      <c r="Y30" s="71">
        <f>AVERAGE(Q38:Q39)</f>
        <v>1.5</v>
      </c>
      <c r="Z30" s="71">
        <f>AVERAGE(R38:R39)</f>
        <v>0.76700000000000002</v>
      </c>
      <c r="AA30" s="71">
        <f>AVERAGE(S38:S39)</f>
        <v>32.15</v>
      </c>
      <c r="AB30" s="71">
        <f>AVERAGE(M38:M39)</f>
        <v>30</v>
      </c>
      <c r="AC30" s="71">
        <f>TNTP!M28</f>
        <v>1.1919956999999999</v>
      </c>
      <c r="AD30" s="71">
        <f>TNTP!N28</f>
        <v>6.4572450000000003E-2</v>
      </c>
    </row>
    <row r="31" spans="1:30" x14ac:dyDescent="0.2">
      <c r="A31" s="73">
        <v>41457</v>
      </c>
      <c r="B31" s="72"/>
      <c r="C31" s="72"/>
      <c r="D31" s="72"/>
      <c r="E31" s="72">
        <v>5</v>
      </c>
      <c r="F31" s="72">
        <v>1</v>
      </c>
      <c r="G31" s="72">
        <v>3</v>
      </c>
      <c r="H31" s="72">
        <v>5</v>
      </c>
      <c r="I31" s="72">
        <v>1</v>
      </c>
      <c r="J31" s="72">
        <v>13</v>
      </c>
      <c r="K31" s="72">
        <v>73</v>
      </c>
      <c r="L31" s="72" t="s">
        <v>23</v>
      </c>
      <c r="M31" s="72">
        <v>40</v>
      </c>
      <c r="N31" s="72">
        <v>1</v>
      </c>
      <c r="O31" s="72">
        <v>0.03</v>
      </c>
      <c r="P31" s="72">
        <v>5.7</v>
      </c>
      <c r="Q31" s="72">
        <v>0.40899999999999997</v>
      </c>
      <c r="R31" s="72">
        <v>0.39500000000000002</v>
      </c>
      <c r="S31" s="72">
        <v>21.4</v>
      </c>
      <c r="V31" s="72" t="s">
        <v>31</v>
      </c>
      <c r="X31" s="71" t="e">
        <f>AVERAGE(P40)</f>
        <v>#DIV/0!</v>
      </c>
      <c r="Y31" s="71" t="e">
        <f>AVERAGE(Q40)</f>
        <v>#DIV/0!</v>
      </c>
      <c r="Z31" s="71" t="e">
        <f>AVERAGE(R40)</f>
        <v>#DIV/0!</v>
      </c>
      <c r="AA31" s="71" t="e">
        <f>AVERAGE(S40)</f>
        <v>#DIV/0!</v>
      </c>
      <c r="AB31" s="71">
        <f>AVERAGE(M40)</f>
        <v>27.5</v>
      </c>
      <c r="AC31" s="71" t="e">
        <f>TNTP!M29</f>
        <v>#DIV/0!</v>
      </c>
      <c r="AD31" s="71" t="e">
        <f>TNTP!N29</f>
        <v>#DIV/0!</v>
      </c>
    </row>
    <row r="32" spans="1:30" x14ac:dyDescent="0.2">
      <c r="A32" s="73">
        <v>41471</v>
      </c>
      <c r="B32" s="72"/>
      <c r="C32" s="72"/>
      <c r="D32" s="72"/>
      <c r="E32" s="72">
        <v>5</v>
      </c>
      <c r="F32" s="72">
        <v>2</v>
      </c>
      <c r="G32" s="72">
        <v>1</v>
      </c>
      <c r="H32" s="72">
        <v>1</v>
      </c>
      <c r="I32" s="72">
        <v>2</v>
      </c>
      <c r="J32" s="72">
        <v>9</v>
      </c>
      <c r="K32" s="72">
        <v>92</v>
      </c>
      <c r="L32" s="72">
        <v>82</v>
      </c>
      <c r="M32" s="72">
        <v>24</v>
      </c>
      <c r="N32" s="72">
        <v>1</v>
      </c>
      <c r="O32" s="72">
        <v>0.03</v>
      </c>
      <c r="P32" s="72">
        <v>6.04</v>
      </c>
      <c r="Q32" s="72">
        <v>1.55</v>
      </c>
      <c r="R32" s="72">
        <v>0.64800000000000002</v>
      </c>
      <c r="S32" s="72">
        <v>19.899999999999999</v>
      </c>
    </row>
    <row r="33" spans="1:30" x14ac:dyDescent="0.2">
      <c r="A33" s="73">
        <v>41485</v>
      </c>
      <c r="B33" s="72"/>
      <c r="C33" s="72"/>
      <c r="D33" s="72"/>
      <c r="E33" s="72">
        <v>5</v>
      </c>
      <c r="F33" s="72">
        <v>2</v>
      </c>
      <c r="G33" s="72">
        <v>1</v>
      </c>
      <c r="H33" s="72">
        <v>1</v>
      </c>
      <c r="I33" s="72">
        <v>1</v>
      </c>
      <c r="J33" s="72">
        <v>13</v>
      </c>
      <c r="K33" s="72">
        <v>82</v>
      </c>
      <c r="L33" s="72">
        <v>78</v>
      </c>
      <c r="M33" s="72">
        <v>31</v>
      </c>
      <c r="N33" s="72">
        <v>1</v>
      </c>
      <c r="O33" s="72">
        <v>0.05</v>
      </c>
      <c r="P33" s="72">
        <v>7.02</v>
      </c>
      <c r="Q33" s="72">
        <v>4.03</v>
      </c>
      <c r="R33" s="72">
        <v>0.20799999999999999</v>
      </c>
      <c r="S33" s="72">
        <v>18.3</v>
      </c>
    </row>
    <row r="34" spans="1:30" x14ac:dyDescent="0.2">
      <c r="A34" s="73">
        <v>41499</v>
      </c>
      <c r="B34" s="72"/>
      <c r="C34" s="72"/>
      <c r="D34" s="72"/>
      <c r="E34" s="72">
        <v>5</v>
      </c>
      <c r="F34" s="72">
        <v>1</v>
      </c>
      <c r="G34" s="72">
        <v>3</v>
      </c>
      <c r="H34" s="72">
        <v>1</v>
      </c>
      <c r="I34" s="72">
        <v>4</v>
      </c>
      <c r="J34" s="72">
        <v>10</v>
      </c>
      <c r="K34" s="72">
        <v>84</v>
      </c>
      <c r="L34" s="72">
        <v>78</v>
      </c>
      <c r="M34" s="72">
        <v>28</v>
      </c>
      <c r="N34" s="72">
        <v>1</v>
      </c>
      <c r="O34" s="72">
        <v>0.05</v>
      </c>
      <c r="P34" s="72">
        <v>7.82</v>
      </c>
      <c r="Q34" s="72">
        <v>2.29</v>
      </c>
      <c r="R34" s="72">
        <v>0.19700000000000001</v>
      </c>
      <c r="S34" s="72">
        <v>27.9</v>
      </c>
    </row>
    <row r="35" spans="1:30" x14ac:dyDescent="0.2">
      <c r="A35" s="73">
        <v>41513</v>
      </c>
      <c r="B35" s="72"/>
      <c r="C35" s="72"/>
      <c r="D35" s="72" t="s">
        <v>198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</row>
    <row r="36" spans="1:30" x14ac:dyDescent="0.2">
      <c r="A36" s="73">
        <v>41527</v>
      </c>
      <c r="B36" s="72"/>
      <c r="C36" s="72"/>
      <c r="D36" s="72"/>
      <c r="E36" s="72">
        <v>5</v>
      </c>
      <c r="F36" s="72">
        <v>1</v>
      </c>
      <c r="G36" s="72">
        <v>1</v>
      </c>
      <c r="H36" s="72">
        <v>1</v>
      </c>
      <c r="I36" s="72">
        <v>1</v>
      </c>
      <c r="J36" s="72">
        <v>13</v>
      </c>
      <c r="K36" s="72">
        <v>77</v>
      </c>
      <c r="L36" s="72">
        <v>78</v>
      </c>
      <c r="M36" s="72">
        <v>31</v>
      </c>
      <c r="N36" s="72" t="s">
        <v>23</v>
      </c>
      <c r="O36" s="72">
        <v>0.06</v>
      </c>
      <c r="P36" s="72">
        <v>7.16</v>
      </c>
      <c r="Q36" s="72">
        <v>2.2599999999999998</v>
      </c>
      <c r="R36" s="71">
        <v>0.34300000000000003</v>
      </c>
      <c r="S36" s="72">
        <v>44.5</v>
      </c>
    </row>
    <row r="37" spans="1:30" x14ac:dyDescent="0.2">
      <c r="A37" s="73">
        <v>41541</v>
      </c>
      <c r="B37" s="72"/>
      <c r="C37" s="72"/>
      <c r="D37" s="72"/>
      <c r="E37" s="72">
        <v>5</v>
      </c>
      <c r="F37" s="72">
        <v>2</v>
      </c>
      <c r="G37" s="72">
        <v>1</v>
      </c>
      <c r="H37" s="72">
        <v>1</v>
      </c>
      <c r="I37" s="72">
        <v>1</v>
      </c>
      <c r="J37" s="72">
        <v>5</v>
      </c>
      <c r="K37" s="72">
        <v>57</v>
      </c>
      <c r="L37" s="72">
        <v>68</v>
      </c>
      <c r="M37" s="119">
        <v>60</v>
      </c>
      <c r="N37" s="72">
        <v>1</v>
      </c>
      <c r="O37" s="72">
        <v>0.06</v>
      </c>
      <c r="P37" s="72">
        <v>7.38</v>
      </c>
      <c r="Q37" s="72">
        <v>1.63</v>
      </c>
      <c r="R37" s="72">
        <v>0.29899999999999999</v>
      </c>
      <c r="S37" s="72">
        <v>73.900000000000006</v>
      </c>
    </row>
    <row r="38" spans="1:30" x14ac:dyDescent="0.2">
      <c r="A38" s="76">
        <v>41555</v>
      </c>
      <c r="B38" s="72"/>
      <c r="C38" s="72"/>
      <c r="D38" s="72"/>
      <c r="E38" s="72">
        <v>5</v>
      </c>
      <c r="F38" s="72">
        <v>2</v>
      </c>
      <c r="G38" s="72">
        <v>3</v>
      </c>
      <c r="H38" s="72">
        <v>5</v>
      </c>
      <c r="I38" s="72">
        <v>2</v>
      </c>
      <c r="J38" s="72">
        <v>5</v>
      </c>
      <c r="K38" s="72">
        <v>58</v>
      </c>
      <c r="L38" s="72">
        <v>68</v>
      </c>
      <c r="M38" s="123">
        <v>28</v>
      </c>
      <c r="N38" s="72">
        <v>1</v>
      </c>
      <c r="O38" s="72">
        <v>0.06</v>
      </c>
      <c r="P38" s="72">
        <v>7.03</v>
      </c>
      <c r="Q38" s="72">
        <v>1.77</v>
      </c>
      <c r="R38" s="72">
        <v>0.214</v>
      </c>
      <c r="S38" s="72">
        <v>52.1</v>
      </c>
    </row>
    <row r="39" spans="1:30" x14ac:dyDescent="0.2">
      <c r="A39" s="76">
        <v>41569</v>
      </c>
      <c r="B39" s="72"/>
      <c r="C39" s="72"/>
      <c r="D39" s="72"/>
      <c r="E39" s="72">
        <v>5</v>
      </c>
      <c r="F39" s="72">
        <v>2</v>
      </c>
      <c r="G39" s="72">
        <v>3</v>
      </c>
      <c r="H39" s="72">
        <v>1</v>
      </c>
      <c r="I39" s="72">
        <v>1</v>
      </c>
      <c r="J39" s="72">
        <v>13</v>
      </c>
      <c r="K39" s="72">
        <v>61</v>
      </c>
      <c r="L39" s="72">
        <v>60</v>
      </c>
      <c r="M39" s="72">
        <v>32</v>
      </c>
      <c r="N39" s="72">
        <v>1</v>
      </c>
      <c r="O39" s="72">
        <v>0.05</v>
      </c>
      <c r="P39" s="72">
        <v>6.31</v>
      </c>
      <c r="Q39" s="72">
        <v>1.23</v>
      </c>
      <c r="R39" s="119">
        <v>1.32</v>
      </c>
      <c r="S39" s="72">
        <v>12.2</v>
      </c>
    </row>
    <row r="40" spans="1:30" x14ac:dyDescent="0.2">
      <c r="A40" s="76">
        <v>41583</v>
      </c>
      <c r="B40" s="72"/>
      <c r="C40" s="72"/>
      <c r="D40" s="72"/>
      <c r="E40" s="72">
        <v>5</v>
      </c>
      <c r="F40" s="72">
        <v>1</v>
      </c>
      <c r="G40" s="72">
        <v>2</v>
      </c>
      <c r="H40" s="72">
        <v>1</v>
      </c>
      <c r="I40" s="72">
        <v>2</v>
      </c>
      <c r="J40" s="72">
        <v>7</v>
      </c>
      <c r="K40" s="72">
        <v>64</v>
      </c>
      <c r="L40" s="72">
        <v>70</v>
      </c>
      <c r="M40" s="72">
        <v>27.5</v>
      </c>
      <c r="N40" s="72">
        <v>2</v>
      </c>
      <c r="O40" s="72"/>
      <c r="P40" s="72"/>
      <c r="Q40" s="72"/>
      <c r="R40" s="72"/>
      <c r="S40" s="72"/>
    </row>
    <row r="41" spans="1:30" x14ac:dyDescent="0.2">
      <c r="A41" s="76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</row>
    <row r="43" spans="1:30" x14ac:dyDescent="0.2">
      <c r="A43" s="73">
        <v>41345</v>
      </c>
      <c r="B43" s="72" t="s">
        <v>34</v>
      </c>
      <c r="C43" s="72" t="s">
        <v>35</v>
      </c>
      <c r="D43" s="72" t="s">
        <v>36</v>
      </c>
      <c r="E43" s="72">
        <v>5</v>
      </c>
      <c r="F43" s="72">
        <v>2</v>
      </c>
      <c r="G43" s="72">
        <v>3</v>
      </c>
      <c r="H43" s="72">
        <v>4</v>
      </c>
      <c r="I43" s="72">
        <v>4</v>
      </c>
      <c r="J43" s="72">
        <v>10</v>
      </c>
      <c r="K43" s="72">
        <v>59</v>
      </c>
      <c r="L43" s="72">
        <v>50</v>
      </c>
      <c r="M43" s="72">
        <v>33</v>
      </c>
      <c r="N43" s="72">
        <v>1</v>
      </c>
      <c r="O43" s="72">
        <v>7.0000000000000007E-2</v>
      </c>
      <c r="P43" s="72">
        <v>6.51</v>
      </c>
      <c r="Q43" s="72">
        <v>5.33</v>
      </c>
      <c r="R43" s="72">
        <v>0.17899999999999999</v>
      </c>
      <c r="S43" s="72">
        <v>7.4</v>
      </c>
      <c r="V43" s="72" t="s">
        <v>22</v>
      </c>
      <c r="W43" s="96" t="s">
        <v>34</v>
      </c>
      <c r="X43" s="71">
        <f>AVERAGE(P43:P44)</f>
        <v>6.41</v>
      </c>
      <c r="Y43" s="71">
        <f>AVERAGE(Q43:Q44)</f>
        <v>5.88</v>
      </c>
      <c r="Z43" s="71">
        <f>AVERAGE(R43:R44)</f>
        <v>0.1195</v>
      </c>
      <c r="AA43" s="71">
        <f>AVERAGE(S43:S44)</f>
        <v>5.3000000000000007</v>
      </c>
      <c r="AB43" s="71">
        <f>AVERAGE(M43:M44)</f>
        <v>40</v>
      </c>
      <c r="AC43" s="71">
        <f>TNTP!M40</f>
        <v>4.4052015000000004</v>
      </c>
      <c r="AD43" s="71">
        <f>TNTP!N40</f>
        <v>5.1719899999999999E-2</v>
      </c>
    </row>
    <row r="44" spans="1:30" x14ac:dyDescent="0.2">
      <c r="A44" s="73">
        <v>41359</v>
      </c>
      <c r="B44" s="72"/>
      <c r="C44" s="72"/>
      <c r="D44" s="72"/>
      <c r="E44" s="72">
        <v>5</v>
      </c>
      <c r="F44" s="72">
        <v>1</v>
      </c>
      <c r="G44" s="72">
        <v>2</v>
      </c>
      <c r="H44" s="72">
        <v>4</v>
      </c>
      <c r="I44" s="72">
        <v>2</v>
      </c>
      <c r="J44" s="72">
        <v>1</v>
      </c>
      <c r="K44" s="72">
        <v>48</v>
      </c>
      <c r="L44" s="72">
        <v>44</v>
      </c>
      <c r="M44" s="72">
        <v>47</v>
      </c>
      <c r="N44" s="72">
        <v>2</v>
      </c>
      <c r="O44" s="72">
        <v>0.08</v>
      </c>
      <c r="P44" s="72">
        <v>6.31</v>
      </c>
      <c r="Q44" s="72">
        <v>6.43</v>
      </c>
      <c r="R44" s="72">
        <v>0.06</v>
      </c>
      <c r="S44" s="72">
        <v>3.2</v>
      </c>
      <c r="V44" s="72" t="s">
        <v>24</v>
      </c>
      <c r="X44" s="71">
        <f>AVERAGE(P45:P46)</f>
        <v>6.5449999999999999</v>
      </c>
      <c r="Y44" s="71">
        <f>AVERAGE(Q45:Q46)</f>
        <v>4.17</v>
      </c>
      <c r="Z44" s="71">
        <f>AVERAGE(R45:R46)</f>
        <v>0.37</v>
      </c>
      <c r="AA44" s="71">
        <f>AVERAGE(S45:S46)</f>
        <v>11.05</v>
      </c>
      <c r="AB44" s="71">
        <f>AVERAGE(M45:M46)</f>
        <v>35</v>
      </c>
      <c r="AC44" s="71">
        <f>TNTP!M41</f>
        <v>3.5577779999999999</v>
      </c>
      <c r="AD44" s="71">
        <f>TNTP!N41</f>
        <v>4.6300149999999998E-2</v>
      </c>
    </row>
    <row r="45" spans="1:30" x14ac:dyDescent="0.2">
      <c r="A45" s="73">
        <v>41373</v>
      </c>
      <c r="B45" s="72"/>
      <c r="C45" s="72"/>
      <c r="D45" s="72" t="s">
        <v>36</v>
      </c>
      <c r="E45" s="72">
        <v>5</v>
      </c>
      <c r="F45" s="72">
        <v>2</v>
      </c>
      <c r="G45" s="72">
        <v>1</v>
      </c>
      <c r="H45" s="72">
        <v>1</v>
      </c>
      <c r="I45" s="72">
        <v>2</v>
      </c>
      <c r="J45" s="72">
        <v>12</v>
      </c>
      <c r="K45" s="72">
        <v>78</v>
      </c>
      <c r="L45" s="72">
        <v>62</v>
      </c>
      <c r="M45" s="72">
        <v>37</v>
      </c>
      <c r="N45" s="72">
        <v>1</v>
      </c>
      <c r="O45" s="72">
        <v>0.06</v>
      </c>
      <c r="P45" s="72">
        <v>6.35</v>
      </c>
      <c r="Q45" s="72">
        <v>3.94</v>
      </c>
      <c r="R45" s="72">
        <v>0.46800000000000003</v>
      </c>
      <c r="S45" s="72">
        <v>10</v>
      </c>
      <c r="V45" s="72" t="s">
        <v>25</v>
      </c>
      <c r="X45" s="71">
        <f>AVERAGE(P47:P48)</f>
        <v>6.5299999999999994</v>
      </c>
      <c r="Y45" s="71">
        <f>AVERAGE(Q47:Q48)</f>
        <v>5.07</v>
      </c>
      <c r="Z45" s="71">
        <f>AVERAGE(R47:R48)</f>
        <v>0.35850000000000004</v>
      </c>
      <c r="AA45" s="71">
        <f>AVERAGE(S47:S48)</f>
        <v>10</v>
      </c>
      <c r="AB45" s="71">
        <f>AVERAGE(M47:M48)</f>
        <v>37</v>
      </c>
      <c r="AC45" s="71">
        <f>TNTP!M42</f>
        <v>3.6418199999999996</v>
      </c>
      <c r="AD45" s="71">
        <f>TNTP!N42</f>
        <v>6.1939999999999995E-2</v>
      </c>
    </row>
    <row r="46" spans="1:30" x14ac:dyDescent="0.2">
      <c r="A46" s="73">
        <v>41387</v>
      </c>
      <c r="B46" s="72"/>
      <c r="C46" s="72"/>
      <c r="D46" s="72"/>
      <c r="E46" s="72">
        <v>5</v>
      </c>
      <c r="F46" s="72">
        <v>2</v>
      </c>
      <c r="G46" s="72">
        <v>2</v>
      </c>
      <c r="H46" s="72">
        <v>1</v>
      </c>
      <c r="I46" s="72">
        <v>2</v>
      </c>
      <c r="J46" s="72">
        <v>6</v>
      </c>
      <c r="K46" s="72">
        <v>53</v>
      </c>
      <c r="L46" s="72">
        <v>56</v>
      </c>
      <c r="M46" s="72">
        <v>33</v>
      </c>
      <c r="N46" s="72">
        <v>1</v>
      </c>
      <c r="O46" s="72">
        <v>7.0000000000000007E-2</v>
      </c>
      <c r="P46" s="72">
        <v>6.74</v>
      </c>
      <c r="Q46" s="72">
        <v>4.4000000000000004</v>
      </c>
      <c r="R46" s="72">
        <v>0.27200000000000002</v>
      </c>
      <c r="S46" s="72">
        <v>12.1</v>
      </c>
      <c r="V46" s="72" t="s">
        <v>26</v>
      </c>
      <c r="X46" s="71">
        <f>AVERAGE(P49:P50)</f>
        <v>6.82</v>
      </c>
      <c r="Y46" s="71">
        <f>AVERAGE(Q49:Q50)</f>
        <v>3.16</v>
      </c>
      <c r="Z46" s="71">
        <f>AVERAGE(R49:R50)</f>
        <v>0.14599999999999999</v>
      </c>
      <c r="AA46" s="71">
        <f>AVERAGE(S49:S50)</f>
        <v>24.85</v>
      </c>
      <c r="AB46" s="71">
        <f>AVERAGE(M49:M50)</f>
        <v>23</v>
      </c>
      <c r="AC46" s="71">
        <f>TNTP!M43</f>
        <v>2.8084034999999998</v>
      </c>
      <c r="AD46" s="71">
        <f>TNTP!N43</f>
        <v>9.3219700000000003E-2</v>
      </c>
    </row>
    <row r="47" spans="1:30" x14ac:dyDescent="0.2">
      <c r="A47" s="73">
        <v>41401</v>
      </c>
      <c r="B47" s="72"/>
      <c r="C47" s="72"/>
      <c r="D47" s="72"/>
      <c r="E47" s="72">
        <v>5</v>
      </c>
      <c r="F47" s="72">
        <v>1</v>
      </c>
      <c r="G47" s="72">
        <v>3</v>
      </c>
      <c r="H47" s="72">
        <v>5</v>
      </c>
      <c r="I47" s="72">
        <v>1</v>
      </c>
      <c r="J47" s="72">
        <v>13</v>
      </c>
      <c r="K47" s="72">
        <v>62</v>
      </c>
      <c r="L47" s="72">
        <v>60</v>
      </c>
      <c r="M47" s="72">
        <v>35</v>
      </c>
      <c r="N47" s="72">
        <v>1</v>
      </c>
      <c r="O47" s="72">
        <v>7.0000000000000007E-2</v>
      </c>
      <c r="P47" s="72">
        <v>6.54</v>
      </c>
      <c r="Q47" s="72">
        <v>4.91</v>
      </c>
      <c r="R47" s="72">
        <v>0.40500000000000003</v>
      </c>
      <c r="S47" s="72">
        <v>6.4</v>
      </c>
      <c r="V47" s="72" t="s">
        <v>27</v>
      </c>
      <c r="X47" s="71">
        <f>AVERAGE(P51:P53)</f>
        <v>6.6133333333333333</v>
      </c>
      <c r="Y47" s="71">
        <f>AVERAGE(Q51:Q53)</f>
        <v>4.5413333333333332</v>
      </c>
      <c r="Z47" s="71">
        <f>AVERAGE(R51:R53)</f>
        <v>0.67433333333333334</v>
      </c>
      <c r="AA47" s="71">
        <f>AVERAGE(S51:S53)</f>
        <v>25.600000000000005</v>
      </c>
      <c r="AB47" s="71">
        <f>AVERAGE(M51:M53)</f>
        <v>25</v>
      </c>
      <c r="AC47" s="71">
        <f>TNTP!M44</f>
        <v>2.6659989999999998</v>
      </c>
      <c r="AD47" s="71">
        <f>TNTP!N44</f>
        <v>0.17487726666666667</v>
      </c>
    </row>
    <row r="48" spans="1:30" x14ac:dyDescent="0.2">
      <c r="A48" s="73">
        <v>41415</v>
      </c>
      <c r="B48" s="72"/>
      <c r="C48" s="72"/>
      <c r="D48" s="72"/>
      <c r="E48" s="72">
        <v>5</v>
      </c>
      <c r="F48" s="72">
        <v>2</v>
      </c>
      <c r="G48" s="72">
        <v>2</v>
      </c>
      <c r="H48" s="72">
        <v>2</v>
      </c>
      <c r="I48" s="72">
        <v>3</v>
      </c>
      <c r="J48" s="72">
        <v>10</v>
      </c>
      <c r="K48" s="72">
        <v>80</v>
      </c>
      <c r="L48" s="72">
        <v>73</v>
      </c>
      <c r="M48" s="72">
        <v>39</v>
      </c>
      <c r="N48" s="72">
        <v>1</v>
      </c>
      <c r="O48" s="72">
        <v>0.08</v>
      </c>
      <c r="P48" s="72">
        <v>6.52</v>
      </c>
      <c r="Q48" s="72">
        <v>5.23</v>
      </c>
      <c r="R48" s="72">
        <v>0.312</v>
      </c>
      <c r="S48" s="72">
        <v>13.6</v>
      </c>
      <c r="V48" s="72" t="s">
        <v>28</v>
      </c>
      <c r="X48" s="71">
        <f>AVERAGE(P54:P55)</f>
        <v>7.9749999999999996</v>
      </c>
      <c r="Y48" s="71">
        <f>AVERAGE(Q54:Q55)</f>
        <v>6.65</v>
      </c>
      <c r="Z48" s="71">
        <f>AVERAGE(R54:R55)</f>
        <v>0.44900000000000001</v>
      </c>
      <c r="AA48" s="71">
        <f>AVERAGE(S54:S55)</f>
        <v>36.1</v>
      </c>
      <c r="AB48" s="71">
        <f>AVERAGE(M54:M55)</f>
        <v>29.5</v>
      </c>
      <c r="AC48" s="71">
        <f>TNTP!M45</f>
        <v>3.3966975000000001</v>
      </c>
      <c r="AD48" s="71">
        <f>TNTP!N45</f>
        <v>5.38878E-2</v>
      </c>
    </row>
    <row r="49" spans="1:30" x14ac:dyDescent="0.2">
      <c r="A49" s="73">
        <v>41429</v>
      </c>
      <c r="B49" s="72"/>
      <c r="C49" s="72"/>
      <c r="D49" s="72"/>
      <c r="E49" s="72">
        <v>5</v>
      </c>
      <c r="F49" s="72">
        <v>1</v>
      </c>
      <c r="G49" s="72">
        <v>1</v>
      </c>
      <c r="H49" s="72">
        <v>4</v>
      </c>
      <c r="I49" s="72">
        <v>2</v>
      </c>
      <c r="J49" s="72">
        <v>12</v>
      </c>
      <c r="K49" s="72">
        <v>70</v>
      </c>
      <c r="L49" s="72">
        <v>78</v>
      </c>
      <c r="M49" s="72">
        <v>23</v>
      </c>
      <c r="N49" s="72">
        <v>1</v>
      </c>
      <c r="O49" s="72">
        <v>7.0000000000000007E-2</v>
      </c>
      <c r="P49" s="72">
        <v>6.84</v>
      </c>
      <c r="Q49" s="72">
        <v>3.45</v>
      </c>
      <c r="R49" s="72">
        <v>0</v>
      </c>
      <c r="S49" s="72">
        <v>14.1</v>
      </c>
      <c r="V49" s="72" t="s">
        <v>29</v>
      </c>
      <c r="X49" s="71">
        <f>AVERAGE(P56:P57)</f>
        <v>7.1349999999999998</v>
      </c>
      <c r="Y49" s="71">
        <f>AVERAGE(Q56:Q57)</f>
        <v>6.75</v>
      </c>
      <c r="Z49" s="71">
        <f>AVERAGE(R56:R57)</f>
        <v>0.19550000000000001</v>
      </c>
      <c r="AA49" s="71">
        <f>AVERAGE(S56:S57)</f>
        <v>22.950000000000003</v>
      </c>
      <c r="AB49" s="71">
        <f>AVERAGE(M56:M57)</f>
        <v>35</v>
      </c>
      <c r="AC49" s="71">
        <f>TNTP!M46</f>
        <v>3.8379180000000002</v>
      </c>
      <c r="AD49" s="71">
        <f>TNTP!N46</f>
        <v>5.3423249999999999E-2</v>
      </c>
    </row>
    <row r="50" spans="1:30" x14ac:dyDescent="0.2">
      <c r="A50" s="73">
        <v>41443</v>
      </c>
      <c r="B50" s="72"/>
      <c r="C50" s="72"/>
      <c r="D50" s="72"/>
      <c r="E50" s="72">
        <v>5</v>
      </c>
      <c r="F50" s="72">
        <v>2</v>
      </c>
      <c r="G50" s="72">
        <v>3</v>
      </c>
      <c r="H50" s="72">
        <v>2</v>
      </c>
      <c r="I50" s="72">
        <v>3</v>
      </c>
      <c r="J50" s="72">
        <v>10</v>
      </c>
      <c r="K50" s="72">
        <v>72</v>
      </c>
      <c r="L50" s="72">
        <v>74</v>
      </c>
      <c r="M50" s="72">
        <v>23</v>
      </c>
      <c r="N50" s="72">
        <v>1</v>
      </c>
      <c r="O50" s="72">
        <v>7.0000000000000007E-2</v>
      </c>
      <c r="P50" s="72">
        <v>6.8</v>
      </c>
      <c r="Q50" s="72">
        <v>2.87</v>
      </c>
      <c r="R50" s="72">
        <v>0.29199999999999998</v>
      </c>
      <c r="S50" s="72">
        <v>35.6</v>
      </c>
      <c r="V50" s="72" t="s">
        <v>30</v>
      </c>
      <c r="X50" s="71">
        <f>AVERAGE(P58:P59)</f>
        <v>7.04</v>
      </c>
      <c r="Y50" s="71">
        <f>AVERAGE(Q58:Q59)</f>
        <v>6.99</v>
      </c>
      <c r="Z50" s="71">
        <f>AVERAGE(R58:R59)</f>
        <v>8.5000000000000006E-2</v>
      </c>
      <c r="AA50" s="71">
        <f>AVERAGE(S58:S59)</f>
        <v>24.5</v>
      </c>
      <c r="AB50" s="71">
        <f>AVERAGE(M58:M59)</f>
        <v>28</v>
      </c>
      <c r="AC50" s="71">
        <f>TNTP!M47</f>
        <v>3.9219600000000003</v>
      </c>
      <c r="AD50" s="71">
        <f>TNTP!N47</f>
        <v>5.4816899999999995E-2</v>
      </c>
    </row>
    <row r="51" spans="1:30" x14ac:dyDescent="0.2">
      <c r="A51" s="73">
        <v>41457</v>
      </c>
      <c r="B51" s="72"/>
      <c r="C51" s="72"/>
      <c r="D51" s="72"/>
      <c r="E51" s="72">
        <v>5</v>
      </c>
      <c r="F51" s="72">
        <v>2</v>
      </c>
      <c r="G51" s="72">
        <v>3</v>
      </c>
      <c r="H51" s="72">
        <v>5</v>
      </c>
      <c r="I51" s="72">
        <v>3</v>
      </c>
      <c r="J51" s="72">
        <v>10</v>
      </c>
      <c r="K51" s="72">
        <v>82</v>
      </c>
      <c r="L51" s="72">
        <v>78</v>
      </c>
      <c r="M51" s="72">
        <v>24</v>
      </c>
      <c r="N51" s="72">
        <v>1</v>
      </c>
      <c r="O51" s="72">
        <v>0.04</v>
      </c>
      <c r="P51" s="72">
        <v>5.72</v>
      </c>
      <c r="Q51" s="72">
        <v>0.92400000000000004</v>
      </c>
      <c r="R51" s="72">
        <v>0.79800000000000004</v>
      </c>
      <c r="S51" s="72">
        <v>15.2</v>
      </c>
      <c r="V51" s="72" t="s">
        <v>31</v>
      </c>
      <c r="X51" s="71">
        <f>AVERAGE(P60)</f>
        <v>6.7</v>
      </c>
      <c r="Y51" s="71">
        <f>AVERAGE(Q60)</f>
        <v>6.68</v>
      </c>
      <c r="Z51" s="71">
        <f>AVERAGE(R60)</f>
        <v>0.80800000000000005</v>
      </c>
      <c r="AA51" s="71">
        <f>AVERAGE(S60)</f>
        <v>6.5</v>
      </c>
      <c r="AB51" s="71">
        <f>AVERAGE(M60)</f>
        <v>32</v>
      </c>
      <c r="AC51" s="71">
        <f>TNTP!M48</f>
        <v>4.7203589999999993</v>
      </c>
      <c r="AD51" s="71">
        <f>TNTP!N48</f>
        <v>4.11901E-2</v>
      </c>
    </row>
    <row r="52" spans="1:30" x14ac:dyDescent="0.2">
      <c r="A52" s="73">
        <v>41471</v>
      </c>
      <c r="B52" s="72"/>
      <c r="C52" s="72"/>
      <c r="D52" s="72"/>
      <c r="E52" s="72">
        <v>5</v>
      </c>
      <c r="F52" s="72">
        <v>1</v>
      </c>
      <c r="G52" s="72">
        <v>1</v>
      </c>
      <c r="H52" s="72">
        <v>1</v>
      </c>
      <c r="I52" s="72">
        <v>2</v>
      </c>
      <c r="J52" s="72">
        <v>5</v>
      </c>
      <c r="K52" s="72">
        <v>87</v>
      </c>
      <c r="L52" s="72">
        <v>90</v>
      </c>
      <c r="M52" s="72">
        <v>20</v>
      </c>
      <c r="N52" s="72">
        <v>1</v>
      </c>
      <c r="O52" s="72">
        <v>0.05</v>
      </c>
      <c r="P52" s="72">
        <v>6.34</v>
      </c>
      <c r="Q52" s="72">
        <v>4.09</v>
      </c>
      <c r="R52" s="72">
        <v>0.82199999999999995</v>
      </c>
      <c r="S52" s="72">
        <v>19</v>
      </c>
    </row>
    <row r="53" spans="1:30" x14ac:dyDescent="0.2">
      <c r="A53" s="73">
        <v>41485</v>
      </c>
      <c r="B53" s="72"/>
      <c r="C53" s="72"/>
      <c r="D53" s="72"/>
      <c r="E53" s="72">
        <v>5</v>
      </c>
      <c r="F53" s="72">
        <v>2</v>
      </c>
      <c r="G53" s="72">
        <v>2</v>
      </c>
      <c r="H53" s="72">
        <v>2</v>
      </c>
      <c r="I53" s="72">
        <v>3</v>
      </c>
      <c r="J53" s="72">
        <v>10</v>
      </c>
      <c r="K53" s="72">
        <v>78</v>
      </c>
      <c r="L53" s="72">
        <v>84</v>
      </c>
      <c r="M53" s="72">
        <v>31</v>
      </c>
      <c r="N53" s="72">
        <v>1</v>
      </c>
      <c r="O53" s="72">
        <v>0.08</v>
      </c>
      <c r="P53" s="72">
        <v>7.78</v>
      </c>
      <c r="Q53" s="72">
        <v>8.61</v>
      </c>
      <c r="R53" s="72">
        <v>0.40300000000000002</v>
      </c>
      <c r="S53" s="72">
        <v>42.6</v>
      </c>
    </row>
    <row r="54" spans="1:30" x14ac:dyDescent="0.2">
      <c r="A54" s="73">
        <v>41499</v>
      </c>
      <c r="B54" s="72"/>
      <c r="C54" s="72"/>
      <c r="D54" s="72"/>
      <c r="E54" s="72">
        <v>5</v>
      </c>
      <c r="F54" s="72">
        <v>2</v>
      </c>
      <c r="G54" s="72">
        <v>3</v>
      </c>
      <c r="H54" s="72">
        <v>2</v>
      </c>
      <c r="I54" s="72">
        <v>3</v>
      </c>
      <c r="J54" s="72">
        <v>11</v>
      </c>
      <c r="K54" s="72">
        <v>82</v>
      </c>
      <c r="L54" s="72">
        <v>80</v>
      </c>
      <c r="M54" s="72">
        <v>28</v>
      </c>
      <c r="N54" s="72">
        <v>1</v>
      </c>
      <c r="O54" s="72">
        <v>7.0000000000000007E-2</v>
      </c>
      <c r="P54" s="72">
        <v>7.25</v>
      </c>
      <c r="Q54" s="72">
        <v>5.85</v>
      </c>
      <c r="R54" s="72">
        <v>0.80800000000000005</v>
      </c>
      <c r="S54" s="72">
        <v>36.200000000000003</v>
      </c>
    </row>
    <row r="55" spans="1:30" x14ac:dyDescent="0.2">
      <c r="A55" s="73">
        <v>41513</v>
      </c>
      <c r="B55" s="72"/>
      <c r="C55" s="72"/>
      <c r="D55" s="72"/>
      <c r="E55" s="72">
        <v>5</v>
      </c>
      <c r="F55" s="72">
        <v>1</v>
      </c>
      <c r="G55" s="72">
        <v>3</v>
      </c>
      <c r="H55" s="72">
        <v>1</v>
      </c>
      <c r="I55" s="72">
        <v>3</v>
      </c>
      <c r="J55" s="72">
        <v>5</v>
      </c>
      <c r="K55" s="72">
        <v>84</v>
      </c>
      <c r="L55" s="72">
        <v>80</v>
      </c>
      <c r="M55" s="72">
        <v>31</v>
      </c>
      <c r="N55" s="72">
        <v>1</v>
      </c>
      <c r="O55" s="72">
        <v>0.08</v>
      </c>
      <c r="P55" s="72">
        <v>8.6999999999999993</v>
      </c>
      <c r="Q55" s="72">
        <v>7.45</v>
      </c>
      <c r="R55" s="72">
        <v>0.09</v>
      </c>
      <c r="S55" s="72">
        <v>36</v>
      </c>
    </row>
    <row r="56" spans="1:30" x14ac:dyDescent="0.2">
      <c r="A56" s="73">
        <v>41527</v>
      </c>
      <c r="B56" s="72"/>
      <c r="C56" s="72"/>
      <c r="D56" s="72"/>
      <c r="E56" s="72">
        <v>5</v>
      </c>
      <c r="F56" s="72">
        <v>2</v>
      </c>
      <c r="G56" s="72">
        <v>1</v>
      </c>
      <c r="H56" s="72">
        <v>1</v>
      </c>
      <c r="I56" s="72">
        <v>3</v>
      </c>
      <c r="J56" s="72">
        <v>10</v>
      </c>
      <c r="K56" s="72">
        <v>78</v>
      </c>
      <c r="L56" s="72">
        <v>74</v>
      </c>
      <c r="M56" s="72">
        <v>35</v>
      </c>
      <c r="N56" s="72">
        <v>1</v>
      </c>
      <c r="O56" s="72">
        <v>0.08</v>
      </c>
      <c r="P56" s="72">
        <v>6.8</v>
      </c>
      <c r="Q56" s="72">
        <v>6.85</v>
      </c>
      <c r="R56" s="72">
        <v>0.17499999999999999</v>
      </c>
      <c r="S56" s="72">
        <v>19.600000000000001</v>
      </c>
    </row>
    <row r="57" spans="1:30" x14ac:dyDescent="0.2">
      <c r="A57" s="73">
        <v>41541</v>
      </c>
      <c r="B57" s="72"/>
      <c r="C57" s="72"/>
      <c r="D57" s="72"/>
      <c r="E57" s="72">
        <v>5</v>
      </c>
      <c r="F57" s="72">
        <v>2</v>
      </c>
      <c r="G57" s="72">
        <v>1</v>
      </c>
      <c r="H57" s="72">
        <v>1</v>
      </c>
      <c r="I57" s="72">
        <v>3</v>
      </c>
      <c r="J57" s="72">
        <v>10</v>
      </c>
      <c r="K57" s="72">
        <v>64</v>
      </c>
      <c r="L57" s="72">
        <v>70</v>
      </c>
      <c r="M57" s="72">
        <v>35</v>
      </c>
      <c r="N57" s="72">
        <v>1</v>
      </c>
      <c r="O57" s="72">
        <v>0.08</v>
      </c>
      <c r="P57" s="72">
        <v>7.47</v>
      </c>
      <c r="Q57" s="72">
        <v>6.65</v>
      </c>
      <c r="R57" s="72">
        <v>0.216</v>
      </c>
      <c r="S57" s="72">
        <v>26.3</v>
      </c>
    </row>
    <row r="58" spans="1:30" x14ac:dyDescent="0.2">
      <c r="A58" s="76">
        <v>41555</v>
      </c>
      <c r="B58" s="72"/>
      <c r="C58" s="72"/>
      <c r="D58" s="72"/>
      <c r="E58" s="72">
        <v>5</v>
      </c>
      <c r="F58" s="72">
        <v>2</v>
      </c>
      <c r="G58" s="72">
        <v>3</v>
      </c>
      <c r="H58" s="72">
        <v>5</v>
      </c>
      <c r="I58" s="72">
        <v>2</v>
      </c>
      <c r="J58" s="72">
        <v>6</v>
      </c>
      <c r="K58" s="72">
        <v>65</v>
      </c>
      <c r="L58" s="72">
        <v>70</v>
      </c>
      <c r="M58" s="72">
        <v>28</v>
      </c>
      <c r="N58" s="72">
        <v>1</v>
      </c>
      <c r="O58" s="72">
        <v>7.0000000000000007E-2</v>
      </c>
      <c r="P58" s="72">
        <v>7.04</v>
      </c>
      <c r="Q58" s="72">
        <v>6.99</v>
      </c>
      <c r="R58" s="72">
        <v>8.5000000000000006E-2</v>
      </c>
      <c r="S58" s="72">
        <v>24.5</v>
      </c>
    </row>
    <row r="59" spans="1:30" x14ac:dyDescent="0.2">
      <c r="A59" s="76">
        <v>41569</v>
      </c>
      <c r="B59" s="72"/>
      <c r="C59" s="72"/>
      <c r="D59" s="72" t="s">
        <v>198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</row>
    <row r="60" spans="1:30" x14ac:dyDescent="0.2">
      <c r="A60" s="76">
        <v>41583</v>
      </c>
      <c r="B60" s="72"/>
      <c r="C60" s="72"/>
      <c r="D60" s="72"/>
      <c r="E60" s="72">
        <v>5</v>
      </c>
      <c r="F60" s="72">
        <v>2</v>
      </c>
      <c r="G60" s="72">
        <v>2</v>
      </c>
      <c r="H60" s="72">
        <v>1</v>
      </c>
      <c r="I60" s="72">
        <v>2</v>
      </c>
      <c r="J60" s="72">
        <v>10</v>
      </c>
      <c r="K60" s="72">
        <v>59</v>
      </c>
      <c r="L60" s="72">
        <v>58</v>
      </c>
      <c r="M60" s="72">
        <v>32</v>
      </c>
      <c r="N60" s="72">
        <v>1</v>
      </c>
      <c r="O60" s="72">
        <v>0.09</v>
      </c>
      <c r="P60" s="72">
        <v>6.7</v>
      </c>
      <c r="Q60" s="72">
        <v>6.68</v>
      </c>
      <c r="R60" s="72">
        <v>0.80800000000000005</v>
      </c>
      <c r="S60" s="72">
        <v>6.5</v>
      </c>
    </row>
    <row r="61" spans="1:30" x14ac:dyDescent="0.2">
      <c r="A61" s="76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</row>
    <row r="63" spans="1:30" x14ac:dyDescent="0.2">
      <c r="A63" s="73">
        <v>41345</v>
      </c>
      <c r="B63" s="72" t="s">
        <v>37</v>
      </c>
      <c r="C63" s="72" t="s">
        <v>38</v>
      </c>
      <c r="D63" s="72" t="s">
        <v>39</v>
      </c>
      <c r="E63" s="72">
        <v>5</v>
      </c>
      <c r="F63" s="72">
        <v>3</v>
      </c>
      <c r="G63" s="72">
        <v>6</v>
      </c>
      <c r="H63" s="72">
        <v>5</v>
      </c>
      <c r="I63" s="72">
        <v>4</v>
      </c>
      <c r="J63" s="72">
        <v>9</v>
      </c>
      <c r="K63" s="72">
        <v>56</v>
      </c>
      <c r="L63" s="72">
        <v>48</v>
      </c>
      <c r="M63" s="72">
        <v>49</v>
      </c>
      <c r="N63" s="72">
        <v>1</v>
      </c>
      <c r="O63" s="72">
        <v>0.06</v>
      </c>
      <c r="P63" s="72">
        <v>6.37</v>
      </c>
      <c r="Q63" s="72">
        <v>3.65</v>
      </c>
      <c r="R63" s="79">
        <v>8.7999999999999995E-2</v>
      </c>
      <c r="S63" s="72">
        <v>7.1</v>
      </c>
      <c r="V63" s="72" t="s">
        <v>22</v>
      </c>
      <c r="W63" s="96" t="s">
        <v>37</v>
      </c>
      <c r="X63" s="71">
        <f>AVERAGE(P63:P64)</f>
        <v>6.37</v>
      </c>
      <c r="Y63" s="71">
        <f>AVERAGE(Q63:Q64)</f>
        <v>4.5149999999999997</v>
      </c>
      <c r="Z63" s="102">
        <f>AVERAGE(R63:R64)</f>
        <v>6.6000000000000003E-2</v>
      </c>
      <c r="AA63" s="71">
        <f>AVERAGE(S63:S64)</f>
        <v>5.6</v>
      </c>
      <c r="AB63" s="71">
        <f>AVERAGE(M63:M64)</f>
        <v>56</v>
      </c>
      <c r="AC63" s="71">
        <f>TNTP!M59</f>
        <v>3.5367674999999998</v>
      </c>
      <c r="AD63" s="71">
        <f>TNTP!N59</f>
        <v>3.0970000000000001E-2</v>
      </c>
    </row>
    <row r="64" spans="1:30" x14ac:dyDescent="0.2">
      <c r="A64" s="73">
        <v>41359</v>
      </c>
      <c r="B64" s="72"/>
      <c r="C64" s="72"/>
      <c r="D64" s="72"/>
      <c r="E64" s="72">
        <v>5</v>
      </c>
      <c r="F64" s="72">
        <v>2</v>
      </c>
      <c r="G64" s="72">
        <v>2</v>
      </c>
      <c r="H64" s="72">
        <v>4</v>
      </c>
      <c r="I64" s="72">
        <v>3</v>
      </c>
      <c r="J64" s="72">
        <v>12</v>
      </c>
      <c r="K64" s="72">
        <v>44</v>
      </c>
      <c r="L64" s="72">
        <v>40</v>
      </c>
      <c r="M64" s="72">
        <v>63</v>
      </c>
      <c r="N64" s="72">
        <v>1</v>
      </c>
      <c r="O64" s="72">
        <v>7.0000000000000007E-2</v>
      </c>
      <c r="P64" s="72">
        <v>6.37</v>
      </c>
      <c r="Q64" s="72">
        <v>5.38</v>
      </c>
      <c r="R64" s="72">
        <v>4.3999999999999997E-2</v>
      </c>
      <c r="S64" s="72">
        <v>4.0999999999999996</v>
      </c>
      <c r="V64" s="72" t="s">
        <v>24</v>
      </c>
      <c r="X64" s="71">
        <f>AVERAGE(P65:P66)</f>
        <v>6.6349999999999998</v>
      </c>
      <c r="Y64" s="71">
        <f>AVERAGE(Q65:Q66)</f>
        <v>2.76</v>
      </c>
      <c r="Z64" s="71">
        <f>AVERAGE(R65:R66)</f>
        <v>0.193</v>
      </c>
      <c r="AA64" s="71">
        <f>AVERAGE(S65:S66)</f>
        <v>8</v>
      </c>
      <c r="AB64" s="71">
        <f>AVERAGE(M65:M66)</f>
        <v>41</v>
      </c>
      <c r="AC64" s="71">
        <f>TNTP!M60</f>
        <v>2.5072530000000004</v>
      </c>
      <c r="AD64" s="71">
        <f>TNTP!N60</f>
        <v>4.2583749999999997E-2</v>
      </c>
    </row>
    <row r="65" spans="1:30" x14ac:dyDescent="0.2">
      <c r="A65" s="73">
        <v>41373</v>
      </c>
      <c r="B65" s="72"/>
      <c r="C65" s="72"/>
      <c r="D65" s="72"/>
      <c r="E65" s="72">
        <v>5</v>
      </c>
      <c r="F65" s="72">
        <v>2</v>
      </c>
      <c r="G65" s="72">
        <v>1</v>
      </c>
      <c r="H65" s="72">
        <v>3</v>
      </c>
      <c r="I65" s="72">
        <v>2</v>
      </c>
      <c r="J65" s="72">
        <v>8</v>
      </c>
      <c r="K65" s="72">
        <v>79</v>
      </c>
      <c r="L65" s="72">
        <v>60</v>
      </c>
      <c r="M65" s="72">
        <v>43</v>
      </c>
      <c r="N65" s="72">
        <v>1</v>
      </c>
      <c r="O65" s="72">
        <v>0.06</v>
      </c>
      <c r="P65" s="72">
        <v>6.4</v>
      </c>
      <c r="Q65" s="72">
        <v>2.57</v>
      </c>
      <c r="R65" s="72">
        <v>0.11</v>
      </c>
      <c r="S65" s="72">
        <v>9.6</v>
      </c>
      <c r="V65" s="72" t="s">
        <v>25</v>
      </c>
      <c r="X65" s="71">
        <f>AVERAGE(P67:P68)</f>
        <v>6.57</v>
      </c>
      <c r="Y65" s="71">
        <f>AVERAGE(Q67:Q68)</f>
        <v>3.1</v>
      </c>
      <c r="Z65" s="71">
        <f>AVERAGE(R67:R68)</f>
        <v>0.69300000000000006</v>
      </c>
      <c r="AA65" s="71">
        <f>AVERAGE(S67:S68)</f>
        <v>7.35</v>
      </c>
      <c r="AB65" s="71">
        <f>AVERAGE(M67:M68)</f>
        <v>51</v>
      </c>
      <c r="AC65" s="71">
        <f>TNTP!M61</f>
        <v>2.4232109999999998</v>
      </c>
      <c r="AD65" s="71">
        <f>TNTP!N61</f>
        <v>4.7538949999999996E-2</v>
      </c>
    </row>
    <row r="66" spans="1:30" x14ac:dyDescent="0.2">
      <c r="A66" s="73">
        <v>41387</v>
      </c>
      <c r="B66" s="72"/>
      <c r="C66" s="72"/>
      <c r="D66" s="72"/>
      <c r="E66" s="72">
        <v>5</v>
      </c>
      <c r="F66" s="72">
        <v>2</v>
      </c>
      <c r="G66" s="72">
        <v>3</v>
      </c>
      <c r="H66" s="72">
        <v>2</v>
      </c>
      <c r="I66" s="72">
        <v>3</v>
      </c>
      <c r="J66" s="72">
        <v>6</v>
      </c>
      <c r="K66" s="72">
        <v>50</v>
      </c>
      <c r="L66" s="72">
        <v>50</v>
      </c>
      <c r="M66" s="72">
        <v>39</v>
      </c>
      <c r="N66" s="72">
        <v>1</v>
      </c>
      <c r="O66" s="72">
        <v>0.06</v>
      </c>
      <c r="P66" s="72">
        <v>6.87</v>
      </c>
      <c r="Q66" s="72">
        <v>2.95</v>
      </c>
      <c r="R66" s="72">
        <v>0.27600000000000002</v>
      </c>
      <c r="S66" s="72">
        <v>6.4</v>
      </c>
      <c r="V66" s="72" t="s">
        <v>26</v>
      </c>
      <c r="X66" s="71">
        <f>AVERAGE(P69:P70)</f>
        <v>6.29</v>
      </c>
      <c r="Y66" s="71">
        <f>AVERAGE(Q69:Q70)</f>
        <v>1.5350000000000001</v>
      </c>
      <c r="Z66" s="71">
        <f>AVERAGE(R69:R70)</f>
        <v>0.193</v>
      </c>
      <c r="AA66" s="71">
        <f>AVERAGE(S69:S70)</f>
        <v>10.95</v>
      </c>
      <c r="AB66" s="71">
        <f>AVERAGE(M69:M70)</f>
        <v>29.5</v>
      </c>
      <c r="AC66" s="71">
        <f>TNTP!M62</f>
        <v>2.0590289999999998</v>
      </c>
      <c r="AD66" s="71">
        <f>TNTP!N62</f>
        <v>0.14122319999999999</v>
      </c>
    </row>
    <row r="67" spans="1:30" x14ac:dyDescent="0.2">
      <c r="A67" s="73">
        <v>41401</v>
      </c>
      <c r="B67" s="72"/>
      <c r="C67" s="72"/>
      <c r="D67" s="72"/>
      <c r="E67" s="72">
        <v>5</v>
      </c>
      <c r="F67" s="72">
        <v>2</v>
      </c>
      <c r="G67" s="72">
        <v>5</v>
      </c>
      <c r="H67" s="72">
        <v>4</v>
      </c>
      <c r="I67" s="72">
        <v>3</v>
      </c>
      <c r="J67" s="72">
        <v>7</v>
      </c>
      <c r="K67" s="72">
        <v>60</v>
      </c>
      <c r="L67" s="72">
        <v>57</v>
      </c>
      <c r="M67" s="72">
        <v>51</v>
      </c>
      <c r="N67" s="72">
        <v>1</v>
      </c>
      <c r="O67" s="72">
        <v>0.06</v>
      </c>
      <c r="P67" s="72">
        <v>6.66</v>
      </c>
      <c r="Q67" s="72">
        <v>3.06</v>
      </c>
      <c r="R67" s="72">
        <v>0.88</v>
      </c>
      <c r="S67" s="72">
        <v>7</v>
      </c>
      <c r="V67" s="72" t="s">
        <v>27</v>
      </c>
      <c r="X67" s="71">
        <f>AVERAGE(P71:P73)</f>
        <v>6.4833333333333334</v>
      </c>
      <c r="Y67" s="71">
        <f>AVERAGE(Q71:Q73)</f>
        <v>3.5403333333333333</v>
      </c>
      <c r="Z67" s="71">
        <f>AVERAGE(R71:R73)</f>
        <v>1.0436666666666665</v>
      </c>
      <c r="AA67" s="71">
        <f>AVERAGE(S71:S73)</f>
        <v>14.666666666666666</v>
      </c>
      <c r="AB67" s="71">
        <f>AVERAGE(M71:M73)</f>
        <v>26.333333333333332</v>
      </c>
      <c r="AC67" s="71">
        <f>TNTP!M63</f>
        <v>2.2597960000000001</v>
      </c>
      <c r="AD67" s="71">
        <f>TNTP!N63</f>
        <v>0.18096803333333333</v>
      </c>
    </row>
    <row r="68" spans="1:30" x14ac:dyDescent="0.2">
      <c r="A68" s="73">
        <v>41415</v>
      </c>
      <c r="B68" s="72"/>
      <c r="C68" s="72"/>
      <c r="D68" s="72"/>
      <c r="E68" s="72">
        <v>5</v>
      </c>
      <c r="F68" s="72">
        <v>2</v>
      </c>
      <c r="G68" s="72">
        <v>2</v>
      </c>
      <c r="H68" s="72">
        <v>3</v>
      </c>
      <c r="I68" s="72">
        <v>3</v>
      </c>
      <c r="J68" s="72">
        <v>11</v>
      </c>
      <c r="K68" s="72">
        <v>78</v>
      </c>
      <c r="L68" s="72">
        <v>68</v>
      </c>
      <c r="M68" s="72">
        <v>51</v>
      </c>
      <c r="N68" s="72">
        <v>1</v>
      </c>
      <c r="O68" s="72">
        <v>0.06</v>
      </c>
      <c r="P68" s="72">
        <v>6.48</v>
      </c>
      <c r="Q68" s="72">
        <v>3.14</v>
      </c>
      <c r="R68" s="72">
        <v>0.50600000000000001</v>
      </c>
      <c r="S68" s="72">
        <v>7.7</v>
      </c>
      <c r="V68" s="72" t="s">
        <v>28</v>
      </c>
      <c r="X68" s="71">
        <f>AVERAGE(P74:P75)</f>
        <v>7.2549999999999999</v>
      </c>
      <c r="Y68" s="71">
        <f>AVERAGE(Q74:Q75)</f>
        <v>5.04</v>
      </c>
      <c r="Z68" s="71">
        <f>AVERAGE(R74:R75)</f>
        <v>0.41599999999999998</v>
      </c>
      <c r="AA68" s="71">
        <f>AVERAGE(S74:S75)</f>
        <v>9.6999999999999993</v>
      </c>
      <c r="AB68" s="71">
        <f>AVERAGE(M74:M75)</f>
        <v>45.5</v>
      </c>
      <c r="AC68" s="71">
        <f>TNTP!M64</f>
        <v>2.4232110000000002</v>
      </c>
      <c r="AD68" s="71">
        <f>TNTP!N64</f>
        <v>6.4107899999999995E-2</v>
      </c>
    </row>
    <row r="69" spans="1:30" x14ac:dyDescent="0.2">
      <c r="A69" s="73">
        <v>41429</v>
      </c>
      <c r="B69" s="72"/>
      <c r="C69" s="72"/>
      <c r="D69" s="72"/>
      <c r="E69" s="72">
        <v>5</v>
      </c>
      <c r="F69" s="72">
        <v>1</v>
      </c>
      <c r="G69" s="72">
        <v>1</v>
      </c>
      <c r="H69" s="72">
        <v>5</v>
      </c>
      <c r="I69" s="72">
        <v>1</v>
      </c>
      <c r="J69" s="72">
        <v>9</v>
      </c>
      <c r="K69" s="72">
        <v>75</v>
      </c>
      <c r="L69" s="72">
        <v>70</v>
      </c>
      <c r="M69" s="72">
        <v>24</v>
      </c>
      <c r="N69" s="72">
        <v>1</v>
      </c>
      <c r="O69" s="72">
        <v>0.04</v>
      </c>
      <c r="P69" s="72">
        <v>6.26</v>
      </c>
      <c r="Q69" s="72">
        <v>1.31</v>
      </c>
      <c r="R69" s="72">
        <v>0</v>
      </c>
      <c r="S69" s="72">
        <v>10.4</v>
      </c>
      <c r="V69" s="72" t="s">
        <v>29</v>
      </c>
      <c r="X69" s="71">
        <f>AVERAGE(P76:P77)</f>
        <v>7.29</v>
      </c>
      <c r="Y69" s="71">
        <f>AVERAGE(Q76:Q77)</f>
        <v>5.71</v>
      </c>
      <c r="Z69" s="71">
        <f>AVERAGE(R76:R77)</f>
        <v>0.29799999999999999</v>
      </c>
      <c r="AA69" s="71">
        <f>AVERAGE(S76:S77)</f>
        <v>15.4</v>
      </c>
      <c r="AB69" s="71">
        <f>AVERAGE(M76:M77)</f>
        <v>44</v>
      </c>
      <c r="AC69" s="71">
        <f>TNTP!M65</f>
        <v>2.6753369999999999</v>
      </c>
      <c r="AD69" s="71">
        <f>TNTP!N65</f>
        <v>3.6854299999999993E-2</v>
      </c>
    </row>
    <row r="70" spans="1:30" x14ac:dyDescent="0.2">
      <c r="A70" s="73">
        <v>41443</v>
      </c>
      <c r="B70" s="72"/>
      <c r="C70" s="72"/>
      <c r="D70" s="72"/>
      <c r="E70" s="72">
        <v>5</v>
      </c>
      <c r="F70" s="72">
        <v>1</v>
      </c>
      <c r="G70" s="72">
        <v>4</v>
      </c>
      <c r="H70" s="72">
        <v>5</v>
      </c>
      <c r="I70" s="72">
        <v>1</v>
      </c>
      <c r="J70" s="72">
        <v>11</v>
      </c>
      <c r="K70" s="72">
        <v>70</v>
      </c>
      <c r="L70" s="72">
        <v>70</v>
      </c>
      <c r="M70" s="72">
        <v>35</v>
      </c>
      <c r="N70" s="72">
        <v>1</v>
      </c>
      <c r="O70" s="72">
        <v>0.05</v>
      </c>
      <c r="P70" s="72">
        <v>6.32</v>
      </c>
      <c r="Q70" s="72">
        <v>1.76</v>
      </c>
      <c r="R70" s="72">
        <v>0.38600000000000001</v>
      </c>
      <c r="S70" s="72">
        <v>11.5</v>
      </c>
      <c r="V70" s="72" t="s">
        <v>30</v>
      </c>
      <c r="X70" s="71">
        <f>AVERAGE(P78:P79)</f>
        <v>6.9649999999999999</v>
      </c>
      <c r="Y70" s="71">
        <f>AVERAGE(Q78:Q79)</f>
        <v>5.0549999999999997</v>
      </c>
      <c r="Z70" s="71">
        <f>AVERAGE(R78:R79)</f>
        <v>0.19750000000000001</v>
      </c>
      <c r="AA70" s="71">
        <f>AVERAGE(S78:S79)</f>
        <v>23.3</v>
      </c>
      <c r="AB70" s="71">
        <f>AVERAGE(M78:M79)</f>
        <v>34.5</v>
      </c>
      <c r="AC70" s="71">
        <f>TNTP!M66</f>
        <v>2.3321655000000003</v>
      </c>
      <c r="AD70" s="71">
        <f>TNTP!N66</f>
        <v>5.8533299999999996E-2</v>
      </c>
    </row>
    <row r="71" spans="1:30" x14ac:dyDescent="0.2">
      <c r="A71" s="73">
        <v>41457</v>
      </c>
      <c r="B71" s="72"/>
      <c r="C71" s="72"/>
      <c r="D71" s="72"/>
      <c r="E71" s="72">
        <v>5</v>
      </c>
      <c r="F71" s="72">
        <v>1</v>
      </c>
      <c r="G71" s="72">
        <v>2</v>
      </c>
      <c r="H71" s="72">
        <v>6</v>
      </c>
      <c r="I71" s="72">
        <v>1</v>
      </c>
      <c r="J71" s="72">
        <v>10</v>
      </c>
      <c r="K71" s="72">
        <v>84</v>
      </c>
      <c r="L71" s="72">
        <v>73</v>
      </c>
      <c r="M71" s="72">
        <v>24</v>
      </c>
      <c r="N71" s="72">
        <v>1</v>
      </c>
      <c r="O71" s="72">
        <v>0.04</v>
      </c>
      <c r="P71" s="72">
        <v>5.72</v>
      </c>
      <c r="Q71" s="72">
        <v>0.76100000000000001</v>
      </c>
      <c r="R71" s="72">
        <v>0.96799999999999997</v>
      </c>
      <c r="S71" s="72">
        <v>15.4</v>
      </c>
      <c r="V71" s="72" t="s">
        <v>31</v>
      </c>
      <c r="X71" s="71">
        <f>AVERAGE(P80)</f>
        <v>6.78</v>
      </c>
      <c r="Y71" s="71">
        <f>AVERAGE(Q80)</f>
        <v>6</v>
      </c>
      <c r="Z71" s="71">
        <f>AVERAGE(R80)</f>
        <v>0.42299999999999999</v>
      </c>
      <c r="AA71" s="71">
        <f>AVERAGE(S80)</f>
        <v>5.5</v>
      </c>
      <c r="AB71" s="71">
        <f>AVERAGE(M80)</f>
        <v>48</v>
      </c>
      <c r="AC71" s="71">
        <f>TNTP!M67</f>
        <v>3.025512</v>
      </c>
      <c r="AD71" s="71">
        <f>TNTP!N67</f>
        <v>2.91118E-2</v>
      </c>
    </row>
    <row r="72" spans="1:30" x14ac:dyDescent="0.2">
      <c r="A72" s="73">
        <v>41471</v>
      </c>
      <c r="B72" s="72"/>
      <c r="C72" s="72"/>
      <c r="D72" s="72"/>
      <c r="E72" s="72">
        <v>5</v>
      </c>
      <c r="F72" s="72">
        <v>1</v>
      </c>
      <c r="G72" s="72">
        <v>1</v>
      </c>
      <c r="H72" s="72">
        <v>2</v>
      </c>
      <c r="I72" s="72">
        <v>1</v>
      </c>
      <c r="J72" s="72">
        <v>6</v>
      </c>
      <c r="K72" s="72">
        <v>94</v>
      </c>
      <c r="L72" s="72">
        <v>82</v>
      </c>
      <c r="M72" s="72">
        <v>24</v>
      </c>
      <c r="N72" s="72">
        <v>1</v>
      </c>
      <c r="O72" s="72">
        <v>0.05</v>
      </c>
      <c r="P72" s="72">
        <v>6.21</v>
      </c>
      <c r="Q72" s="72">
        <v>3.16</v>
      </c>
      <c r="R72" s="72">
        <v>1.4239999999999999</v>
      </c>
      <c r="S72" s="72">
        <v>13</v>
      </c>
    </row>
    <row r="73" spans="1:30" x14ac:dyDescent="0.2">
      <c r="A73" s="73">
        <v>41485</v>
      </c>
      <c r="B73" s="72"/>
      <c r="C73" s="72"/>
      <c r="D73" s="72"/>
      <c r="E73" s="72">
        <v>5</v>
      </c>
      <c r="F73" s="72">
        <v>1</v>
      </c>
      <c r="G73" s="72">
        <v>2</v>
      </c>
      <c r="H73" s="72">
        <v>3</v>
      </c>
      <c r="I73" s="72">
        <v>2</v>
      </c>
      <c r="J73" s="72">
        <v>11</v>
      </c>
      <c r="K73" s="72">
        <v>82</v>
      </c>
      <c r="L73" s="72">
        <v>73</v>
      </c>
      <c r="M73" s="72">
        <v>31</v>
      </c>
      <c r="N73" s="72">
        <v>1</v>
      </c>
      <c r="O73" s="72">
        <v>7.0000000000000007E-2</v>
      </c>
      <c r="P73" s="72">
        <v>7.52</v>
      </c>
      <c r="Q73" s="72">
        <v>6.7</v>
      </c>
      <c r="R73" s="71">
        <v>0.73899999999999999</v>
      </c>
      <c r="S73" s="72">
        <v>15.6</v>
      </c>
    </row>
    <row r="74" spans="1:30" x14ac:dyDescent="0.2">
      <c r="A74" s="73">
        <v>41499</v>
      </c>
      <c r="B74" s="72"/>
      <c r="C74" s="72"/>
      <c r="D74" s="72"/>
      <c r="E74" s="72">
        <v>5</v>
      </c>
      <c r="F74" s="72">
        <v>2</v>
      </c>
      <c r="G74" s="72">
        <v>2</v>
      </c>
      <c r="H74" s="72">
        <v>3</v>
      </c>
      <c r="I74" s="72">
        <v>2</v>
      </c>
      <c r="J74" s="72">
        <v>6</v>
      </c>
      <c r="K74" s="72">
        <v>82</v>
      </c>
      <c r="L74" s="72">
        <v>77</v>
      </c>
      <c r="M74" s="72">
        <v>39</v>
      </c>
      <c r="N74" s="72">
        <v>1</v>
      </c>
      <c r="O74" s="72">
        <v>7.0000000000000007E-2</v>
      </c>
      <c r="P74" s="72">
        <v>6.85</v>
      </c>
      <c r="Q74" s="72">
        <v>4.57</v>
      </c>
      <c r="R74" s="72">
        <v>0.61299999999999999</v>
      </c>
      <c r="S74" s="72">
        <v>10.199999999999999</v>
      </c>
    </row>
    <row r="75" spans="1:30" x14ac:dyDescent="0.2">
      <c r="A75" s="73">
        <v>41513</v>
      </c>
      <c r="B75" s="72"/>
      <c r="C75" s="72"/>
      <c r="D75" s="72"/>
      <c r="E75" s="72">
        <v>5</v>
      </c>
      <c r="F75" s="72">
        <v>1</v>
      </c>
      <c r="G75" s="72">
        <v>2</v>
      </c>
      <c r="H75" s="72">
        <v>2</v>
      </c>
      <c r="I75" s="72">
        <v>2</v>
      </c>
      <c r="J75" s="72">
        <v>6</v>
      </c>
      <c r="K75" s="72">
        <v>88</v>
      </c>
      <c r="L75" s="72">
        <v>77</v>
      </c>
      <c r="M75" s="72">
        <v>52</v>
      </c>
      <c r="N75" s="72">
        <v>1</v>
      </c>
      <c r="O75" s="72">
        <v>7.0000000000000007E-2</v>
      </c>
      <c r="P75" s="72">
        <v>7.66</v>
      </c>
      <c r="Q75" s="72">
        <v>5.51</v>
      </c>
      <c r="R75" s="72">
        <v>0.219</v>
      </c>
      <c r="S75" s="72">
        <v>9.1999999999999993</v>
      </c>
    </row>
    <row r="76" spans="1:30" x14ac:dyDescent="0.2">
      <c r="A76" s="73">
        <v>41527</v>
      </c>
      <c r="B76" s="72"/>
      <c r="C76" s="72"/>
      <c r="D76" s="72" t="s">
        <v>198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</row>
    <row r="77" spans="1:30" x14ac:dyDescent="0.2">
      <c r="A77" s="73">
        <v>41541</v>
      </c>
      <c r="B77" s="72"/>
      <c r="C77" s="72"/>
      <c r="D77" s="72"/>
      <c r="E77" s="72">
        <v>5</v>
      </c>
      <c r="F77" s="72">
        <v>1</v>
      </c>
      <c r="G77" s="72">
        <v>1</v>
      </c>
      <c r="H77" s="72">
        <v>3</v>
      </c>
      <c r="I77" s="72">
        <v>2</v>
      </c>
      <c r="J77" s="72">
        <v>6</v>
      </c>
      <c r="K77" s="72">
        <v>68</v>
      </c>
      <c r="L77" s="72">
        <v>64</v>
      </c>
      <c r="M77" s="72">
        <v>44</v>
      </c>
      <c r="N77" s="72">
        <v>1</v>
      </c>
      <c r="O77" s="72">
        <v>0.08</v>
      </c>
      <c r="P77" s="72">
        <v>7.29</v>
      </c>
      <c r="Q77" s="72">
        <v>5.71</v>
      </c>
      <c r="R77" s="72">
        <v>0.29799999999999999</v>
      </c>
      <c r="S77" s="72">
        <v>15.4</v>
      </c>
    </row>
    <row r="78" spans="1:30" x14ac:dyDescent="0.2">
      <c r="A78" s="76">
        <v>41555</v>
      </c>
      <c r="B78" s="72"/>
      <c r="C78" s="72"/>
      <c r="D78" s="72"/>
      <c r="E78" s="72">
        <v>5</v>
      </c>
      <c r="F78" s="72">
        <v>2</v>
      </c>
      <c r="G78" s="72">
        <v>3</v>
      </c>
      <c r="H78" s="72">
        <v>4</v>
      </c>
      <c r="I78" s="72">
        <v>3</v>
      </c>
      <c r="J78" s="72">
        <v>6</v>
      </c>
      <c r="K78" s="72">
        <v>59</v>
      </c>
      <c r="L78" s="72">
        <v>65</v>
      </c>
      <c r="M78" s="72">
        <v>36</v>
      </c>
      <c r="N78" s="72">
        <v>1</v>
      </c>
      <c r="O78" s="72">
        <v>0.08</v>
      </c>
      <c r="P78" s="72">
        <v>7.61</v>
      </c>
      <c r="Q78" s="72">
        <v>5.73</v>
      </c>
      <c r="R78" s="72">
        <v>6.0999999999999999E-2</v>
      </c>
      <c r="S78" s="72">
        <v>36.6</v>
      </c>
    </row>
    <row r="79" spans="1:30" x14ac:dyDescent="0.2">
      <c r="A79" s="76">
        <v>41569</v>
      </c>
      <c r="B79" s="72"/>
      <c r="C79" s="72"/>
      <c r="D79" s="72"/>
      <c r="E79" s="72">
        <v>5</v>
      </c>
      <c r="F79" s="72">
        <v>1</v>
      </c>
      <c r="G79" s="72">
        <v>2</v>
      </c>
      <c r="H79" s="72">
        <v>2</v>
      </c>
      <c r="I79" s="72">
        <v>2</v>
      </c>
      <c r="J79" s="72">
        <v>11</v>
      </c>
      <c r="K79" s="72">
        <v>63</v>
      </c>
      <c r="L79" s="72">
        <v>55</v>
      </c>
      <c r="M79" s="72">
        <v>33</v>
      </c>
      <c r="N79" s="72">
        <v>1</v>
      </c>
      <c r="O79" s="72">
        <v>0.08</v>
      </c>
      <c r="P79" s="72">
        <v>6.32</v>
      </c>
      <c r="Q79" s="72">
        <v>4.38</v>
      </c>
      <c r="R79" s="72">
        <v>0.33400000000000002</v>
      </c>
      <c r="S79" s="72">
        <v>10</v>
      </c>
    </row>
    <row r="80" spans="1:30" x14ac:dyDescent="0.2">
      <c r="A80" s="76">
        <v>41583</v>
      </c>
      <c r="B80" s="72"/>
      <c r="C80" s="72"/>
      <c r="D80" s="72"/>
      <c r="E80" s="72">
        <v>5</v>
      </c>
      <c r="F80" s="72">
        <v>2</v>
      </c>
      <c r="G80" s="72">
        <v>2</v>
      </c>
      <c r="H80" s="72">
        <v>1</v>
      </c>
      <c r="I80" s="72">
        <v>2</v>
      </c>
      <c r="J80" s="72">
        <v>7</v>
      </c>
      <c r="K80" s="72">
        <v>57</v>
      </c>
      <c r="L80" s="72">
        <v>51</v>
      </c>
      <c r="M80" s="72">
        <v>48</v>
      </c>
      <c r="N80" s="72">
        <v>1</v>
      </c>
      <c r="O80" s="72">
        <v>0.09</v>
      </c>
      <c r="P80" s="72">
        <v>6.78</v>
      </c>
      <c r="Q80" s="72">
        <v>6</v>
      </c>
      <c r="R80" s="72">
        <v>0.42299999999999999</v>
      </c>
      <c r="S80" s="72">
        <v>5.5</v>
      </c>
    </row>
    <row r="81" spans="1:30" x14ac:dyDescent="0.2">
      <c r="A81" s="76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</row>
    <row r="83" spans="1:30" x14ac:dyDescent="0.2">
      <c r="A83" s="73">
        <v>40981</v>
      </c>
      <c r="B83" s="72" t="s">
        <v>40</v>
      </c>
      <c r="C83" s="72" t="s">
        <v>41</v>
      </c>
      <c r="D83" s="72" t="s">
        <v>174</v>
      </c>
      <c r="E83" s="72">
        <v>3</v>
      </c>
      <c r="F83" s="72">
        <v>3</v>
      </c>
      <c r="G83" s="72">
        <v>5</v>
      </c>
      <c r="H83" s="72">
        <v>5</v>
      </c>
      <c r="I83" s="72">
        <v>4</v>
      </c>
      <c r="J83" s="72">
        <v>10</v>
      </c>
      <c r="K83" s="72">
        <v>39</v>
      </c>
      <c r="L83" s="72" t="s">
        <v>23</v>
      </c>
      <c r="M83" s="72">
        <v>41</v>
      </c>
      <c r="N83" s="72">
        <v>1</v>
      </c>
      <c r="O83" s="72">
        <v>0.05</v>
      </c>
      <c r="P83" s="72">
        <v>6.41</v>
      </c>
      <c r="Q83" s="72">
        <v>3.69</v>
      </c>
      <c r="R83" s="72">
        <v>8.3000000000000004E-2</v>
      </c>
      <c r="S83" s="72">
        <v>6.3</v>
      </c>
      <c r="V83" s="72" t="s">
        <v>22</v>
      </c>
      <c r="W83" s="96" t="s">
        <v>40</v>
      </c>
      <c r="X83" s="71">
        <f>AVERAGE(P83:P84)</f>
        <v>6.41</v>
      </c>
      <c r="Y83" s="71">
        <f>AVERAGE(Q83:Q84)</f>
        <v>4.7149999999999999</v>
      </c>
      <c r="Z83" s="71">
        <f>AVERAGE(R83:R84)</f>
        <v>6.7000000000000004E-2</v>
      </c>
      <c r="AA83" s="71">
        <f>AVERAGE(S83:S84)</f>
        <v>5.65</v>
      </c>
      <c r="AB83" s="71">
        <f>AVERAGE(M83:M84)</f>
        <v>38</v>
      </c>
      <c r="AC83" s="71">
        <f>TNTP!M78</f>
        <v>2.9764875000000002</v>
      </c>
      <c r="AD83" s="71">
        <f>TNTP!N78</f>
        <v>3.4221849999999998E-2</v>
      </c>
    </row>
    <row r="84" spans="1:30" x14ac:dyDescent="0.2">
      <c r="A84" s="73">
        <v>41359</v>
      </c>
      <c r="B84" s="72"/>
      <c r="C84" s="72"/>
      <c r="D84" s="72"/>
      <c r="E84" s="72">
        <v>5</v>
      </c>
      <c r="F84" s="72">
        <v>2</v>
      </c>
      <c r="G84" s="72">
        <v>2</v>
      </c>
      <c r="H84" s="72">
        <v>4</v>
      </c>
      <c r="I84" s="72">
        <v>3</v>
      </c>
      <c r="J84" s="72">
        <v>7</v>
      </c>
      <c r="K84" s="72">
        <v>49</v>
      </c>
      <c r="L84" s="72">
        <v>40</v>
      </c>
      <c r="M84" s="72">
        <v>35</v>
      </c>
      <c r="N84" s="72">
        <v>2</v>
      </c>
      <c r="O84" s="72">
        <v>0.06</v>
      </c>
      <c r="P84" s="72">
        <v>6.41</v>
      </c>
      <c r="Q84" s="72">
        <v>5.74</v>
      </c>
      <c r="R84" s="72">
        <v>5.0999999999999997E-2</v>
      </c>
      <c r="S84" s="72">
        <v>5</v>
      </c>
      <c r="V84" s="72" t="s">
        <v>24</v>
      </c>
      <c r="X84" s="71">
        <f>AVERAGE(P85:P86)</f>
        <v>6.52</v>
      </c>
      <c r="Y84" s="71">
        <f>AVERAGE(Q85:Q86)</f>
        <v>2.8049999999999997</v>
      </c>
      <c r="Z84" s="71">
        <f>AVERAGE(R85:R86)</f>
        <v>0.158</v>
      </c>
      <c r="AA84" s="71">
        <f>AVERAGE(S85:S86)</f>
        <v>7.4</v>
      </c>
      <c r="AB84" s="71">
        <f>AVERAGE(M85:M86)</f>
        <v>29</v>
      </c>
      <c r="AC84" s="71">
        <f>TNTP!M79</f>
        <v>2.5002495000000002</v>
      </c>
      <c r="AD84" s="71">
        <f>TNTP!N79</f>
        <v>3.6389749999999998E-2</v>
      </c>
    </row>
    <row r="85" spans="1:30" x14ac:dyDescent="0.2">
      <c r="A85" s="73">
        <v>41373</v>
      </c>
      <c r="B85" s="72"/>
      <c r="C85" s="72"/>
      <c r="D85" s="72"/>
      <c r="E85" s="72">
        <v>5</v>
      </c>
      <c r="F85" s="72">
        <v>1</v>
      </c>
      <c r="G85" s="72">
        <v>1</v>
      </c>
      <c r="H85" s="72">
        <v>1</v>
      </c>
      <c r="I85" s="72">
        <v>1</v>
      </c>
      <c r="J85" s="72">
        <v>13</v>
      </c>
      <c r="K85" s="72">
        <v>75</v>
      </c>
      <c r="L85" s="72">
        <v>66</v>
      </c>
      <c r="M85" s="72">
        <v>28</v>
      </c>
      <c r="N85" s="72">
        <v>1</v>
      </c>
      <c r="O85" s="72">
        <v>0.05</v>
      </c>
      <c r="P85" s="72">
        <v>6.42</v>
      </c>
      <c r="Q85" s="72">
        <v>2.44</v>
      </c>
      <c r="R85" s="72">
        <v>0</v>
      </c>
      <c r="S85" s="72">
        <v>8</v>
      </c>
      <c r="V85" s="72" t="s">
        <v>25</v>
      </c>
      <c r="X85" s="71">
        <f>AVERAGE(P87:P88)</f>
        <v>6.7750000000000004</v>
      </c>
      <c r="Y85" s="71">
        <f>AVERAGE(Q87:Q88)</f>
        <v>3.25</v>
      </c>
      <c r="Z85" s="71">
        <f>AVERAGE(R87:R88)</f>
        <v>0.1525</v>
      </c>
      <c r="AA85" s="71">
        <f>AVERAGE(S87:S88)</f>
        <v>15.1</v>
      </c>
      <c r="AB85" s="71">
        <f>AVERAGE(M87:M88)</f>
        <v>31</v>
      </c>
      <c r="AC85" s="71">
        <f>TNTP!M80</f>
        <v>2.2481235000000002</v>
      </c>
      <c r="AD85" s="71">
        <f>TNTP!N80</f>
        <v>5.0171399999999991E-2</v>
      </c>
    </row>
    <row r="86" spans="1:30" x14ac:dyDescent="0.2">
      <c r="A86" s="73">
        <v>41387</v>
      </c>
      <c r="B86" s="72"/>
      <c r="C86" s="72"/>
      <c r="D86" s="72"/>
      <c r="E86" s="72">
        <v>5</v>
      </c>
      <c r="F86" s="72">
        <v>2</v>
      </c>
      <c r="G86" s="72">
        <v>3</v>
      </c>
      <c r="H86" s="72">
        <v>1</v>
      </c>
      <c r="I86" s="72">
        <v>3</v>
      </c>
      <c r="J86" s="72">
        <v>11</v>
      </c>
      <c r="K86" s="72">
        <v>57</v>
      </c>
      <c r="L86" s="72">
        <v>51</v>
      </c>
      <c r="M86" s="72">
        <v>30</v>
      </c>
      <c r="N86" s="72">
        <v>2</v>
      </c>
      <c r="O86" s="72">
        <v>0.06</v>
      </c>
      <c r="P86" s="72">
        <v>6.62</v>
      </c>
      <c r="Q86" s="72">
        <v>3.17</v>
      </c>
      <c r="R86" s="72">
        <v>0.316</v>
      </c>
      <c r="S86" s="72">
        <v>6.8</v>
      </c>
      <c r="V86" s="72" t="s">
        <v>26</v>
      </c>
      <c r="X86" s="71">
        <f>AVERAGE(P89:P90)</f>
        <v>6.6099999999999994</v>
      </c>
      <c r="Y86" s="71">
        <f>AVERAGE(Q89:Q90)</f>
        <v>1.73</v>
      </c>
      <c r="Z86" s="71">
        <f>AVERAGE(R89:R90)</f>
        <v>0.18049999999999999</v>
      </c>
      <c r="AA86" s="71">
        <f>AVERAGE(S89:S90)</f>
        <v>40.150000000000006</v>
      </c>
      <c r="AB86" s="71">
        <f>AVERAGE(M89:M90)</f>
        <v>24</v>
      </c>
      <c r="AC86" s="71">
        <f>TNTP!M81</f>
        <v>1.974987</v>
      </c>
      <c r="AD86" s="71">
        <f>TNTP!N81</f>
        <v>0.11691174999999999</v>
      </c>
    </row>
    <row r="87" spans="1:30" x14ac:dyDescent="0.2">
      <c r="A87" s="73">
        <v>41401</v>
      </c>
      <c r="B87" s="72"/>
      <c r="C87" s="72"/>
      <c r="D87" s="72"/>
      <c r="E87" s="72">
        <v>5</v>
      </c>
      <c r="F87" s="72">
        <v>2</v>
      </c>
      <c r="G87" s="72">
        <v>4</v>
      </c>
      <c r="H87" s="72">
        <v>5</v>
      </c>
      <c r="I87" s="72">
        <v>2</v>
      </c>
      <c r="J87" s="72">
        <v>3</v>
      </c>
      <c r="K87" s="72">
        <v>62</v>
      </c>
      <c r="L87" s="72">
        <v>58</v>
      </c>
      <c r="M87" s="72">
        <v>31</v>
      </c>
      <c r="N87" s="72">
        <v>2</v>
      </c>
      <c r="O87" s="72">
        <v>0.06</v>
      </c>
      <c r="P87" s="72">
        <v>6.53</v>
      </c>
      <c r="Q87" s="72">
        <v>3.07</v>
      </c>
      <c r="R87" s="72">
        <v>7.3999999999999996E-2</v>
      </c>
      <c r="S87" s="72">
        <v>5.7</v>
      </c>
      <c r="V87" s="72" t="s">
        <v>27</v>
      </c>
      <c r="X87" s="71">
        <f>AVERAGE(P91:P93)</f>
        <v>6.4133333333333331</v>
      </c>
      <c r="Y87" s="71">
        <f>AVERAGE(Q91:Q93)</f>
        <v>3.4733333333333332</v>
      </c>
      <c r="Z87" s="71">
        <f>AVERAGE(R91:R93)</f>
        <v>0.7573333333333333</v>
      </c>
      <c r="AA87" s="71">
        <f>AVERAGE(S91:S93)</f>
        <v>15.533333333333333</v>
      </c>
      <c r="AB87" s="71">
        <f>AVERAGE(M91:M93)</f>
        <v>26.333333333333332</v>
      </c>
      <c r="AC87" s="71">
        <f>TNTP!M82</f>
        <v>1.9749869999999998</v>
      </c>
      <c r="AD87" s="71">
        <f>TNTP!N82</f>
        <v>0.17921306666666662</v>
      </c>
    </row>
    <row r="88" spans="1:30" x14ac:dyDescent="0.2">
      <c r="A88" s="73">
        <v>41415</v>
      </c>
      <c r="B88" s="72"/>
      <c r="C88" s="72"/>
      <c r="D88" s="72"/>
      <c r="E88" s="72">
        <v>5</v>
      </c>
      <c r="F88" s="72">
        <v>1</v>
      </c>
      <c r="G88" s="72">
        <v>2</v>
      </c>
      <c r="H88" s="72">
        <v>2</v>
      </c>
      <c r="I88" s="72">
        <v>2</v>
      </c>
      <c r="J88" s="72">
        <v>3</v>
      </c>
      <c r="K88" s="72">
        <v>82</v>
      </c>
      <c r="L88" s="72">
        <v>71</v>
      </c>
      <c r="M88" s="72">
        <v>31</v>
      </c>
      <c r="N88" s="72">
        <v>2</v>
      </c>
      <c r="O88" s="72">
        <v>0.06</v>
      </c>
      <c r="P88" s="72">
        <v>7.02</v>
      </c>
      <c r="Q88" s="72">
        <v>3.43</v>
      </c>
      <c r="R88" s="72">
        <v>0.23100000000000001</v>
      </c>
      <c r="S88" s="72">
        <v>24.5</v>
      </c>
      <c r="V88" s="72" t="s">
        <v>28</v>
      </c>
      <c r="X88" s="71">
        <f>AVERAGE(P94:P95)</f>
        <v>7.3949999999999996</v>
      </c>
      <c r="Y88" s="71">
        <f>AVERAGE(Q94:Q95)</f>
        <v>5.4949999999999992</v>
      </c>
      <c r="Z88" s="71">
        <f>AVERAGE(R94:R95)</f>
        <v>0.28849999999999998</v>
      </c>
      <c r="AA88" s="71">
        <f>AVERAGE(S94:S95)</f>
        <v>18.950000000000003</v>
      </c>
      <c r="AB88" s="71">
        <f>AVERAGE(M94:M95)</f>
        <v>27.5</v>
      </c>
      <c r="AC88" s="71">
        <f>TNTP!M83</f>
        <v>2.1710850000000002</v>
      </c>
      <c r="AD88" s="71">
        <f>TNTP!N83</f>
        <v>6.4262750000000007E-2</v>
      </c>
    </row>
    <row r="89" spans="1:30" x14ac:dyDescent="0.2">
      <c r="A89" s="73">
        <v>41429</v>
      </c>
      <c r="B89" s="72"/>
      <c r="C89" s="72"/>
      <c r="D89" s="72"/>
      <c r="E89" s="72">
        <v>5</v>
      </c>
      <c r="F89" s="72">
        <v>2</v>
      </c>
      <c r="G89" s="72">
        <v>1</v>
      </c>
      <c r="H89" s="72">
        <v>5</v>
      </c>
      <c r="I89" s="72">
        <v>2</v>
      </c>
      <c r="J89" s="72">
        <v>3</v>
      </c>
      <c r="K89" s="72">
        <v>74</v>
      </c>
      <c r="L89" s="72">
        <v>70</v>
      </c>
      <c r="M89" s="72">
        <v>20</v>
      </c>
      <c r="N89" s="72">
        <v>1</v>
      </c>
      <c r="O89" s="72">
        <v>0.06</v>
      </c>
      <c r="P89" s="72">
        <v>6.63</v>
      </c>
      <c r="Q89" s="72">
        <v>1.8</v>
      </c>
      <c r="R89" s="72">
        <v>0.13300000000000001</v>
      </c>
      <c r="S89" s="72">
        <v>18.600000000000001</v>
      </c>
      <c r="V89" s="72" t="s">
        <v>29</v>
      </c>
      <c r="X89" s="71">
        <f>AVERAGE(P96:P97)</f>
        <v>7.01</v>
      </c>
      <c r="Y89" s="71">
        <f>AVERAGE(Q96:Q97)</f>
        <v>5.48</v>
      </c>
      <c r="Z89" s="71">
        <f>AVERAGE(R96:R97)</f>
        <v>0.18149999999999999</v>
      </c>
      <c r="AA89" s="71">
        <f>AVERAGE(S96:S97)</f>
        <v>4.3499999999999996</v>
      </c>
      <c r="AB89" s="71">
        <f>AVERAGE(M96:M97)</f>
        <v>34</v>
      </c>
      <c r="AC89" s="71">
        <f>TNTP!M84</f>
        <v>2.1010499999999999</v>
      </c>
      <c r="AD89" s="71">
        <f>TNTP!N84</f>
        <v>1.8582000000000001E-2</v>
      </c>
    </row>
    <row r="90" spans="1:30" x14ac:dyDescent="0.2">
      <c r="A90" s="73">
        <v>41443</v>
      </c>
      <c r="B90" s="72"/>
      <c r="C90" s="72"/>
      <c r="D90" s="72"/>
      <c r="E90" s="72">
        <v>5</v>
      </c>
      <c r="F90" s="72">
        <v>2</v>
      </c>
      <c r="G90" s="72">
        <v>4</v>
      </c>
      <c r="H90" s="72">
        <v>3</v>
      </c>
      <c r="I90" s="72">
        <v>1</v>
      </c>
      <c r="J90" s="72" t="s">
        <v>23</v>
      </c>
      <c r="K90" s="72">
        <v>78</v>
      </c>
      <c r="L90" s="72">
        <v>72</v>
      </c>
      <c r="M90" s="72">
        <v>28</v>
      </c>
      <c r="N90" s="72">
        <v>1</v>
      </c>
      <c r="O90" s="72">
        <v>0.05</v>
      </c>
      <c r="P90" s="72">
        <v>6.59</v>
      </c>
      <c r="Q90" s="72">
        <v>1.66</v>
      </c>
      <c r="R90" s="72">
        <v>0.22800000000000001</v>
      </c>
      <c r="S90" s="72">
        <v>61.7</v>
      </c>
      <c r="V90" s="72" t="s">
        <v>30</v>
      </c>
      <c r="X90" s="71">
        <f>AVERAGE(P98:P99)</f>
        <v>6.7549999999999999</v>
      </c>
      <c r="Y90" s="71">
        <f>AVERAGE(Q98:Q99)</f>
        <v>4.9399999999999995</v>
      </c>
      <c r="Z90" s="71">
        <f>AVERAGE(R98:R99)</f>
        <v>0.23699999999999999</v>
      </c>
      <c r="AA90" s="71">
        <f>AVERAGE(S98:S99)</f>
        <v>3.3</v>
      </c>
      <c r="AB90" s="71">
        <f>AVERAGE(M98:M99)</f>
        <v>29</v>
      </c>
      <c r="AC90" s="71">
        <f>TNTP!M85</f>
        <v>2.2761374999999999</v>
      </c>
      <c r="AD90" s="71">
        <f>TNTP!N85</f>
        <v>3.7163999999999996E-2</v>
      </c>
    </row>
    <row r="91" spans="1:30" x14ac:dyDescent="0.2">
      <c r="A91" s="73">
        <v>41457</v>
      </c>
      <c r="B91" s="72"/>
      <c r="C91" s="72"/>
      <c r="D91" s="72"/>
      <c r="E91" s="72">
        <v>5</v>
      </c>
      <c r="F91" s="72">
        <v>1</v>
      </c>
      <c r="G91" s="72">
        <v>2</v>
      </c>
      <c r="H91" s="72">
        <v>4</v>
      </c>
      <c r="I91" s="72">
        <v>1</v>
      </c>
      <c r="J91" s="72" t="s">
        <v>23</v>
      </c>
      <c r="K91" s="72">
        <v>76</v>
      </c>
      <c r="L91" s="72">
        <v>77</v>
      </c>
      <c r="M91" s="72">
        <v>24</v>
      </c>
      <c r="N91" s="72">
        <v>1</v>
      </c>
      <c r="O91" s="72">
        <v>0.04</v>
      </c>
      <c r="P91" s="72">
        <v>5.87</v>
      </c>
      <c r="Q91" s="72">
        <v>0.8</v>
      </c>
      <c r="R91" s="72">
        <v>0.71599999999999997</v>
      </c>
      <c r="S91" s="71">
        <v>16.5</v>
      </c>
      <c r="V91" s="72" t="s">
        <v>31</v>
      </c>
      <c r="X91" s="71">
        <f>AVERAGE(P100)</f>
        <v>6.59</v>
      </c>
      <c r="Y91" s="71">
        <f>AVERAGE(Q100)</f>
        <v>5.55</v>
      </c>
      <c r="Z91" s="71">
        <f>AVERAGE(R100)</f>
        <v>0.35199999999999998</v>
      </c>
      <c r="AA91" s="71">
        <f>AVERAGE(S100)</f>
        <v>2.9</v>
      </c>
      <c r="AB91" s="71">
        <f>AVERAGE(M100)</f>
        <v>32</v>
      </c>
      <c r="AC91" s="71">
        <f>TNTP!M86</f>
        <v>2.8854420000000003</v>
      </c>
      <c r="AD91" s="71">
        <f>TNTP!N86</f>
        <v>2.44663E-2</v>
      </c>
    </row>
    <row r="92" spans="1:30" x14ac:dyDescent="0.2">
      <c r="A92" s="73">
        <v>41471</v>
      </c>
      <c r="B92" s="72"/>
      <c r="C92" s="72"/>
      <c r="D92" s="72"/>
      <c r="E92" s="72">
        <v>5</v>
      </c>
      <c r="F92" s="72">
        <v>1</v>
      </c>
      <c r="G92" s="72">
        <v>2</v>
      </c>
      <c r="H92" s="72">
        <v>1</v>
      </c>
      <c r="I92" s="72">
        <v>2</v>
      </c>
      <c r="J92" s="72">
        <v>7</v>
      </c>
      <c r="K92" s="72">
        <v>89</v>
      </c>
      <c r="L92" s="72">
        <v>84</v>
      </c>
      <c r="M92" s="72">
        <v>20</v>
      </c>
      <c r="N92" s="72">
        <v>1</v>
      </c>
      <c r="O92" s="72">
        <v>0.04</v>
      </c>
      <c r="P92" s="72">
        <v>6.24</v>
      </c>
      <c r="Q92" s="72">
        <v>2.5499999999999998</v>
      </c>
      <c r="R92" s="72">
        <v>0.78500000000000003</v>
      </c>
      <c r="S92" s="72">
        <v>14.6</v>
      </c>
    </row>
    <row r="93" spans="1:30" x14ac:dyDescent="0.2">
      <c r="A93" s="73">
        <v>41485</v>
      </c>
      <c r="B93" s="72"/>
      <c r="C93" s="72"/>
      <c r="D93" s="72"/>
      <c r="E93" s="72">
        <v>5</v>
      </c>
      <c r="F93" s="72">
        <v>2</v>
      </c>
      <c r="G93" s="72">
        <v>1</v>
      </c>
      <c r="H93" s="72">
        <v>2</v>
      </c>
      <c r="I93" s="72">
        <v>2</v>
      </c>
      <c r="J93" s="72">
        <v>7</v>
      </c>
      <c r="K93" s="72">
        <v>83</v>
      </c>
      <c r="L93" s="72">
        <v>74</v>
      </c>
      <c r="M93" s="72">
        <v>35</v>
      </c>
      <c r="N93" s="72">
        <v>2</v>
      </c>
      <c r="O93" s="72">
        <v>7.0000000000000007E-2</v>
      </c>
      <c r="P93" s="72">
        <v>7.13</v>
      </c>
      <c r="Q93" s="72">
        <v>7.07</v>
      </c>
      <c r="R93" s="72">
        <v>0.77100000000000002</v>
      </c>
      <c r="S93" s="72">
        <v>15.5</v>
      </c>
    </row>
    <row r="94" spans="1:30" x14ac:dyDescent="0.2">
      <c r="A94" s="73">
        <v>41499</v>
      </c>
      <c r="B94" s="72"/>
      <c r="C94" s="72"/>
      <c r="D94" s="72"/>
      <c r="E94" s="72">
        <v>5</v>
      </c>
      <c r="F94" s="72">
        <v>2</v>
      </c>
      <c r="G94" s="72">
        <v>2</v>
      </c>
      <c r="H94" s="72">
        <v>2</v>
      </c>
      <c r="I94" s="72">
        <v>3</v>
      </c>
      <c r="J94" s="72">
        <v>7</v>
      </c>
      <c r="K94" s="72">
        <v>85</v>
      </c>
      <c r="L94" s="72">
        <v>77</v>
      </c>
      <c r="M94" s="72">
        <v>24</v>
      </c>
      <c r="N94" s="72">
        <v>1</v>
      </c>
      <c r="O94" s="72">
        <v>0.06</v>
      </c>
      <c r="P94" s="72">
        <v>7.17</v>
      </c>
      <c r="Q94" s="72">
        <v>5.18</v>
      </c>
      <c r="R94" s="72">
        <v>0.38800000000000001</v>
      </c>
      <c r="S94" s="72">
        <v>24.1</v>
      </c>
    </row>
    <row r="95" spans="1:30" x14ac:dyDescent="0.2">
      <c r="A95" s="73">
        <v>41513</v>
      </c>
      <c r="B95" s="72"/>
      <c r="C95" s="72"/>
      <c r="D95" s="72"/>
      <c r="E95" s="72">
        <v>5</v>
      </c>
      <c r="F95" s="72">
        <v>2</v>
      </c>
      <c r="G95" s="72">
        <v>2</v>
      </c>
      <c r="H95" s="72">
        <v>1</v>
      </c>
      <c r="I95" s="72">
        <v>3</v>
      </c>
      <c r="J95" s="72">
        <v>7</v>
      </c>
      <c r="K95" s="72">
        <v>80</v>
      </c>
      <c r="L95" s="72">
        <v>74</v>
      </c>
      <c r="M95" s="72">
        <v>31</v>
      </c>
      <c r="N95" s="72">
        <v>2</v>
      </c>
      <c r="O95" s="72">
        <v>7.0000000000000007E-2</v>
      </c>
      <c r="P95" s="72">
        <v>7.62</v>
      </c>
      <c r="Q95" s="72">
        <v>5.81</v>
      </c>
      <c r="R95" s="72">
        <v>0.189</v>
      </c>
      <c r="S95" s="72">
        <v>13.8</v>
      </c>
    </row>
    <row r="96" spans="1:30" x14ac:dyDescent="0.2">
      <c r="A96" s="73">
        <v>41527</v>
      </c>
      <c r="B96" s="72"/>
      <c r="C96" s="72"/>
      <c r="D96" s="72" t="s">
        <v>214</v>
      </c>
      <c r="E96" s="72">
        <v>5</v>
      </c>
      <c r="F96" s="72">
        <v>1</v>
      </c>
      <c r="G96" s="72">
        <v>2</v>
      </c>
      <c r="H96" s="72">
        <v>1</v>
      </c>
      <c r="I96" s="72">
        <v>2</v>
      </c>
      <c r="J96" s="72">
        <v>12</v>
      </c>
      <c r="K96" s="72">
        <v>70</v>
      </c>
      <c r="L96" s="72">
        <v>71</v>
      </c>
      <c r="M96" s="72">
        <v>29</v>
      </c>
      <c r="N96" s="72">
        <v>2</v>
      </c>
      <c r="O96" s="72">
        <v>7.0000000000000007E-2</v>
      </c>
      <c r="P96" s="72">
        <v>6.96</v>
      </c>
      <c r="Q96" s="72">
        <v>5.58</v>
      </c>
      <c r="R96" s="72">
        <v>0.23799999999999999</v>
      </c>
      <c r="S96" s="72">
        <v>4</v>
      </c>
    </row>
    <row r="97" spans="1:23" x14ac:dyDescent="0.2">
      <c r="A97" s="73">
        <v>41541</v>
      </c>
      <c r="B97" s="72"/>
      <c r="C97" s="72"/>
      <c r="D97" s="72" t="s">
        <v>174</v>
      </c>
      <c r="E97" s="72">
        <v>5</v>
      </c>
      <c r="F97" s="72">
        <v>2</v>
      </c>
      <c r="G97" s="72">
        <v>1</v>
      </c>
      <c r="H97" s="72">
        <v>1</v>
      </c>
      <c r="I97" s="72">
        <v>2</v>
      </c>
      <c r="J97" s="72">
        <v>7</v>
      </c>
      <c r="K97" s="72">
        <v>68</v>
      </c>
      <c r="L97" s="72">
        <v>62</v>
      </c>
      <c r="M97" s="72">
        <v>39</v>
      </c>
      <c r="N97" s="72">
        <v>2</v>
      </c>
      <c r="O97" s="72">
        <v>7.0000000000000007E-2</v>
      </c>
      <c r="P97" s="72">
        <v>7.06</v>
      </c>
      <c r="Q97" s="72">
        <v>5.38</v>
      </c>
      <c r="R97" s="72">
        <v>0.125</v>
      </c>
      <c r="S97" s="72">
        <v>4.7</v>
      </c>
    </row>
    <row r="98" spans="1:23" x14ac:dyDescent="0.2">
      <c r="A98" s="76">
        <v>41555</v>
      </c>
      <c r="B98" s="72"/>
      <c r="C98" s="72"/>
      <c r="D98" s="72"/>
      <c r="E98" s="72">
        <v>5</v>
      </c>
      <c r="F98" s="72">
        <v>1</v>
      </c>
      <c r="G98" s="72">
        <v>3</v>
      </c>
      <c r="H98" s="72">
        <v>4</v>
      </c>
      <c r="I98" s="72">
        <v>1</v>
      </c>
      <c r="J98" s="72">
        <v>13</v>
      </c>
      <c r="K98" s="72">
        <v>68</v>
      </c>
      <c r="L98" s="72">
        <v>64</v>
      </c>
      <c r="M98" s="72">
        <v>37</v>
      </c>
      <c r="N98" s="72">
        <v>1</v>
      </c>
      <c r="O98" s="72">
        <v>7.0000000000000007E-2</v>
      </c>
      <c r="P98" s="72">
        <v>7.13</v>
      </c>
      <c r="Q98" s="72">
        <v>5.29</v>
      </c>
      <c r="R98" s="72">
        <v>0.159</v>
      </c>
      <c r="S98" s="72">
        <v>2.8</v>
      </c>
    </row>
    <row r="99" spans="1:23" x14ac:dyDescent="0.2">
      <c r="A99" s="76">
        <v>41569</v>
      </c>
      <c r="B99" s="72"/>
      <c r="C99" s="72"/>
      <c r="D99" s="72"/>
      <c r="E99" s="72">
        <v>5</v>
      </c>
      <c r="F99" s="72">
        <v>2</v>
      </c>
      <c r="G99" s="72">
        <v>2</v>
      </c>
      <c r="H99" s="72">
        <v>1</v>
      </c>
      <c r="I99" s="72">
        <v>2</v>
      </c>
      <c r="J99" s="72">
        <v>7</v>
      </c>
      <c r="K99" s="72">
        <v>69</v>
      </c>
      <c r="L99" s="72">
        <v>60</v>
      </c>
      <c r="M99" s="72">
        <v>21</v>
      </c>
      <c r="N99" s="72">
        <v>2</v>
      </c>
      <c r="O99" s="72">
        <v>7.0000000000000007E-2</v>
      </c>
      <c r="P99" s="72">
        <v>6.38</v>
      </c>
      <c r="Q99" s="72">
        <v>4.59</v>
      </c>
      <c r="R99" s="72">
        <v>0.315</v>
      </c>
      <c r="S99" s="72">
        <v>3.8</v>
      </c>
    </row>
    <row r="100" spans="1:23" x14ac:dyDescent="0.2">
      <c r="A100" s="76">
        <v>41583</v>
      </c>
      <c r="B100" s="72"/>
      <c r="C100" s="72"/>
      <c r="D100" s="72"/>
      <c r="E100" s="72">
        <v>5</v>
      </c>
      <c r="F100" s="72">
        <v>2</v>
      </c>
      <c r="G100" s="72">
        <v>3</v>
      </c>
      <c r="H100" s="72">
        <v>1</v>
      </c>
      <c r="I100" s="72">
        <v>2</v>
      </c>
      <c r="J100" s="72">
        <v>7</v>
      </c>
      <c r="K100" s="72">
        <v>62</v>
      </c>
      <c r="L100" s="72">
        <v>58</v>
      </c>
      <c r="M100" s="72">
        <v>32</v>
      </c>
      <c r="N100" s="72">
        <v>2</v>
      </c>
      <c r="O100" s="72">
        <v>0.08</v>
      </c>
      <c r="P100" s="72">
        <v>6.59</v>
      </c>
      <c r="Q100" s="72">
        <v>5.55</v>
      </c>
      <c r="R100" s="72">
        <v>0.35199999999999998</v>
      </c>
      <c r="S100" s="72">
        <v>2.9</v>
      </c>
    </row>
    <row r="101" spans="1:23" x14ac:dyDescent="0.2">
      <c r="A101" s="76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</row>
    <row r="103" spans="1:23" x14ac:dyDescent="0.2">
      <c r="A103" s="73"/>
      <c r="B103" s="96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V103" s="72"/>
      <c r="W103" s="96"/>
    </row>
    <row r="104" spans="1:23" x14ac:dyDescent="0.2">
      <c r="A104" s="73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V104" s="72"/>
    </row>
    <row r="105" spans="1:23" x14ac:dyDescent="0.2">
      <c r="A105" s="73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V105" s="72"/>
    </row>
    <row r="106" spans="1:23" x14ac:dyDescent="0.2">
      <c r="A106" s="73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V106" s="72"/>
    </row>
    <row r="107" spans="1:23" x14ac:dyDescent="0.2">
      <c r="A107" s="73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V107" s="72"/>
    </row>
    <row r="108" spans="1:23" x14ac:dyDescent="0.2">
      <c r="A108" s="73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V108" s="72"/>
    </row>
    <row r="109" spans="1:23" x14ac:dyDescent="0.2">
      <c r="A109" s="73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V109" s="72"/>
    </row>
    <row r="110" spans="1:23" x14ac:dyDescent="0.2">
      <c r="A110" s="73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V110" s="72"/>
    </row>
    <row r="111" spans="1:23" x14ac:dyDescent="0.2">
      <c r="A111" s="73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V111" s="72"/>
    </row>
    <row r="112" spans="1:23" x14ac:dyDescent="0.2">
      <c r="A112" s="73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</row>
    <row r="113" spans="1:30" x14ac:dyDescent="0.2">
      <c r="A113" s="73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</row>
    <row r="114" spans="1:30" x14ac:dyDescent="0.2">
      <c r="A114" s="73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</row>
    <row r="115" spans="1:30" x14ac:dyDescent="0.2">
      <c r="A115" s="73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</row>
    <row r="116" spans="1:30" x14ac:dyDescent="0.2">
      <c r="A116" s="73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</row>
    <row r="117" spans="1:30" x14ac:dyDescent="0.2">
      <c r="A117" s="73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</row>
    <row r="118" spans="1:30" x14ac:dyDescent="0.2">
      <c r="A118" s="76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</row>
    <row r="119" spans="1:30" x14ac:dyDescent="0.2">
      <c r="A119" s="76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</row>
    <row r="120" spans="1:30" x14ac:dyDescent="0.2">
      <c r="A120" s="76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</row>
    <row r="121" spans="1:30" x14ac:dyDescent="0.2">
      <c r="A121" s="76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</row>
    <row r="123" spans="1:30" x14ac:dyDescent="0.2">
      <c r="A123" s="73">
        <v>41345</v>
      </c>
      <c r="B123" s="72" t="s">
        <v>42</v>
      </c>
      <c r="C123" s="72" t="s">
        <v>43</v>
      </c>
      <c r="D123" s="72" t="s">
        <v>105</v>
      </c>
      <c r="E123" s="72">
        <v>5</v>
      </c>
      <c r="F123" s="72">
        <v>2</v>
      </c>
      <c r="G123" s="72">
        <v>3</v>
      </c>
      <c r="H123" s="72">
        <v>4</v>
      </c>
      <c r="I123" s="72">
        <v>2</v>
      </c>
      <c r="J123" s="72">
        <v>13</v>
      </c>
      <c r="K123" s="72">
        <v>62</v>
      </c>
      <c r="L123" s="72">
        <v>49</v>
      </c>
      <c r="M123" s="72">
        <v>30</v>
      </c>
      <c r="N123" s="72">
        <v>1</v>
      </c>
      <c r="O123" s="72">
        <v>0.05</v>
      </c>
      <c r="P123" s="72">
        <v>6.55</v>
      </c>
      <c r="Q123" s="72">
        <v>2.75</v>
      </c>
      <c r="R123" s="72">
        <v>0.06</v>
      </c>
      <c r="S123" s="72">
        <v>5.2</v>
      </c>
      <c r="V123" s="72" t="s">
        <v>22</v>
      </c>
      <c r="W123" s="103" t="s">
        <v>135</v>
      </c>
      <c r="X123" s="71">
        <f>AVERAGE(P123:P124)</f>
        <v>6.5</v>
      </c>
      <c r="Y123" s="71">
        <f>AVERAGE(Q123:Q124)</f>
        <v>4.0549999999999997</v>
      </c>
      <c r="Z123" s="71">
        <f>AVERAGE(R123:R124)</f>
        <v>5.1499999999999997E-2</v>
      </c>
      <c r="AA123" s="71">
        <f>AVERAGE(S123:S124)</f>
        <v>4.45</v>
      </c>
      <c r="AB123" s="71">
        <f>AVERAGE(M123:M124)</f>
        <v>35</v>
      </c>
      <c r="AC123" s="71">
        <f>TNTP!M134</f>
        <v>3.0430207500000002</v>
      </c>
      <c r="AD123" s="71">
        <f>TNTP!N134</f>
        <v>3.7551124999999998E-2</v>
      </c>
    </row>
    <row r="124" spans="1:30" x14ac:dyDescent="0.2">
      <c r="A124" s="73">
        <v>41359</v>
      </c>
      <c r="B124" s="72"/>
      <c r="C124" s="72"/>
      <c r="D124" s="72"/>
      <c r="E124" s="72">
        <v>5</v>
      </c>
      <c r="F124" s="72">
        <v>2</v>
      </c>
      <c r="G124" s="72">
        <v>3</v>
      </c>
      <c r="H124" s="72">
        <v>4</v>
      </c>
      <c r="I124" s="72">
        <v>1</v>
      </c>
      <c r="J124" s="72">
        <v>13</v>
      </c>
      <c r="K124" s="72">
        <v>50</v>
      </c>
      <c r="L124" s="72">
        <v>42</v>
      </c>
      <c r="M124" s="72">
        <v>40</v>
      </c>
      <c r="N124" s="72">
        <v>1</v>
      </c>
      <c r="O124" s="72">
        <v>7.0000000000000007E-2</v>
      </c>
      <c r="P124" s="72">
        <v>6.45</v>
      </c>
      <c r="Q124" s="72">
        <v>5.36</v>
      </c>
      <c r="R124" s="72">
        <v>4.2999999999999997E-2</v>
      </c>
      <c r="S124" s="72">
        <v>3.7</v>
      </c>
      <c r="V124" s="72" t="s">
        <v>24</v>
      </c>
      <c r="X124" s="71">
        <f>AVERAGE(P125:P126)</f>
        <v>6.43</v>
      </c>
      <c r="Y124" s="71">
        <f>AVERAGE(Q125:Q126)</f>
        <v>4.1900000000000004</v>
      </c>
      <c r="Z124" s="71">
        <f>AVERAGE(R125:R126)</f>
        <v>0.14349999999999999</v>
      </c>
      <c r="AA124" s="71">
        <f>AVERAGE(S125:S126)</f>
        <v>5.6</v>
      </c>
      <c r="AB124" s="71">
        <f>AVERAGE(M125:M126)</f>
        <v>39</v>
      </c>
      <c r="AC124" s="71">
        <f>TNTP!M135</f>
        <v>2.8574280000000005</v>
      </c>
      <c r="AD124" s="71">
        <f>TNTP!N135</f>
        <v>2.8879524999999996E-2</v>
      </c>
    </row>
    <row r="125" spans="1:30" x14ac:dyDescent="0.2">
      <c r="A125" s="73">
        <v>41373</v>
      </c>
      <c r="B125" s="72"/>
      <c r="C125" s="72"/>
      <c r="D125" s="72"/>
      <c r="E125" s="72">
        <v>5</v>
      </c>
      <c r="F125" s="72">
        <v>1</v>
      </c>
      <c r="G125" s="72">
        <v>1</v>
      </c>
      <c r="H125" s="72">
        <v>1</v>
      </c>
      <c r="I125" s="72">
        <v>1</v>
      </c>
      <c r="J125" s="72">
        <v>13</v>
      </c>
      <c r="K125" s="72">
        <v>83</v>
      </c>
      <c r="L125" s="72">
        <v>60</v>
      </c>
      <c r="M125" s="72">
        <v>35</v>
      </c>
      <c r="N125" s="72">
        <v>1</v>
      </c>
      <c r="O125" s="72">
        <v>0.06</v>
      </c>
      <c r="P125" s="72">
        <v>6.27</v>
      </c>
      <c r="Q125" s="72">
        <v>2.98</v>
      </c>
      <c r="R125" s="72">
        <v>7.1999999999999995E-2</v>
      </c>
      <c r="S125" s="72">
        <v>6.8</v>
      </c>
      <c r="V125" s="72" t="s">
        <v>25</v>
      </c>
      <c r="X125" s="71">
        <f>AVERAGE(P127:P128)</f>
        <v>6.53</v>
      </c>
      <c r="Y125" s="71">
        <f>AVERAGE(Q127:Q128)</f>
        <v>3.1349999999999998</v>
      </c>
      <c r="Z125" s="71">
        <f>AVERAGE(R127:R128)</f>
        <v>0.28449999999999998</v>
      </c>
      <c r="AA125" s="71">
        <f>AVERAGE(S127:S128)</f>
        <v>5</v>
      </c>
      <c r="AB125" s="71">
        <f>AVERAGE(M127:M128)</f>
        <v>28.5</v>
      </c>
      <c r="AC125" s="71">
        <f>TNTP!M136</f>
        <v>2.38469175</v>
      </c>
      <c r="AD125" s="71">
        <f>TNTP!N136</f>
        <v>4.9861700000000002E-2</v>
      </c>
    </row>
    <row r="126" spans="1:30" x14ac:dyDescent="0.2">
      <c r="A126" s="73">
        <v>41387</v>
      </c>
      <c r="B126" s="72"/>
      <c r="C126" s="72"/>
      <c r="D126" s="72"/>
      <c r="E126" s="72">
        <v>5</v>
      </c>
      <c r="F126" s="72">
        <v>1</v>
      </c>
      <c r="G126" s="72">
        <v>3</v>
      </c>
      <c r="H126" s="72">
        <v>2</v>
      </c>
      <c r="I126" s="72">
        <v>1</v>
      </c>
      <c r="J126" s="72">
        <v>13</v>
      </c>
      <c r="K126" s="72">
        <v>65</v>
      </c>
      <c r="L126" s="72">
        <v>57</v>
      </c>
      <c r="M126" s="72">
        <v>43</v>
      </c>
      <c r="N126" s="72">
        <v>2</v>
      </c>
      <c r="O126" s="72">
        <v>7.0000000000000007E-2</v>
      </c>
      <c r="P126" s="72">
        <v>6.59</v>
      </c>
      <c r="Q126" s="72">
        <v>5.4</v>
      </c>
      <c r="R126" s="72">
        <v>0.215</v>
      </c>
      <c r="S126" s="72">
        <v>4.4000000000000004</v>
      </c>
      <c r="V126" s="72" t="s">
        <v>26</v>
      </c>
      <c r="X126" s="71">
        <f>AVERAGE(P129:P130)</f>
        <v>6.61</v>
      </c>
      <c r="Y126" s="71">
        <f>AVERAGE(Q129:Q130)</f>
        <v>1.94</v>
      </c>
      <c r="Z126" s="71">
        <f>AVERAGE(R129:R130)</f>
        <v>0.28000000000000003</v>
      </c>
      <c r="AA126" s="71">
        <f>AVERAGE(S129:S130)</f>
        <v>8.1999999999999993</v>
      </c>
      <c r="AB126" s="71">
        <f>AVERAGE(M129:M130)</f>
        <v>21</v>
      </c>
      <c r="AC126" s="71">
        <f>TNTP!M137</f>
        <v>2.6543264999999998</v>
      </c>
      <c r="AD126" s="71">
        <f>TNTP!N137</f>
        <v>6.6895200000000002E-2</v>
      </c>
    </row>
    <row r="127" spans="1:30" x14ac:dyDescent="0.2">
      <c r="A127" s="73">
        <v>41401</v>
      </c>
      <c r="B127" s="72"/>
      <c r="C127" s="72"/>
      <c r="D127" s="72"/>
      <c r="E127" s="72">
        <v>5</v>
      </c>
      <c r="F127" s="72">
        <v>1</v>
      </c>
      <c r="G127" s="72">
        <v>3</v>
      </c>
      <c r="H127" s="72">
        <v>4</v>
      </c>
      <c r="I127" s="72">
        <v>1</v>
      </c>
      <c r="J127" s="72">
        <v>13</v>
      </c>
      <c r="K127" s="72">
        <v>61</v>
      </c>
      <c r="L127" s="72">
        <v>59</v>
      </c>
      <c r="M127" s="72">
        <v>22</v>
      </c>
      <c r="N127" s="72">
        <v>1</v>
      </c>
      <c r="O127" s="72">
        <v>0.05</v>
      </c>
      <c r="P127" s="72">
        <v>6.58</v>
      </c>
      <c r="Q127" s="72">
        <v>2.2599999999999998</v>
      </c>
      <c r="R127" s="72">
        <v>0.13200000000000001</v>
      </c>
      <c r="S127" s="72">
        <v>5</v>
      </c>
      <c r="V127" s="72" t="s">
        <v>27</v>
      </c>
      <c r="X127" s="71">
        <f>AVERAGE(P131:P133)</f>
        <v>6.32</v>
      </c>
      <c r="Y127" s="71">
        <f>AVERAGE(Q131:Q133)</f>
        <v>3.9616666666666664</v>
      </c>
      <c r="Z127" s="71">
        <f>AVERAGE(R131:R133)</f>
        <v>0.51800000000000002</v>
      </c>
      <c r="AA127" s="71">
        <f>AVERAGE(S131:S133)</f>
        <v>8.8666666666666654</v>
      </c>
      <c r="AB127" s="71">
        <f>AVERAGE(M131:M133)</f>
        <v>27</v>
      </c>
      <c r="AC127" s="71">
        <f>TNTP!M138</f>
        <v>2.7196925000000003</v>
      </c>
      <c r="AD127" s="71">
        <f>TNTP!N138</f>
        <v>0.15670820000000002</v>
      </c>
    </row>
    <row r="128" spans="1:30" x14ac:dyDescent="0.2">
      <c r="A128" s="73">
        <v>41415</v>
      </c>
      <c r="B128" s="72"/>
      <c r="C128" s="72"/>
      <c r="D128" s="72"/>
      <c r="E128" s="72">
        <v>5</v>
      </c>
      <c r="F128" s="72">
        <v>1</v>
      </c>
      <c r="G128" s="72">
        <v>2</v>
      </c>
      <c r="H128" s="72">
        <v>3</v>
      </c>
      <c r="I128" s="72">
        <v>1</v>
      </c>
      <c r="J128" s="72">
        <v>13</v>
      </c>
      <c r="K128" s="72">
        <v>90</v>
      </c>
      <c r="L128" s="72">
        <v>69</v>
      </c>
      <c r="M128" s="72">
        <v>35</v>
      </c>
      <c r="N128" s="72">
        <v>2</v>
      </c>
      <c r="O128" s="72">
        <v>7.0000000000000007E-2</v>
      </c>
      <c r="P128" s="72">
        <v>6.48</v>
      </c>
      <c r="Q128" s="72">
        <v>4.01</v>
      </c>
      <c r="R128" s="72">
        <v>0.437</v>
      </c>
      <c r="S128" s="72">
        <v>5</v>
      </c>
      <c r="V128" s="72" t="s">
        <v>28</v>
      </c>
      <c r="X128" s="71">
        <f>AVERAGE(P134:P135)</f>
        <v>6.92</v>
      </c>
      <c r="Y128" s="71">
        <f>AVERAGE(Q134:Q135)</f>
        <v>6.0299999999999994</v>
      </c>
      <c r="Z128" s="71">
        <f>AVERAGE(R134:R135)</f>
        <v>0.36099999999999999</v>
      </c>
      <c r="AA128" s="71">
        <f>AVERAGE(S134:S135)</f>
        <v>3.9499999999999997</v>
      </c>
      <c r="AB128" s="71">
        <f>AVERAGE(M134:M135)</f>
        <v>38</v>
      </c>
      <c r="AC128" s="71">
        <f>TNTP!M139</f>
        <v>3.03601725</v>
      </c>
      <c r="AD128" s="71">
        <f>TNTP!N139</f>
        <v>4.6300149999999998E-2</v>
      </c>
    </row>
    <row r="129" spans="1:30" x14ac:dyDescent="0.2">
      <c r="A129" s="73">
        <v>41429</v>
      </c>
      <c r="B129" s="72"/>
      <c r="C129" s="72"/>
      <c r="D129" s="72"/>
      <c r="E129" s="72">
        <v>5</v>
      </c>
      <c r="F129" s="72">
        <v>2</v>
      </c>
      <c r="G129" s="72">
        <v>1</v>
      </c>
      <c r="H129" s="72">
        <v>5</v>
      </c>
      <c r="I129" s="72">
        <v>2</v>
      </c>
      <c r="J129" s="72">
        <v>6</v>
      </c>
      <c r="K129" s="72">
        <v>74</v>
      </c>
      <c r="L129" s="72">
        <v>70</v>
      </c>
      <c r="M129" s="72">
        <v>21</v>
      </c>
      <c r="N129" s="72">
        <v>1</v>
      </c>
      <c r="O129" s="72">
        <v>0.06</v>
      </c>
      <c r="P129" s="72">
        <v>6.61</v>
      </c>
      <c r="Q129" s="72">
        <v>1.94</v>
      </c>
      <c r="R129" s="72">
        <v>0.28000000000000003</v>
      </c>
      <c r="S129" s="72">
        <v>8.1999999999999993</v>
      </c>
      <c r="V129" s="72" t="s">
        <v>29</v>
      </c>
      <c r="X129" s="71">
        <f>AVERAGE(P136:P137)</f>
        <v>6.85</v>
      </c>
      <c r="Y129" s="71">
        <f>AVERAGE(Q136:Q137)</f>
        <v>6.1950000000000003</v>
      </c>
      <c r="Z129" s="71">
        <f>AVERAGE(R136:R137)</f>
        <v>0.2535</v>
      </c>
      <c r="AA129" s="71">
        <f>AVERAGE(S136:S137)</f>
        <v>2.35</v>
      </c>
      <c r="AB129" s="71">
        <f>AVERAGE(M136:M137)</f>
        <v>35</v>
      </c>
      <c r="AC129" s="71">
        <f>TNTP!M140</f>
        <v>3.4107045000000005</v>
      </c>
      <c r="AD129" s="71">
        <f>TNTP!N140</f>
        <v>3.4996100000000002E-2</v>
      </c>
    </row>
    <row r="130" spans="1:30" x14ac:dyDescent="0.2">
      <c r="A130" s="73">
        <v>41443</v>
      </c>
      <c r="B130" s="72"/>
      <c r="C130" s="72"/>
      <c r="D130" s="72" t="s">
        <v>198</v>
      </c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V130" s="72" t="s">
        <v>30</v>
      </c>
      <c r="X130" s="71">
        <f>AVERAGE(P138:P139)</f>
        <v>6.66</v>
      </c>
      <c r="Y130" s="71">
        <f>AVERAGE(Q138:Q139)</f>
        <v>5.47</v>
      </c>
      <c r="Z130" s="71">
        <f>AVERAGE(R138:R139)</f>
        <v>0.32600000000000001</v>
      </c>
      <c r="AA130" s="71">
        <f>AVERAGE(S138:S139)</f>
        <v>3</v>
      </c>
      <c r="AB130" s="71">
        <f>AVERAGE(M138:M139)</f>
        <v>33</v>
      </c>
      <c r="AC130" s="71">
        <f>TNTP!M141</f>
        <v>3.2531257500000001</v>
      </c>
      <c r="AD130" s="71">
        <f>TNTP!N141</f>
        <v>3.8015674999999999E-2</v>
      </c>
    </row>
    <row r="131" spans="1:30" x14ac:dyDescent="0.2">
      <c r="A131" s="73">
        <v>41457</v>
      </c>
      <c r="B131" s="72"/>
      <c r="C131" s="72"/>
      <c r="D131" s="72"/>
      <c r="E131" s="72">
        <v>5</v>
      </c>
      <c r="F131" s="72">
        <v>1</v>
      </c>
      <c r="G131" s="72">
        <v>3</v>
      </c>
      <c r="H131" s="72">
        <v>5</v>
      </c>
      <c r="I131" s="72">
        <v>1</v>
      </c>
      <c r="J131" s="72">
        <v>13</v>
      </c>
      <c r="K131" s="72">
        <v>78</v>
      </c>
      <c r="L131" s="72">
        <v>72</v>
      </c>
      <c r="M131" s="72">
        <v>18</v>
      </c>
      <c r="N131" s="72">
        <v>1</v>
      </c>
      <c r="O131" s="72">
        <v>0.04</v>
      </c>
      <c r="P131" s="72">
        <v>6.15</v>
      </c>
      <c r="Q131" s="72">
        <v>0.80500000000000005</v>
      </c>
      <c r="R131" s="72">
        <v>0.44600000000000001</v>
      </c>
      <c r="S131" s="72">
        <v>11.6</v>
      </c>
      <c r="V131" s="72" t="s">
        <v>31</v>
      </c>
      <c r="X131" s="71">
        <f>AVERAGE(P140)</f>
        <v>6.48</v>
      </c>
      <c r="Y131" s="71">
        <f>AVERAGE(Q140)</f>
        <v>6.7</v>
      </c>
      <c r="Z131" s="71">
        <f>AVERAGE(R140)</f>
        <v>0.36599999999999999</v>
      </c>
      <c r="AA131" s="71">
        <f>AVERAGE(S140)</f>
        <v>2.1</v>
      </c>
      <c r="AB131" s="71">
        <f>AVERAGE(M140)</f>
        <v>35</v>
      </c>
      <c r="AC131" s="71">
        <f>TNTP!M142</f>
        <v>4.7833904999999994</v>
      </c>
      <c r="AD131" s="71">
        <f>TNTP!N142</f>
        <v>2.4311449999999998E-2</v>
      </c>
    </row>
    <row r="132" spans="1:30" x14ac:dyDescent="0.2">
      <c r="A132" s="73">
        <v>41471</v>
      </c>
      <c r="B132" s="72"/>
      <c r="C132" s="72"/>
      <c r="D132" s="72"/>
      <c r="E132" s="72">
        <v>5</v>
      </c>
      <c r="F132" s="72">
        <v>1</v>
      </c>
      <c r="G132" s="72">
        <v>1</v>
      </c>
      <c r="H132" s="72">
        <v>1</v>
      </c>
      <c r="I132" s="72">
        <v>1</v>
      </c>
      <c r="J132" s="72">
        <v>13</v>
      </c>
      <c r="K132" s="72">
        <v>88</v>
      </c>
      <c r="L132" s="72">
        <v>76</v>
      </c>
      <c r="M132" s="72">
        <v>24</v>
      </c>
      <c r="N132" s="72">
        <v>1</v>
      </c>
      <c r="O132" s="72">
        <v>0.05</v>
      </c>
      <c r="P132" s="72">
        <v>6.08</v>
      </c>
      <c r="Q132" s="72">
        <v>3.46</v>
      </c>
      <c r="R132" s="72">
        <v>0.66500000000000004</v>
      </c>
      <c r="S132" s="72">
        <v>11.6</v>
      </c>
    </row>
    <row r="133" spans="1:30" x14ac:dyDescent="0.2">
      <c r="A133" s="73">
        <v>41485</v>
      </c>
      <c r="B133" s="72"/>
      <c r="C133" s="72"/>
      <c r="D133" s="72"/>
      <c r="E133" s="72">
        <v>5</v>
      </c>
      <c r="F133" s="72">
        <v>1</v>
      </c>
      <c r="G133" s="72">
        <v>1</v>
      </c>
      <c r="H133" s="72">
        <v>4</v>
      </c>
      <c r="I133" s="72">
        <v>1</v>
      </c>
      <c r="J133" s="72">
        <v>13</v>
      </c>
      <c r="K133" s="72">
        <v>85</v>
      </c>
      <c r="L133" s="72">
        <v>72</v>
      </c>
      <c r="M133" s="72">
        <v>39</v>
      </c>
      <c r="N133" s="72">
        <v>2</v>
      </c>
      <c r="O133" s="72">
        <v>7.0000000000000007E-2</v>
      </c>
      <c r="P133" s="72">
        <v>6.73</v>
      </c>
      <c r="Q133" s="72">
        <v>7.62</v>
      </c>
      <c r="R133" s="72">
        <v>0.443</v>
      </c>
      <c r="S133" s="72">
        <v>3.4</v>
      </c>
    </row>
    <row r="134" spans="1:30" x14ac:dyDescent="0.2">
      <c r="A134" s="73">
        <v>41499</v>
      </c>
      <c r="B134" s="72"/>
      <c r="C134" s="72"/>
      <c r="D134" s="72"/>
      <c r="E134" s="72">
        <v>5</v>
      </c>
      <c r="F134" s="72">
        <v>1</v>
      </c>
      <c r="G134" s="72">
        <v>1</v>
      </c>
      <c r="H134" s="72">
        <v>2</v>
      </c>
      <c r="I134" s="72">
        <v>1</v>
      </c>
      <c r="J134" s="72">
        <v>13</v>
      </c>
      <c r="K134" s="72">
        <v>94</v>
      </c>
      <c r="L134" s="72">
        <v>74</v>
      </c>
      <c r="M134" s="72">
        <v>39</v>
      </c>
      <c r="N134" s="72">
        <v>2</v>
      </c>
      <c r="O134" s="72">
        <v>7.0000000000000007E-2</v>
      </c>
      <c r="P134" s="72">
        <v>6.74</v>
      </c>
      <c r="Q134" s="72">
        <v>5.72</v>
      </c>
      <c r="R134" s="72">
        <v>0.51</v>
      </c>
      <c r="S134" s="72">
        <v>5.0999999999999996</v>
      </c>
    </row>
    <row r="135" spans="1:30" x14ac:dyDescent="0.2">
      <c r="A135" s="73">
        <v>41513</v>
      </c>
      <c r="B135" s="72"/>
      <c r="C135" s="72"/>
      <c r="D135" s="72"/>
      <c r="E135" s="72">
        <v>5</v>
      </c>
      <c r="F135" s="72">
        <v>2</v>
      </c>
      <c r="G135" s="72">
        <v>1</v>
      </c>
      <c r="H135" s="72">
        <v>1</v>
      </c>
      <c r="I135" s="72">
        <v>2</v>
      </c>
      <c r="J135" s="72">
        <v>13</v>
      </c>
      <c r="K135" s="72">
        <v>83</v>
      </c>
      <c r="L135" s="72">
        <v>72</v>
      </c>
      <c r="M135" s="72">
        <v>37</v>
      </c>
      <c r="N135" s="72">
        <v>2</v>
      </c>
      <c r="O135" s="72">
        <v>0.08</v>
      </c>
      <c r="P135" s="72">
        <v>7.1</v>
      </c>
      <c r="Q135" s="72">
        <v>6.34</v>
      </c>
      <c r="R135" s="72">
        <v>0.21199999999999999</v>
      </c>
      <c r="S135" s="72">
        <v>2.8</v>
      </c>
    </row>
    <row r="136" spans="1:30" x14ac:dyDescent="0.2">
      <c r="A136" s="73">
        <v>41527</v>
      </c>
      <c r="B136" s="72"/>
      <c r="C136" s="72"/>
      <c r="D136" s="72"/>
      <c r="E136" s="72">
        <v>5</v>
      </c>
      <c r="F136" s="72">
        <v>1</v>
      </c>
      <c r="G136" s="72">
        <v>1</v>
      </c>
      <c r="H136" s="72">
        <v>1</v>
      </c>
      <c r="I136" s="72">
        <v>1</v>
      </c>
      <c r="J136" s="72">
        <v>13</v>
      </c>
      <c r="K136" s="72">
        <v>89</v>
      </c>
      <c r="L136" s="72">
        <v>71</v>
      </c>
      <c r="M136" s="72">
        <v>36</v>
      </c>
      <c r="N136" s="72">
        <v>2</v>
      </c>
      <c r="O136" s="72">
        <v>0.08</v>
      </c>
      <c r="P136" s="72">
        <v>6.96</v>
      </c>
      <c r="Q136" s="72">
        <v>6.1</v>
      </c>
      <c r="R136" s="72">
        <v>0.22900000000000001</v>
      </c>
      <c r="S136" s="72">
        <v>2.7</v>
      </c>
    </row>
    <row r="137" spans="1:30" x14ac:dyDescent="0.2">
      <c r="A137" s="73">
        <v>41541</v>
      </c>
      <c r="B137" s="72"/>
      <c r="C137" s="72"/>
      <c r="D137" s="72"/>
      <c r="E137" s="72">
        <v>5</v>
      </c>
      <c r="F137" s="72">
        <v>1</v>
      </c>
      <c r="G137" s="72">
        <v>1</v>
      </c>
      <c r="H137" s="72">
        <v>4</v>
      </c>
      <c r="I137" s="72">
        <v>1</v>
      </c>
      <c r="J137" s="72">
        <v>13</v>
      </c>
      <c r="K137" s="72">
        <v>80</v>
      </c>
      <c r="L137" s="72">
        <v>64</v>
      </c>
      <c r="M137" s="72">
        <v>34</v>
      </c>
      <c r="N137" s="72">
        <v>2</v>
      </c>
      <c r="O137" s="72">
        <v>0.08</v>
      </c>
      <c r="P137" s="72">
        <v>6.74</v>
      </c>
      <c r="Q137" s="72">
        <v>6.29</v>
      </c>
      <c r="R137" s="72">
        <v>0.27800000000000002</v>
      </c>
      <c r="S137" s="72">
        <v>2</v>
      </c>
    </row>
    <row r="138" spans="1:30" x14ac:dyDescent="0.2">
      <c r="A138" s="76">
        <v>41555</v>
      </c>
      <c r="B138" s="72"/>
      <c r="C138" s="72"/>
      <c r="D138" s="72"/>
      <c r="E138" s="72">
        <v>5</v>
      </c>
      <c r="F138" s="72">
        <v>2</v>
      </c>
      <c r="G138" s="72">
        <v>3</v>
      </c>
      <c r="H138" s="72">
        <v>1</v>
      </c>
      <c r="I138" s="72">
        <v>2</v>
      </c>
      <c r="J138" s="72">
        <v>13</v>
      </c>
      <c r="K138" s="72">
        <v>64</v>
      </c>
      <c r="L138" s="72">
        <v>64</v>
      </c>
      <c r="M138" s="72">
        <v>31</v>
      </c>
      <c r="N138" s="72">
        <v>2</v>
      </c>
      <c r="O138" s="72">
        <v>0.08</v>
      </c>
      <c r="P138" s="72">
        <v>6.9</v>
      </c>
      <c r="Q138" s="72">
        <v>6.18</v>
      </c>
      <c r="R138" s="72">
        <v>0.33700000000000002</v>
      </c>
      <c r="S138" s="72">
        <v>2.1</v>
      </c>
    </row>
    <row r="139" spans="1:30" x14ac:dyDescent="0.2">
      <c r="A139" s="76">
        <v>41569</v>
      </c>
      <c r="B139" s="72"/>
      <c r="C139" s="72"/>
      <c r="D139" s="72"/>
      <c r="E139" s="72">
        <v>5</v>
      </c>
      <c r="F139" s="72">
        <v>1</v>
      </c>
      <c r="G139" s="72">
        <v>2</v>
      </c>
      <c r="H139" s="72">
        <v>2</v>
      </c>
      <c r="I139" s="72">
        <v>1</v>
      </c>
      <c r="J139" s="72">
        <v>13</v>
      </c>
      <c r="K139" s="72">
        <v>70</v>
      </c>
      <c r="L139" s="72">
        <v>58</v>
      </c>
      <c r="M139" s="72">
        <v>35</v>
      </c>
      <c r="N139" s="72">
        <v>2</v>
      </c>
      <c r="O139" s="72">
        <v>0.08</v>
      </c>
      <c r="P139" s="72">
        <v>6.42</v>
      </c>
      <c r="Q139" s="72">
        <v>4.76</v>
      </c>
      <c r="R139" s="72">
        <v>0.315</v>
      </c>
      <c r="S139" s="72">
        <v>3.9</v>
      </c>
    </row>
    <row r="140" spans="1:30" x14ac:dyDescent="0.2">
      <c r="A140" s="76">
        <v>41583</v>
      </c>
      <c r="B140" s="72"/>
      <c r="C140" s="72"/>
      <c r="D140" s="72"/>
      <c r="E140" s="72">
        <v>5</v>
      </c>
      <c r="F140" s="72">
        <v>1</v>
      </c>
      <c r="G140" s="72">
        <v>3</v>
      </c>
      <c r="H140" s="72">
        <v>2</v>
      </c>
      <c r="I140" s="72">
        <v>1</v>
      </c>
      <c r="J140" s="72">
        <v>13</v>
      </c>
      <c r="K140" s="72">
        <v>56</v>
      </c>
      <c r="L140" s="72">
        <v>52</v>
      </c>
      <c r="M140" s="72">
        <v>35</v>
      </c>
      <c r="N140" s="72">
        <v>2</v>
      </c>
      <c r="O140" s="72">
        <v>0.09</v>
      </c>
      <c r="P140" s="72">
        <v>6.48</v>
      </c>
      <c r="Q140" s="72">
        <v>6.7</v>
      </c>
      <c r="R140" s="72">
        <v>0.36599999999999999</v>
      </c>
      <c r="S140" s="72">
        <v>2.1</v>
      </c>
    </row>
    <row r="141" spans="1:30" x14ac:dyDescent="0.2">
      <c r="A141" s="76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3" spans="1:30" x14ac:dyDescent="0.2">
      <c r="A143" s="73">
        <v>41345</v>
      </c>
      <c r="B143" s="72" t="s">
        <v>44</v>
      </c>
      <c r="C143" s="72" t="s">
        <v>45</v>
      </c>
      <c r="D143" s="72" t="s">
        <v>172</v>
      </c>
      <c r="E143" s="72">
        <v>5</v>
      </c>
      <c r="F143" s="72">
        <v>1</v>
      </c>
      <c r="G143" s="72">
        <v>4</v>
      </c>
      <c r="H143" s="72">
        <v>3</v>
      </c>
      <c r="I143" s="72">
        <v>1</v>
      </c>
      <c r="J143" s="72">
        <v>13</v>
      </c>
      <c r="K143" s="72" t="s">
        <v>23</v>
      </c>
      <c r="L143" s="72" t="s">
        <v>23</v>
      </c>
      <c r="M143" s="72" t="s">
        <v>23</v>
      </c>
      <c r="N143" s="72">
        <v>1</v>
      </c>
      <c r="O143" s="72">
        <v>0.09</v>
      </c>
      <c r="P143" s="72">
        <v>6.93</v>
      </c>
      <c r="Q143" s="72">
        <v>7.53</v>
      </c>
      <c r="R143" s="72">
        <v>3.6999999999999998E-2</v>
      </c>
      <c r="S143" s="72">
        <v>6.2</v>
      </c>
      <c r="V143" s="72" t="s">
        <v>22</v>
      </c>
      <c r="W143" s="96" t="s">
        <v>136</v>
      </c>
      <c r="X143" s="71">
        <f>AVERAGE(P143:P144)</f>
        <v>6.8049999999999997</v>
      </c>
      <c r="Y143" s="71">
        <f>AVERAGE(Q143:Q144)</f>
        <v>7.57</v>
      </c>
      <c r="Z143" s="71">
        <f>AVERAGE(R143:R144)</f>
        <v>2.4500000000000001E-2</v>
      </c>
      <c r="AA143" s="71">
        <f>AVERAGE(S143:S144)</f>
        <v>4.95</v>
      </c>
      <c r="AB143" s="71">
        <f>AVERAGE(M143:M144)</f>
        <v>8</v>
      </c>
      <c r="AC143" s="71">
        <f>TNTP!M171</f>
        <v>4.9094534999999997</v>
      </c>
      <c r="AD143" s="71">
        <f>TNTP!N171</f>
        <v>2.5705100000000002E-2</v>
      </c>
    </row>
    <row r="144" spans="1:30" x14ac:dyDescent="0.2">
      <c r="A144" s="73">
        <v>41359</v>
      </c>
      <c r="B144" s="72"/>
      <c r="C144" s="72"/>
      <c r="D144" s="72"/>
      <c r="E144" s="72">
        <v>5</v>
      </c>
      <c r="F144" s="72">
        <v>2</v>
      </c>
      <c r="G144" s="72">
        <v>1</v>
      </c>
      <c r="H144" s="72">
        <v>4</v>
      </c>
      <c r="I144" s="72">
        <v>2</v>
      </c>
      <c r="J144" s="72">
        <v>11</v>
      </c>
      <c r="K144" s="72">
        <v>37</v>
      </c>
      <c r="L144" s="72" t="s">
        <v>23</v>
      </c>
      <c r="M144" s="72">
        <v>8</v>
      </c>
      <c r="N144" s="72">
        <v>1</v>
      </c>
      <c r="O144" s="72">
        <v>0.09</v>
      </c>
      <c r="P144" s="72">
        <v>6.68</v>
      </c>
      <c r="Q144" s="72">
        <v>7.61</v>
      </c>
      <c r="R144" s="72">
        <v>1.2E-2</v>
      </c>
      <c r="S144" s="72">
        <v>3.7</v>
      </c>
      <c r="V144" s="72" t="s">
        <v>24</v>
      </c>
      <c r="X144" s="71">
        <f>AVERAGE(P145:P146)</f>
        <v>6.7850000000000001</v>
      </c>
      <c r="Y144" s="71">
        <f>AVERAGE(Q145:Q146)</f>
        <v>6.26</v>
      </c>
      <c r="Z144" s="71">
        <f>AVERAGE(R145:R146)</f>
        <v>0.18049999999999999</v>
      </c>
      <c r="AA144" s="71">
        <f>AVERAGE(S145:S146)</f>
        <v>2</v>
      </c>
      <c r="AB144" s="71">
        <f>AVERAGE(M145:M146)</f>
        <v>53</v>
      </c>
      <c r="AC144" s="71">
        <f>TNTP!M172</f>
        <v>3.9009495000000003</v>
      </c>
      <c r="AD144" s="71">
        <f>TNTP!N172</f>
        <v>2.41566E-2</v>
      </c>
    </row>
    <row r="145" spans="1:30" x14ac:dyDescent="0.2">
      <c r="A145" s="73">
        <v>41373</v>
      </c>
      <c r="B145" s="72"/>
      <c r="C145" s="72"/>
      <c r="D145" s="72"/>
      <c r="E145" s="72">
        <v>5</v>
      </c>
      <c r="F145" s="72">
        <v>2</v>
      </c>
      <c r="G145" s="72">
        <v>1</v>
      </c>
      <c r="H145" s="72">
        <v>1</v>
      </c>
      <c r="I145" s="72">
        <v>1</v>
      </c>
      <c r="J145" s="72">
        <v>1</v>
      </c>
      <c r="K145" s="72">
        <v>61</v>
      </c>
      <c r="L145" s="72">
        <v>64</v>
      </c>
      <c r="M145" s="72">
        <v>22</v>
      </c>
      <c r="N145" s="72">
        <v>2</v>
      </c>
      <c r="O145" s="72">
        <v>0.08</v>
      </c>
      <c r="P145" s="72">
        <v>6.63</v>
      </c>
      <c r="Q145" s="72">
        <v>6.39</v>
      </c>
      <c r="R145" s="72">
        <v>4.4999999999999998E-2</v>
      </c>
      <c r="S145" s="72">
        <v>2.5</v>
      </c>
      <c r="V145" s="72" t="s">
        <v>25</v>
      </c>
      <c r="X145" s="71">
        <f>AVERAGE(P147:P148)</f>
        <v>6.875</v>
      </c>
      <c r="Y145" s="71">
        <f>AVERAGE(Q147:Q148)</f>
        <v>5.6899999999999995</v>
      </c>
      <c r="Z145" s="71">
        <f>AVERAGE(R147:R148)</f>
        <v>0.35649999999999998</v>
      </c>
      <c r="AA145" s="71">
        <f>AVERAGE(S147:S148)</f>
        <v>3.5999999999999996</v>
      </c>
      <c r="AB145" s="71">
        <f>AVERAGE(M147:M148)</f>
        <v>45</v>
      </c>
      <c r="AC145" s="71">
        <f>TNTP!M173</f>
        <v>3.7888934999999999</v>
      </c>
      <c r="AD145" s="71">
        <f>TNTP!N173</f>
        <v>3.68543E-2</v>
      </c>
    </row>
    <row r="146" spans="1:30" x14ac:dyDescent="0.2">
      <c r="A146" s="73">
        <v>41387</v>
      </c>
      <c r="B146" s="72"/>
      <c r="C146" s="72"/>
      <c r="D146" s="72"/>
      <c r="E146" s="72" t="s">
        <v>23</v>
      </c>
      <c r="F146" s="72">
        <v>2</v>
      </c>
      <c r="G146" s="72">
        <v>3</v>
      </c>
      <c r="H146" s="72">
        <v>1</v>
      </c>
      <c r="I146" s="72">
        <v>3</v>
      </c>
      <c r="J146" s="72">
        <v>6</v>
      </c>
      <c r="K146" s="72">
        <v>48</v>
      </c>
      <c r="L146" s="72">
        <v>58</v>
      </c>
      <c r="M146" s="72">
        <v>84</v>
      </c>
      <c r="N146" s="72">
        <v>2</v>
      </c>
      <c r="O146" s="72">
        <v>0.09</v>
      </c>
      <c r="P146" s="72">
        <v>6.94</v>
      </c>
      <c r="Q146" s="72">
        <v>6.13</v>
      </c>
      <c r="R146" s="72">
        <v>0.316</v>
      </c>
      <c r="S146" s="72">
        <v>1.5</v>
      </c>
      <c r="V146" s="72" t="s">
        <v>26</v>
      </c>
      <c r="X146" s="71">
        <f>AVERAGE(P149:P150)</f>
        <v>6.75</v>
      </c>
      <c r="Y146" s="71">
        <f>AVERAGE(Q149:Q150)</f>
        <v>2.9000000000000004</v>
      </c>
      <c r="Z146" s="71">
        <f>AVERAGE(R149:R150)</f>
        <v>0.30049999999999999</v>
      </c>
      <c r="AA146" s="71">
        <f>AVERAGE(S149:S150)</f>
        <v>5.0999999999999996</v>
      </c>
      <c r="AB146" s="71">
        <f>AVERAGE(M149:M150)</f>
        <v>24.5</v>
      </c>
      <c r="AC146" s="71">
        <f>TNTP!M174</f>
        <v>2.5492740000000005</v>
      </c>
      <c r="AD146" s="71">
        <f>TNTP!N174</f>
        <v>8.1605949999999997E-2</v>
      </c>
    </row>
    <row r="147" spans="1:30" x14ac:dyDescent="0.2">
      <c r="A147" s="73">
        <v>41401</v>
      </c>
      <c r="B147" s="72"/>
      <c r="C147" s="72"/>
      <c r="D147" s="72"/>
      <c r="E147" s="72">
        <v>5</v>
      </c>
      <c r="F147" s="72">
        <v>2</v>
      </c>
      <c r="G147" s="72">
        <v>6</v>
      </c>
      <c r="H147" s="72">
        <v>5</v>
      </c>
      <c r="I147" s="72">
        <v>1</v>
      </c>
      <c r="J147" s="72">
        <v>13</v>
      </c>
      <c r="K147" s="72">
        <v>61</v>
      </c>
      <c r="L147" s="72" t="s">
        <v>23</v>
      </c>
      <c r="M147" s="72">
        <v>70</v>
      </c>
      <c r="N147" s="72">
        <v>2</v>
      </c>
      <c r="O147" s="72">
        <v>0.08</v>
      </c>
      <c r="P147" s="72">
        <v>7</v>
      </c>
      <c r="Q147" s="72">
        <v>5.99</v>
      </c>
      <c r="R147" s="72">
        <v>0.14499999999999999</v>
      </c>
      <c r="S147" s="72">
        <v>3.1</v>
      </c>
      <c r="V147" s="72" t="s">
        <v>27</v>
      </c>
      <c r="X147" s="71">
        <f>AVERAGE(P151:P153)</f>
        <v>6.669999999999999</v>
      </c>
      <c r="Y147" s="71">
        <f>AVERAGE(Q151:Q153)</f>
        <v>5.4066666666666663</v>
      </c>
      <c r="Z147" s="71">
        <f>AVERAGE(R151:R153)</f>
        <v>0.28899999999999998</v>
      </c>
      <c r="AA147" s="71">
        <f>AVERAGE(S151:S153)</f>
        <v>10.433333333333334</v>
      </c>
      <c r="AB147" s="71">
        <f>AVERAGE(M151:M153)</f>
        <v>30</v>
      </c>
      <c r="AC147" s="71">
        <f>TNTP!M175</f>
        <v>2.6006330000000002</v>
      </c>
      <c r="AD147" s="71">
        <f>TNTP!N175</f>
        <v>6.9372800000000012E-2</v>
      </c>
    </row>
    <row r="148" spans="1:30" x14ac:dyDescent="0.2">
      <c r="A148" s="73">
        <v>41415</v>
      </c>
      <c r="B148" s="72"/>
      <c r="C148" s="72"/>
      <c r="D148" s="72"/>
      <c r="E148" s="72">
        <v>5</v>
      </c>
      <c r="F148" s="72">
        <v>2</v>
      </c>
      <c r="G148" s="72">
        <v>3</v>
      </c>
      <c r="H148" s="72">
        <v>5</v>
      </c>
      <c r="I148" s="72">
        <v>2</v>
      </c>
      <c r="J148" s="72">
        <v>10</v>
      </c>
      <c r="K148" s="72">
        <v>73</v>
      </c>
      <c r="L148" s="72" t="s">
        <v>23</v>
      </c>
      <c r="M148" s="72">
        <v>20</v>
      </c>
      <c r="N148" s="72" t="s">
        <v>23</v>
      </c>
      <c r="O148" s="72">
        <v>0.08</v>
      </c>
      <c r="P148" s="72">
        <v>6.75</v>
      </c>
      <c r="Q148" s="72">
        <v>5.39</v>
      </c>
      <c r="R148" s="72">
        <v>0.56799999999999995</v>
      </c>
      <c r="S148" s="72">
        <v>4.0999999999999996</v>
      </c>
      <c r="V148" s="72" t="s">
        <v>28</v>
      </c>
      <c r="X148" s="71">
        <f>AVERAGE(P154:P155)</f>
        <v>6.91</v>
      </c>
      <c r="Y148" s="71">
        <f>AVERAGE(Q154:Q155)</f>
        <v>7.73</v>
      </c>
      <c r="Z148" s="71">
        <f>AVERAGE(R154:R155)</f>
        <v>0.50600000000000001</v>
      </c>
      <c r="AA148" s="71">
        <f>AVERAGE(S154:S155)</f>
        <v>4.8</v>
      </c>
      <c r="AB148" s="71">
        <f>AVERAGE(M154:M155)</f>
        <v>60</v>
      </c>
      <c r="AC148" s="71">
        <f>TNTP!M176</f>
        <v>4.3001490000000002</v>
      </c>
      <c r="AD148" s="71">
        <f>TNTP!N176</f>
        <v>6.7204899999999998E-2</v>
      </c>
    </row>
    <row r="149" spans="1:30" x14ac:dyDescent="0.2">
      <c r="A149" s="73">
        <v>41429</v>
      </c>
      <c r="B149" s="72"/>
      <c r="C149" s="72"/>
      <c r="D149" s="72"/>
      <c r="E149" s="72">
        <v>5</v>
      </c>
      <c r="F149" s="72">
        <v>1</v>
      </c>
      <c r="G149" s="72">
        <v>1</v>
      </c>
      <c r="H149" s="72">
        <v>6</v>
      </c>
      <c r="I149" s="72">
        <v>3</v>
      </c>
      <c r="J149" s="72">
        <v>5</v>
      </c>
      <c r="K149" s="72">
        <v>70</v>
      </c>
      <c r="L149" s="72" t="s">
        <v>23</v>
      </c>
      <c r="M149" s="72">
        <v>26</v>
      </c>
      <c r="N149" s="72">
        <v>2</v>
      </c>
      <c r="O149" s="72">
        <v>0.06</v>
      </c>
      <c r="P149" s="72">
        <v>6.72</v>
      </c>
      <c r="Q149" s="72">
        <v>2.81</v>
      </c>
      <c r="R149" s="72">
        <v>0.34300000000000003</v>
      </c>
      <c r="S149" s="72">
        <v>3.3</v>
      </c>
      <c r="V149" s="72" t="s">
        <v>29</v>
      </c>
      <c r="X149" s="71">
        <f>AVERAGE(P156:P157)</f>
        <v>6.82</v>
      </c>
      <c r="Y149" s="71">
        <f>AVERAGE(Q156:Q157)</f>
        <v>7.01</v>
      </c>
      <c r="Z149" s="71">
        <f>AVERAGE(R156:R157)</f>
        <v>7.6999999999999999E-2</v>
      </c>
      <c r="AA149" s="71">
        <f>AVERAGE(S156:S157)</f>
        <v>16</v>
      </c>
      <c r="AB149" s="71">
        <f>AVERAGE(M156:M157)</f>
        <v>50</v>
      </c>
      <c r="AC149" s="71">
        <f>TNTP!M177</f>
        <v>3.599799</v>
      </c>
      <c r="AD149" s="71">
        <f>TNTP!N177</f>
        <v>2.3227499999999998E-2</v>
      </c>
    </row>
    <row r="150" spans="1:30" x14ac:dyDescent="0.2">
      <c r="A150" s="73">
        <v>41443</v>
      </c>
      <c r="B150" s="72"/>
      <c r="C150" s="72"/>
      <c r="D150" s="72"/>
      <c r="E150" s="72">
        <v>5</v>
      </c>
      <c r="F150" s="72">
        <v>1</v>
      </c>
      <c r="G150" s="72">
        <v>3</v>
      </c>
      <c r="H150" s="72">
        <v>5</v>
      </c>
      <c r="I150" s="72">
        <v>1</v>
      </c>
      <c r="J150" s="72">
        <v>13</v>
      </c>
      <c r="K150" s="72">
        <v>77</v>
      </c>
      <c r="L150" s="72" t="s">
        <v>23</v>
      </c>
      <c r="M150" s="72">
        <v>23</v>
      </c>
      <c r="N150" s="72">
        <v>2</v>
      </c>
      <c r="O150" s="72">
        <v>0.08</v>
      </c>
      <c r="P150" s="72">
        <v>6.78</v>
      </c>
      <c r="Q150" s="72">
        <v>2.99</v>
      </c>
      <c r="R150" s="72">
        <v>0.25800000000000001</v>
      </c>
      <c r="S150" s="72">
        <v>6.9</v>
      </c>
      <c r="V150" s="72" t="s">
        <v>30</v>
      </c>
      <c r="X150" s="71" t="e">
        <f>AVERAGE(P158:P159)</f>
        <v>#DIV/0!</v>
      </c>
      <c r="Y150" s="71" t="e">
        <f>AVERAGE(Q158:Q159)</f>
        <v>#DIV/0!</v>
      </c>
      <c r="Z150" s="71" t="e">
        <f>AVERAGE(R158:R159)</f>
        <v>#DIV/0!</v>
      </c>
      <c r="AA150" s="71" t="e">
        <f>AVERAGE(S158:S159)</f>
        <v>#DIV/0!</v>
      </c>
      <c r="AB150" s="71" t="e">
        <f>AVERAGE(M158:M159)</f>
        <v>#DIV/0!</v>
      </c>
      <c r="AC150" s="71" t="e">
        <f>TNTP!M178</f>
        <v>#DIV/0!</v>
      </c>
      <c r="AD150" s="71" t="e">
        <f>TNTP!N178</f>
        <v>#DIV/0!</v>
      </c>
    </row>
    <row r="151" spans="1:30" x14ac:dyDescent="0.2">
      <c r="A151" s="73">
        <v>41457</v>
      </c>
      <c r="B151" s="72"/>
      <c r="C151" s="72"/>
      <c r="D151" s="72"/>
      <c r="E151" s="72">
        <v>5</v>
      </c>
      <c r="F151" s="72">
        <v>1</v>
      </c>
      <c r="G151" s="72">
        <v>3</v>
      </c>
      <c r="H151" s="72">
        <v>5</v>
      </c>
      <c r="I151" s="72">
        <v>1</v>
      </c>
      <c r="J151" s="72">
        <v>13</v>
      </c>
      <c r="K151" s="72">
        <v>73</v>
      </c>
      <c r="L151" s="72" t="s">
        <v>23</v>
      </c>
      <c r="M151" s="72">
        <v>10</v>
      </c>
      <c r="N151" s="72">
        <v>1</v>
      </c>
      <c r="O151" s="72">
        <v>0.06</v>
      </c>
      <c r="P151" s="72">
        <v>6.56</v>
      </c>
      <c r="Q151" s="72">
        <v>1.46</v>
      </c>
      <c r="R151" s="72">
        <v>0.20399999999999999</v>
      </c>
      <c r="S151" s="72">
        <v>14.1</v>
      </c>
      <c r="V151" s="72" t="s">
        <v>31</v>
      </c>
      <c r="X151" s="71">
        <f>AVERAGE(P160)</f>
        <v>6.77</v>
      </c>
      <c r="Y151" s="71">
        <f>AVERAGE(Q160)</f>
        <v>2.77</v>
      </c>
      <c r="Z151" s="71">
        <f>AVERAGE(R160)</f>
        <v>7.5999999999999998E-2</v>
      </c>
      <c r="AA151" s="71">
        <f>AVERAGE(S160)</f>
        <v>14.2</v>
      </c>
      <c r="AB151" s="71" t="e">
        <f>AVERAGE(M160)</f>
        <v>#DIV/0!</v>
      </c>
      <c r="AC151" s="71">
        <f>TNTP!M179</f>
        <v>1.3600796999999998</v>
      </c>
      <c r="AD151" s="71">
        <f>TNTP!N179</f>
        <v>3.5615500000000001E-2</v>
      </c>
    </row>
    <row r="152" spans="1:30" x14ac:dyDescent="0.2">
      <c r="A152" s="73">
        <v>41471</v>
      </c>
      <c r="B152" s="72"/>
      <c r="C152" s="72"/>
      <c r="D152" s="72"/>
      <c r="E152" s="72">
        <v>5</v>
      </c>
      <c r="F152" s="72">
        <v>2</v>
      </c>
      <c r="G152" s="72">
        <v>1</v>
      </c>
      <c r="H152" s="72">
        <v>1</v>
      </c>
      <c r="I152" s="72">
        <v>1</v>
      </c>
      <c r="J152" s="72">
        <v>9</v>
      </c>
      <c r="K152" s="72">
        <v>90</v>
      </c>
      <c r="L152" s="72">
        <v>82</v>
      </c>
      <c r="M152" s="123">
        <v>20</v>
      </c>
      <c r="N152" s="72">
        <v>1</v>
      </c>
      <c r="O152" s="72">
        <v>0.09</v>
      </c>
      <c r="P152" s="72">
        <v>6.39</v>
      </c>
      <c r="Q152" s="72">
        <v>6.07</v>
      </c>
      <c r="R152" s="72">
        <v>0.218</v>
      </c>
      <c r="S152" s="72">
        <v>10.5</v>
      </c>
    </row>
    <row r="153" spans="1:30" x14ac:dyDescent="0.2">
      <c r="A153" s="73">
        <v>41485</v>
      </c>
      <c r="B153" s="72"/>
      <c r="C153" s="72"/>
      <c r="D153" s="72"/>
      <c r="E153" s="72">
        <v>5</v>
      </c>
      <c r="F153" s="72">
        <v>1</v>
      </c>
      <c r="G153" s="72">
        <v>1</v>
      </c>
      <c r="H153" s="72">
        <v>1</v>
      </c>
      <c r="I153" s="72">
        <v>1</v>
      </c>
      <c r="J153" s="72">
        <v>13</v>
      </c>
      <c r="K153" s="72">
        <v>81</v>
      </c>
      <c r="L153" s="72">
        <v>78</v>
      </c>
      <c r="M153" s="72">
        <v>60</v>
      </c>
      <c r="N153" s="72">
        <v>2</v>
      </c>
      <c r="O153" s="72">
        <v>0.09</v>
      </c>
      <c r="P153" s="72">
        <v>7.06</v>
      </c>
      <c r="Q153" s="72">
        <v>8.69</v>
      </c>
      <c r="R153" s="72">
        <v>0.44500000000000001</v>
      </c>
      <c r="S153" s="72">
        <v>6.7</v>
      </c>
    </row>
    <row r="154" spans="1:30" x14ac:dyDescent="0.2">
      <c r="A154" s="73">
        <v>41499</v>
      </c>
      <c r="B154" s="72"/>
      <c r="C154" s="72"/>
      <c r="D154" s="72"/>
      <c r="E154" s="72">
        <v>5</v>
      </c>
      <c r="F154" s="72">
        <v>2</v>
      </c>
      <c r="G154" s="72">
        <v>3</v>
      </c>
      <c r="H154" s="72">
        <v>2</v>
      </c>
      <c r="I154" s="72">
        <v>4</v>
      </c>
      <c r="J154" s="72">
        <v>10</v>
      </c>
      <c r="K154" s="72">
        <v>84</v>
      </c>
      <c r="L154" s="72">
        <v>70</v>
      </c>
      <c r="M154" s="72">
        <v>60</v>
      </c>
      <c r="N154" s="72">
        <v>2</v>
      </c>
      <c r="O154" s="72">
        <v>0.09</v>
      </c>
      <c r="P154" s="72">
        <v>6.91</v>
      </c>
      <c r="Q154" s="72">
        <v>7.73</v>
      </c>
      <c r="R154" s="72">
        <v>0.50600000000000001</v>
      </c>
      <c r="S154" s="72">
        <v>4.8</v>
      </c>
    </row>
    <row r="155" spans="1:30" x14ac:dyDescent="0.2">
      <c r="A155" s="73">
        <v>41513</v>
      </c>
      <c r="B155" s="72"/>
      <c r="C155" s="72"/>
      <c r="D155" s="72" t="s">
        <v>198</v>
      </c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</row>
    <row r="156" spans="1:30" x14ac:dyDescent="0.2">
      <c r="A156" s="73">
        <v>41527</v>
      </c>
      <c r="B156" s="72"/>
      <c r="C156" s="72"/>
      <c r="D156" s="72"/>
      <c r="E156" s="72">
        <v>5</v>
      </c>
      <c r="F156" s="72">
        <v>1</v>
      </c>
      <c r="G156" s="72">
        <v>1</v>
      </c>
      <c r="H156" s="72">
        <v>1</v>
      </c>
      <c r="I156" s="72">
        <v>1</v>
      </c>
      <c r="J156" s="72">
        <v>13</v>
      </c>
      <c r="K156" s="72">
        <v>71</v>
      </c>
      <c r="L156" s="72">
        <v>76</v>
      </c>
      <c r="M156" s="72">
        <v>50</v>
      </c>
      <c r="N156" s="72">
        <v>2</v>
      </c>
      <c r="O156" s="72">
        <v>0.08</v>
      </c>
      <c r="P156" s="72">
        <v>6.82</v>
      </c>
      <c r="Q156" s="72">
        <v>7.01</v>
      </c>
      <c r="R156" s="72">
        <v>7.6999999999999999E-2</v>
      </c>
      <c r="S156" s="72">
        <v>16</v>
      </c>
    </row>
    <row r="157" spans="1:30" x14ac:dyDescent="0.2">
      <c r="A157" s="73">
        <v>41541</v>
      </c>
      <c r="B157" s="72"/>
      <c r="C157" s="72"/>
      <c r="D157" s="72" t="s">
        <v>198</v>
      </c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</row>
    <row r="158" spans="1:30" x14ac:dyDescent="0.2">
      <c r="A158" s="76">
        <v>41555</v>
      </c>
      <c r="B158" s="72"/>
      <c r="C158" s="72"/>
      <c r="D158" s="72" t="s">
        <v>198</v>
      </c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</row>
    <row r="159" spans="1:30" x14ac:dyDescent="0.2">
      <c r="A159" s="76">
        <v>41569</v>
      </c>
      <c r="B159" s="72"/>
      <c r="C159" s="72"/>
      <c r="D159" s="72" t="s">
        <v>198</v>
      </c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</row>
    <row r="160" spans="1:30" x14ac:dyDescent="0.2">
      <c r="A160" s="76">
        <v>41583</v>
      </c>
      <c r="B160" s="72"/>
      <c r="C160" s="72"/>
      <c r="D160" s="72"/>
      <c r="E160" s="72">
        <v>5</v>
      </c>
      <c r="F160" s="72">
        <v>1</v>
      </c>
      <c r="G160" s="72">
        <v>1</v>
      </c>
      <c r="H160" s="72">
        <v>2</v>
      </c>
      <c r="I160" s="72">
        <v>2</v>
      </c>
      <c r="J160" s="72">
        <v>7</v>
      </c>
      <c r="K160" s="72">
        <v>61</v>
      </c>
      <c r="L160" s="72" t="s">
        <v>23</v>
      </c>
      <c r="M160" s="72" t="s">
        <v>23</v>
      </c>
      <c r="N160" s="72" t="s">
        <v>23</v>
      </c>
      <c r="O160" s="72">
        <v>0.06</v>
      </c>
      <c r="P160" s="72">
        <v>6.77</v>
      </c>
      <c r="Q160" s="72">
        <v>2.77</v>
      </c>
      <c r="R160" s="72">
        <v>7.5999999999999998E-2</v>
      </c>
      <c r="S160" s="72">
        <v>14.2</v>
      </c>
    </row>
    <row r="161" spans="1:30" x14ac:dyDescent="0.2">
      <c r="A161" s="76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</row>
    <row r="163" spans="1:30" x14ac:dyDescent="0.2">
      <c r="A163" s="73">
        <v>41345</v>
      </c>
      <c r="B163" s="72" t="s">
        <v>46</v>
      </c>
      <c r="C163" s="72" t="s">
        <v>47</v>
      </c>
      <c r="D163" s="72" t="s">
        <v>48</v>
      </c>
      <c r="E163" s="72">
        <v>4</v>
      </c>
      <c r="F163" s="72">
        <v>3</v>
      </c>
      <c r="G163" s="72">
        <v>5</v>
      </c>
      <c r="H163" s="72">
        <v>3</v>
      </c>
      <c r="I163" s="72">
        <v>3</v>
      </c>
      <c r="J163" s="72">
        <v>8</v>
      </c>
      <c r="K163" s="72">
        <v>57</v>
      </c>
      <c r="L163" s="72">
        <v>52</v>
      </c>
      <c r="M163" s="72">
        <v>15</v>
      </c>
      <c r="N163" s="72">
        <v>1</v>
      </c>
      <c r="O163" s="72">
        <v>0.06</v>
      </c>
      <c r="P163" s="72">
        <v>6.66</v>
      </c>
      <c r="Q163" s="72">
        <v>2.4300000000000002</v>
      </c>
      <c r="R163" s="72">
        <v>0.152</v>
      </c>
      <c r="S163" s="72">
        <v>6.5</v>
      </c>
      <c r="V163" s="72" t="s">
        <v>22</v>
      </c>
      <c r="W163" s="103" t="s">
        <v>46</v>
      </c>
      <c r="X163" s="71">
        <f>AVERAGE(P163:P164)</f>
        <v>6.6400000000000006</v>
      </c>
      <c r="Y163" s="71">
        <f>AVERAGE(Q163:Q164)</f>
        <v>3.58</v>
      </c>
      <c r="Z163" s="71">
        <f>AVERAGE(R163:R164)</f>
        <v>0.23449999999999999</v>
      </c>
      <c r="AA163" s="71">
        <f>AVERAGE(S163:S164)</f>
        <v>20.149999999999999</v>
      </c>
      <c r="AB163" s="71">
        <f>AVERAGE(M163:M164)</f>
        <v>17</v>
      </c>
      <c r="AC163" s="71">
        <f>TNTP!M190</f>
        <v>2.6333159999999998</v>
      </c>
      <c r="AD163" s="71">
        <f>TNTP!N190</f>
        <v>8.4083549999999993E-2</v>
      </c>
    </row>
    <row r="164" spans="1:30" x14ac:dyDescent="0.2">
      <c r="A164" s="73">
        <v>41359</v>
      </c>
      <c r="B164" s="72"/>
      <c r="C164" s="72"/>
      <c r="D164" s="72"/>
      <c r="E164" s="72">
        <v>4</v>
      </c>
      <c r="F164" s="72">
        <v>2</v>
      </c>
      <c r="G164" s="72">
        <v>2</v>
      </c>
      <c r="H164" s="72">
        <v>5</v>
      </c>
      <c r="I164" s="72">
        <v>3</v>
      </c>
      <c r="J164" s="72">
        <v>12</v>
      </c>
      <c r="K164" s="72">
        <v>45</v>
      </c>
      <c r="L164" s="72">
        <v>40</v>
      </c>
      <c r="M164" s="72">
        <v>19</v>
      </c>
      <c r="N164" s="72">
        <v>1</v>
      </c>
      <c r="O164" s="72">
        <v>0.09</v>
      </c>
      <c r="P164" s="72">
        <v>6.62</v>
      </c>
      <c r="Q164" s="72">
        <v>4.7300000000000004</v>
      </c>
      <c r="R164" s="72">
        <v>0.317</v>
      </c>
      <c r="S164" s="72">
        <v>33.799999999999997</v>
      </c>
      <c r="V164" s="72" t="s">
        <v>24</v>
      </c>
      <c r="X164" s="71">
        <f>AVERAGE(P165:P166)</f>
        <v>6.8</v>
      </c>
      <c r="Y164" s="71">
        <f>AVERAGE(Q165:Q166)</f>
        <v>5</v>
      </c>
      <c r="Z164" s="71">
        <f>AVERAGE(R165:R166)</f>
        <v>0.11449999999999999</v>
      </c>
      <c r="AA164" s="71">
        <f>AVERAGE(S165:S166)</f>
        <v>4.8999999999999995</v>
      </c>
      <c r="AB164" s="71">
        <f>AVERAGE(M165:M166)</f>
        <v>16.5</v>
      </c>
      <c r="AC164" s="71">
        <f>TNTP!M191</f>
        <v>3.4107045000000005</v>
      </c>
      <c r="AD164" s="71">
        <f>TNTP!N191</f>
        <v>8.098654999999999E-2</v>
      </c>
    </row>
    <row r="165" spans="1:30" x14ac:dyDescent="0.2">
      <c r="A165" s="73">
        <v>41373</v>
      </c>
      <c r="B165" s="72"/>
      <c r="C165" s="72"/>
      <c r="D165" s="72"/>
      <c r="E165" s="72">
        <v>1</v>
      </c>
      <c r="F165" s="72">
        <v>2</v>
      </c>
      <c r="G165" s="72">
        <v>1</v>
      </c>
      <c r="H165" s="72">
        <v>3</v>
      </c>
      <c r="I165" s="72">
        <v>3</v>
      </c>
      <c r="J165" s="72">
        <v>7</v>
      </c>
      <c r="K165" s="72">
        <v>56</v>
      </c>
      <c r="L165" s="72">
        <v>80</v>
      </c>
      <c r="M165" s="72">
        <v>17</v>
      </c>
      <c r="N165" s="72">
        <v>1</v>
      </c>
      <c r="O165" s="72">
        <v>0.09</v>
      </c>
      <c r="P165" s="72">
        <v>6.54</v>
      </c>
      <c r="Q165" s="72">
        <v>4.9800000000000004</v>
      </c>
      <c r="R165" s="72">
        <v>5.3999999999999999E-2</v>
      </c>
      <c r="S165" s="72">
        <v>8.1</v>
      </c>
      <c r="V165" s="72" t="s">
        <v>25</v>
      </c>
      <c r="X165" s="71">
        <f>AVERAGE(P167:P168)</f>
        <v>7.1999999999999993</v>
      </c>
      <c r="Y165" s="71">
        <f>AVERAGE(Q167:Q168)</f>
        <v>4.3100000000000005</v>
      </c>
      <c r="Z165" s="71">
        <f>AVERAGE(R167:R168)</f>
        <v>0.20150000000000001</v>
      </c>
      <c r="AA165" s="71">
        <f>AVERAGE(S167:S168)</f>
        <v>32.65</v>
      </c>
      <c r="AB165" s="71">
        <f>AVERAGE(M167:M168)</f>
        <v>19.25</v>
      </c>
      <c r="AC165" s="71">
        <f>TNTP!M192</f>
        <v>2.5982984999999998</v>
      </c>
      <c r="AD165" s="71">
        <f>TNTP!N192</f>
        <v>9.2755150000000008E-2</v>
      </c>
    </row>
    <row r="166" spans="1:30" x14ac:dyDescent="0.2">
      <c r="A166" s="73">
        <v>41387</v>
      </c>
      <c r="B166" s="72"/>
      <c r="C166" s="72"/>
      <c r="D166" s="72"/>
      <c r="E166" s="72">
        <v>1</v>
      </c>
      <c r="F166" s="72">
        <v>2</v>
      </c>
      <c r="G166" s="72">
        <v>2</v>
      </c>
      <c r="H166" s="72">
        <v>1</v>
      </c>
      <c r="I166" s="72">
        <v>3</v>
      </c>
      <c r="J166" s="72">
        <v>5</v>
      </c>
      <c r="K166" s="72">
        <v>57</v>
      </c>
      <c r="L166" s="72">
        <v>54</v>
      </c>
      <c r="M166" s="72">
        <v>16</v>
      </c>
      <c r="N166" s="72">
        <v>1</v>
      </c>
      <c r="O166" s="72">
        <v>0.08</v>
      </c>
      <c r="P166" s="72">
        <v>7.06</v>
      </c>
      <c r="Q166" s="72">
        <v>5.0199999999999996</v>
      </c>
      <c r="R166" s="72">
        <v>0.17499999999999999</v>
      </c>
      <c r="S166" s="72">
        <v>1.7</v>
      </c>
      <c r="V166" s="72" t="s">
        <v>26</v>
      </c>
      <c r="X166" s="71">
        <f>AVERAGE(P169:P170)</f>
        <v>8.0399999999999991</v>
      </c>
      <c r="Y166" s="71">
        <f>AVERAGE(Q169:Q170)</f>
        <v>2.4950000000000001</v>
      </c>
      <c r="Z166" s="71">
        <f>AVERAGE(R169:R170)</f>
        <v>0.19900000000000001</v>
      </c>
      <c r="AA166" s="71">
        <f>AVERAGE(S169:S170)</f>
        <v>32.75</v>
      </c>
      <c r="AB166" s="71">
        <f>AVERAGE(M169:M170)</f>
        <v>16.5</v>
      </c>
      <c r="AC166" s="71">
        <f>TNTP!M193</f>
        <v>1.974987</v>
      </c>
      <c r="AD166" s="71">
        <f>TNTP!N193</f>
        <v>0.11009835</v>
      </c>
    </row>
    <row r="167" spans="1:30" x14ac:dyDescent="0.2">
      <c r="A167" s="73">
        <v>41401</v>
      </c>
      <c r="B167" s="72"/>
      <c r="C167" s="72"/>
      <c r="D167" s="72"/>
      <c r="E167" s="72">
        <v>1</v>
      </c>
      <c r="F167" s="72">
        <v>2</v>
      </c>
      <c r="G167" s="72">
        <v>5</v>
      </c>
      <c r="H167" s="72">
        <v>4</v>
      </c>
      <c r="I167" s="72">
        <v>2</v>
      </c>
      <c r="J167" s="72">
        <v>6</v>
      </c>
      <c r="K167" s="72">
        <v>62</v>
      </c>
      <c r="L167" s="72">
        <v>58</v>
      </c>
      <c r="M167" s="72">
        <v>19</v>
      </c>
      <c r="N167" s="72">
        <v>1</v>
      </c>
      <c r="O167" s="72">
        <v>0.1</v>
      </c>
      <c r="P167" s="72">
        <v>7.13</v>
      </c>
      <c r="Q167" s="72">
        <v>4.18</v>
      </c>
      <c r="R167" s="72">
        <v>9.5000000000000001E-2</v>
      </c>
      <c r="S167" s="72">
        <v>34.799999999999997</v>
      </c>
      <c r="V167" s="72" t="s">
        <v>27</v>
      </c>
      <c r="X167" s="71">
        <f>AVERAGE(P171:P173)</f>
        <v>6.7750000000000004</v>
      </c>
      <c r="Y167" s="71">
        <f>AVERAGE(Q171:Q173)</f>
        <v>10.664999999999999</v>
      </c>
      <c r="Z167" s="71">
        <f>AVERAGE(R171:R173)</f>
        <v>1.0169999999999999</v>
      </c>
      <c r="AA167" s="71">
        <f>AVERAGE(S171:S173)</f>
        <v>17.7</v>
      </c>
      <c r="AB167" s="71">
        <f>AVERAGE(M171:M173)</f>
        <v>19.5</v>
      </c>
      <c r="AC167" s="71">
        <f>TNTP!M194</f>
        <v>2.1640815</v>
      </c>
      <c r="AD167" s="71">
        <f>TNTP!N194</f>
        <v>0.10762075000000002</v>
      </c>
    </row>
    <row r="168" spans="1:30" x14ac:dyDescent="0.2">
      <c r="A168" s="73">
        <v>41415</v>
      </c>
      <c r="B168" s="72"/>
      <c r="C168" s="72"/>
      <c r="D168" s="72"/>
      <c r="E168" s="72">
        <v>1</v>
      </c>
      <c r="F168" s="72">
        <v>2</v>
      </c>
      <c r="G168" s="72">
        <v>3</v>
      </c>
      <c r="H168" s="72">
        <v>1</v>
      </c>
      <c r="I168" s="72">
        <v>3</v>
      </c>
      <c r="J168" s="72">
        <v>11</v>
      </c>
      <c r="K168" s="72">
        <v>79</v>
      </c>
      <c r="L168" s="72">
        <v>68</v>
      </c>
      <c r="M168" s="72">
        <v>19.5</v>
      </c>
      <c r="N168" s="72">
        <v>1</v>
      </c>
      <c r="O168" s="72">
        <v>0.1</v>
      </c>
      <c r="P168" s="72">
        <v>7.27</v>
      </c>
      <c r="Q168" s="72">
        <v>4.4400000000000004</v>
      </c>
      <c r="R168" s="72">
        <v>0.308</v>
      </c>
      <c r="S168" s="72">
        <v>30.5</v>
      </c>
      <c r="V168" s="72" t="s">
        <v>28</v>
      </c>
      <c r="X168" s="71">
        <f>AVERAGE(P174:P175)</f>
        <v>7.12</v>
      </c>
      <c r="Y168" s="71">
        <f>AVERAGE(Q174:Q175)</f>
        <v>6.03</v>
      </c>
      <c r="Z168" s="71">
        <f>AVERAGE(R174:R175)</f>
        <v>0.379</v>
      </c>
      <c r="AA168" s="71">
        <f>AVERAGE(S174:S175)</f>
        <v>15.5</v>
      </c>
      <c r="AB168" s="71">
        <f>AVERAGE(M174:M175)</f>
        <v>16.5</v>
      </c>
      <c r="AC168" s="71">
        <f>TNTP!M195</f>
        <v>2.297148</v>
      </c>
      <c r="AD168" s="71">
        <f>TNTP!N195</f>
        <v>8.5167500000000007E-2</v>
      </c>
    </row>
    <row r="169" spans="1:30" x14ac:dyDescent="0.2">
      <c r="A169" s="73">
        <v>41429</v>
      </c>
      <c r="B169" s="72"/>
      <c r="C169" s="72"/>
      <c r="D169" s="72"/>
      <c r="E169" s="72">
        <v>4</v>
      </c>
      <c r="F169" s="72">
        <v>2</v>
      </c>
      <c r="G169" s="72">
        <v>1</v>
      </c>
      <c r="H169" s="72">
        <v>5</v>
      </c>
      <c r="I169" s="72">
        <v>3</v>
      </c>
      <c r="J169" s="72">
        <v>6</v>
      </c>
      <c r="K169" s="72">
        <v>75</v>
      </c>
      <c r="L169" s="72">
        <v>73</v>
      </c>
      <c r="M169" s="72">
        <v>15</v>
      </c>
      <c r="N169" s="72">
        <v>1</v>
      </c>
      <c r="O169" s="72">
        <v>0.09</v>
      </c>
      <c r="P169" s="72">
        <v>9.24</v>
      </c>
      <c r="Q169" s="72">
        <v>2.64</v>
      </c>
      <c r="R169" s="72">
        <v>0.18099999999999999</v>
      </c>
      <c r="S169" s="72">
        <v>38.1</v>
      </c>
      <c r="V169" s="72" t="s">
        <v>29</v>
      </c>
      <c r="X169" s="71">
        <f>AVERAGE(P176:P177)</f>
        <v>7.2949999999999999</v>
      </c>
      <c r="Y169" s="71">
        <f>AVERAGE(Q176:Q177)</f>
        <v>5.9</v>
      </c>
      <c r="Z169" s="71">
        <f>AVERAGE(R176:R177)</f>
        <v>0.13</v>
      </c>
      <c r="AA169" s="71">
        <f>AVERAGE(S176:S177)</f>
        <v>21.1</v>
      </c>
      <c r="AB169" s="71">
        <f>AVERAGE(M176:M177)</f>
        <v>16.75</v>
      </c>
      <c r="AC169" s="71">
        <f>TNTP!M196</f>
        <v>2.1640815</v>
      </c>
      <c r="AD169" s="71">
        <f>TNTP!N196</f>
        <v>7.1540699999999999E-2</v>
      </c>
    </row>
    <row r="170" spans="1:30" x14ac:dyDescent="0.2">
      <c r="A170" s="73">
        <v>41443</v>
      </c>
      <c r="B170" s="72"/>
      <c r="C170" s="72"/>
      <c r="D170" s="72"/>
      <c r="E170" s="72">
        <v>1</v>
      </c>
      <c r="F170" s="72">
        <v>1</v>
      </c>
      <c r="G170" s="72">
        <v>3</v>
      </c>
      <c r="H170" s="72">
        <v>4</v>
      </c>
      <c r="I170" s="72">
        <v>1</v>
      </c>
      <c r="J170" s="72">
        <v>10</v>
      </c>
      <c r="K170" s="72">
        <v>83</v>
      </c>
      <c r="L170" s="72">
        <v>73</v>
      </c>
      <c r="M170" s="72">
        <v>18</v>
      </c>
      <c r="N170" s="72">
        <v>1</v>
      </c>
      <c r="O170" s="72">
        <v>0.08</v>
      </c>
      <c r="P170" s="72">
        <v>6.84</v>
      </c>
      <c r="Q170" s="72">
        <v>2.35</v>
      </c>
      <c r="R170" s="72">
        <v>0.217</v>
      </c>
      <c r="S170" s="72">
        <v>27.4</v>
      </c>
      <c r="V170" s="72" t="s">
        <v>30</v>
      </c>
      <c r="X170" s="71">
        <f>AVERAGE(P178:P179)</f>
        <v>7.23</v>
      </c>
      <c r="Y170" s="71">
        <f>AVERAGE(Q178:Q179)</f>
        <v>5.585</v>
      </c>
      <c r="Z170" s="71">
        <f>AVERAGE(R178:R179)</f>
        <v>0.156</v>
      </c>
      <c r="AA170" s="71">
        <f>AVERAGE(S178:S179)</f>
        <v>26</v>
      </c>
      <c r="AB170" s="71">
        <f>AVERAGE(M178:M179)</f>
        <v>22</v>
      </c>
      <c r="AC170" s="71">
        <f>TNTP!M197</f>
        <v>2.4162074999999996</v>
      </c>
      <c r="AD170" s="71">
        <f>TNTP!N197</f>
        <v>7.6495900000000006E-2</v>
      </c>
    </row>
    <row r="171" spans="1:30" x14ac:dyDescent="0.2">
      <c r="A171" s="73">
        <v>41457</v>
      </c>
      <c r="B171" s="72"/>
      <c r="C171" s="72"/>
      <c r="D171" s="72"/>
      <c r="E171" s="72">
        <v>1</v>
      </c>
      <c r="F171" s="72">
        <v>2</v>
      </c>
      <c r="G171" s="72">
        <v>2</v>
      </c>
      <c r="H171" s="72">
        <v>6</v>
      </c>
      <c r="I171" s="72">
        <v>3</v>
      </c>
      <c r="J171" s="72">
        <v>9</v>
      </c>
      <c r="K171" s="72">
        <v>92</v>
      </c>
      <c r="L171" s="72">
        <v>73</v>
      </c>
      <c r="M171" s="72">
        <v>19</v>
      </c>
      <c r="N171" s="72">
        <v>1</v>
      </c>
      <c r="O171" s="72">
        <v>0.06</v>
      </c>
      <c r="P171" s="72">
        <v>6.48</v>
      </c>
      <c r="Q171" s="72">
        <v>12.6</v>
      </c>
      <c r="R171" s="72">
        <v>1.64</v>
      </c>
      <c r="S171" s="72">
        <v>14.1</v>
      </c>
      <c r="V171" s="72" t="s">
        <v>31</v>
      </c>
      <c r="X171" s="71" t="e">
        <f>AVERAGE(P180)</f>
        <v>#DIV/0!</v>
      </c>
      <c r="Y171" s="71" t="e">
        <f>AVERAGE(Q180)</f>
        <v>#DIV/0!</v>
      </c>
      <c r="Z171" s="71" t="e">
        <f>AVERAGE(R180)</f>
        <v>#DIV/0!</v>
      </c>
      <c r="AA171" s="71" t="e">
        <f>AVERAGE(S180)</f>
        <v>#DIV/0!</v>
      </c>
      <c r="AB171" s="71" t="e">
        <f>AVERAGE(M180)</f>
        <v>#DIV/0!</v>
      </c>
      <c r="AC171" s="71" t="e">
        <f>TNTP!M198</f>
        <v>#DIV/0!</v>
      </c>
      <c r="AD171" s="71" t="e">
        <f>TNTP!N198</f>
        <v>#DIV/0!</v>
      </c>
    </row>
    <row r="172" spans="1:30" x14ac:dyDescent="0.2">
      <c r="A172" s="73">
        <v>41471</v>
      </c>
      <c r="B172" s="72"/>
      <c r="C172" s="72"/>
      <c r="D172" s="72" t="s">
        <v>198</v>
      </c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30" x14ac:dyDescent="0.2">
      <c r="A173" s="73">
        <v>41485</v>
      </c>
      <c r="B173" s="72"/>
      <c r="C173" s="72"/>
      <c r="D173" s="72"/>
      <c r="E173" s="72">
        <v>2</v>
      </c>
      <c r="F173" s="72">
        <v>2</v>
      </c>
      <c r="G173" s="72">
        <v>1</v>
      </c>
      <c r="H173" s="72">
        <v>2</v>
      </c>
      <c r="I173" s="72">
        <v>3</v>
      </c>
      <c r="J173" s="72">
        <v>10</v>
      </c>
      <c r="K173" s="72">
        <v>80</v>
      </c>
      <c r="L173" s="72">
        <v>77</v>
      </c>
      <c r="M173" s="72">
        <v>20</v>
      </c>
      <c r="N173" s="72">
        <v>1</v>
      </c>
      <c r="O173" s="72">
        <v>0.09</v>
      </c>
      <c r="P173" s="72">
        <v>7.07</v>
      </c>
      <c r="Q173" s="72">
        <v>8.73</v>
      </c>
      <c r="R173" s="72">
        <v>0.39400000000000002</v>
      </c>
      <c r="S173" s="72">
        <v>21.3</v>
      </c>
    </row>
    <row r="174" spans="1:30" x14ac:dyDescent="0.2">
      <c r="A174" s="73">
        <v>41499</v>
      </c>
      <c r="B174" s="72"/>
      <c r="C174" s="72"/>
      <c r="D174" s="72"/>
      <c r="E174" s="72">
        <v>3</v>
      </c>
      <c r="F174" s="72">
        <v>3</v>
      </c>
      <c r="G174" s="72">
        <v>2</v>
      </c>
      <c r="H174" s="72">
        <v>4</v>
      </c>
      <c r="I174" s="72">
        <v>4</v>
      </c>
      <c r="J174" s="72">
        <v>10</v>
      </c>
      <c r="K174" s="72">
        <v>80</v>
      </c>
      <c r="L174" s="72">
        <v>76</v>
      </c>
      <c r="M174" s="72">
        <v>16</v>
      </c>
      <c r="N174" s="72">
        <v>1</v>
      </c>
      <c r="O174" s="72">
        <v>0.08</v>
      </c>
      <c r="P174" s="72">
        <v>6.83</v>
      </c>
      <c r="Q174" s="72">
        <v>6.08</v>
      </c>
      <c r="R174" s="72">
        <v>0.52500000000000002</v>
      </c>
      <c r="S174" s="72">
        <v>15.2</v>
      </c>
    </row>
    <row r="175" spans="1:30" x14ac:dyDescent="0.2">
      <c r="A175" s="73">
        <v>41513</v>
      </c>
      <c r="B175" s="72"/>
      <c r="C175" s="72"/>
      <c r="E175" s="72">
        <v>3</v>
      </c>
      <c r="F175" s="72">
        <v>2</v>
      </c>
      <c r="G175" s="72">
        <v>1</v>
      </c>
      <c r="H175" s="72">
        <v>2</v>
      </c>
      <c r="I175" s="72">
        <v>3</v>
      </c>
      <c r="J175" s="72">
        <v>12</v>
      </c>
      <c r="K175" s="72">
        <v>83</v>
      </c>
      <c r="L175" s="72">
        <v>80</v>
      </c>
      <c r="M175" s="72">
        <v>17</v>
      </c>
      <c r="N175" s="72">
        <v>2</v>
      </c>
      <c r="O175" s="72">
        <v>0.1</v>
      </c>
      <c r="P175" s="72">
        <v>7.41</v>
      </c>
      <c r="Q175" s="72">
        <v>5.98</v>
      </c>
      <c r="R175" s="72">
        <v>0.23300000000000001</v>
      </c>
      <c r="S175" s="72">
        <v>15.8</v>
      </c>
    </row>
    <row r="176" spans="1:30" x14ac:dyDescent="0.2">
      <c r="A176" s="73">
        <v>41527</v>
      </c>
      <c r="B176" s="72"/>
      <c r="C176" s="72"/>
      <c r="D176" s="72"/>
      <c r="E176" s="72">
        <v>3</v>
      </c>
      <c r="F176" s="72">
        <v>2</v>
      </c>
      <c r="G176" s="72">
        <v>1</v>
      </c>
      <c r="H176" s="72">
        <v>1</v>
      </c>
      <c r="I176" s="72">
        <v>3</v>
      </c>
      <c r="J176" s="72">
        <v>10</v>
      </c>
      <c r="K176" s="72">
        <v>89</v>
      </c>
      <c r="L176" s="72">
        <v>80</v>
      </c>
      <c r="M176" s="72">
        <v>18.5</v>
      </c>
      <c r="N176" s="72">
        <v>1</v>
      </c>
      <c r="O176" s="72">
        <v>0.13</v>
      </c>
      <c r="P176" s="72">
        <v>6.9</v>
      </c>
      <c r="Q176" s="72">
        <v>5.88</v>
      </c>
      <c r="R176" s="72">
        <v>7.8E-2</v>
      </c>
      <c r="S176" s="72">
        <v>16</v>
      </c>
    </row>
    <row r="177" spans="1:30" x14ac:dyDescent="0.2">
      <c r="A177" s="73">
        <v>41541</v>
      </c>
      <c r="B177" s="72"/>
      <c r="C177" s="72"/>
      <c r="D177" s="72"/>
      <c r="E177" s="72">
        <v>3</v>
      </c>
      <c r="F177" s="72">
        <v>2</v>
      </c>
      <c r="G177" s="72">
        <v>1</v>
      </c>
      <c r="H177" s="72">
        <v>1</v>
      </c>
      <c r="I177" s="72">
        <v>3</v>
      </c>
      <c r="J177" s="72">
        <v>12</v>
      </c>
      <c r="K177" s="72">
        <v>72</v>
      </c>
      <c r="L177" s="72">
        <v>68</v>
      </c>
      <c r="M177" s="72">
        <v>15</v>
      </c>
      <c r="N177" s="72">
        <v>2</v>
      </c>
      <c r="O177" s="72">
        <v>0.16</v>
      </c>
      <c r="P177" s="72">
        <v>7.69</v>
      </c>
      <c r="Q177" s="72">
        <v>5.92</v>
      </c>
      <c r="R177" s="72">
        <v>0.182</v>
      </c>
      <c r="S177" s="72">
        <v>26.2</v>
      </c>
    </row>
    <row r="178" spans="1:30" x14ac:dyDescent="0.2">
      <c r="A178" s="76">
        <v>41555</v>
      </c>
      <c r="B178" s="72"/>
      <c r="C178" s="72"/>
      <c r="D178" s="72"/>
      <c r="E178" s="72">
        <v>4</v>
      </c>
      <c r="F178" s="72">
        <v>2</v>
      </c>
      <c r="G178" s="72">
        <v>3</v>
      </c>
      <c r="H178" s="72">
        <v>5</v>
      </c>
      <c r="I178" s="72">
        <v>3</v>
      </c>
      <c r="J178" s="72">
        <v>6</v>
      </c>
      <c r="K178" s="72">
        <v>61</v>
      </c>
      <c r="L178" s="72">
        <v>72</v>
      </c>
      <c r="M178" s="72">
        <v>24</v>
      </c>
      <c r="N178" s="72">
        <v>1</v>
      </c>
      <c r="O178" s="72">
        <v>0.24</v>
      </c>
      <c r="P178" s="72">
        <v>7.52</v>
      </c>
      <c r="Q178" s="72">
        <v>6.35</v>
      </c>
      <c r="R178" s="72">
        <v>7.1999999999999995E-2</v>
      </c>
      <c r="S178" s="72">
        <v>27.3</v>
      </c>
    </row>
    <row r="179" spans="1:30" x14ac:dyDescent="0.2">
      <c r="A179" s="76">
        <v>41569</v>
      </c>
      <c r="B179" s="72"/>
      <c r="C179" s="72"/>
      <c r="D179" s="72"/>
      <c r="E179" s="72">
        <v>4</v>
      </c>
      <c r="F179" s="72">
        <v>2</v>
      </c>
      <c r="G179" s="72">
        <v>2</v>
      </c>
      <c r="H179" s="72">
        <v>1</v>
      </c>
      <c r="I179" s="72">
        <v>2</v>
      </c>
      <c r="J179" s="72">
        <v>6</v>
      </c>
      <c r="K179" s="72">
        <v>65</v>
      </c>
      <c r="L179" s="72">
        <v>64</v>
      </c>
      <c r="M179" s="72">
        <v>20</v>
      </c>
      <c r="N179" s="72">
        <v>1</v>
      </c>
      <c r="O179" s="72">
        <v>0.14000000000000001</v>
      </c>
      <c r="P179" s="72">
        <v>6.94</v>
      </c>
      <c r="Q179" s="72">
        <v>4.82</v>
      </c>
      <c r="R179" s="72">
        <v>0.24</v>
      </c>
      <c r="S179" s="72">
        <v>24.7</v>
      </c>
    </row>
    <row r="180" spans="1:30" x14ac:dyDescent="0.2">
      <c r="A180" s="76">
        <v>41583</v>
      </c>
      <c r="B180" s="72"/>
      <c r="C180" s="72"/>
      <c r="D180" s="72" t="s">
        <v>198</v>
      </c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30" x14ac:dyDescent="0.2">
      <c r="A181" s="76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3" spans="1:30" x14ac:dyDescent="0.2">
      <c r="A183" s="73">
        <v>41345</v>
      </c>
      <c r="B183" s="72" t="s">
        <v>49</v>
      </c>
      <c r="C183" s="72" t="s">
        <v>50</v>
      </c>
      <c r="D183" s="72" t="s">
        <v>51</v>
      </c>
      <c r="E183" s="72">
        <v>5</v>
      </c>
      <c r="F183" s="72">
        <v>3</v>
      </c>
      <c r="G183" s="72">
        <v>5</v>
      </c>
      <c r="H183" s="72">
        <v>4</v>
      </c>
      <c r="I183" s="72">
        <v>3</v>
      </c>
      <c r="J183" s="72">
        <v>7</v>
      </c>
      <c r="K183" s="72">
        <v>50</v>
      </c>
      <c r="L183" s="72">
        <v>10</v>
      </c>
      <c r="M183" s="72">
        <v>24</v>
      </c>
      <c r="N183" s="72">
        <v>2</v>
      </c>
      <c r="O183" s="72">
        <v>0.06</v>
      </c>
      <c r="P183" s="72">
        <v>6.25</v>
      </c>
      <c r="Q183" s="72">
        <v>4.54</v>
      </c>
      <c r="R183" s="72">
        <v>5.0999999999999997E-2</v>
      </c>
      <c r="S183" s="72">
        <v>6.1</v>
      </c>
      <c r="V183" s="72" t="s">
        <v>22</v>
      </c>
      <c r="W183" s="96" t="s">
        <v>138</v>
      </c>
      <c r="X183" s="71">
        <f>AVERAGE(P183:P184)</f>
        <v>6.2850000000000001</v>
      </c>
      <c r="Y183" s="71">
        <f>AVERAGE(Q183:Q184)</f>
        <v>4.7750000000000004</v>
      </c>
      <c r="Z183" s="71">
        <f>AVERAGE(R183:R184)</f>
        <v>0.11549999999999999</v>
      </c>
      <c r="AA183" s="71">
        <f>AVERAGE(S183:S184)</f>
        <v>5.55</v>
      </c>
      <c r="AB183" s="71">
        <f>AVERAGE(M183:M184)</f>
        <v>24</v>
      </c>
      <c r="AC183" s="71">
        <f>TNTP!M209</f>
        <v>3.3616799999999998</v>
      </c>
      <c r="AD183" s="71">
        <f>TNTP!N209</f>
        <v>1.7730325000000002E-2</v>
      </c>
    </row>
    <row r="184" spans="1:30" x14ac:dyDescent="0.2">
      <c r="A184" s="73">
        <v>41359</v>
      </c>
      <c r="B184" s="72"/>
      <c r="C184" s="72"/>
      <c r="D184" s="72"/>
      <c r="E184" s="72">
        <v>5</v>
      </c>
      <c r="F184" s="72">
        <v>2</v>
      </c>
      <c r="G184" s="72">
        <v>3</v>
      </c>
      <c r="H184" s="72">
        <v>5</v>
      </c>
      <c r="I184" s="72">
        <v>2</v>
      </c>
      <c r="J184" s="72">
        <v>7</v>
      </c>
      <c r="K184" s="72">
        <v>59</v>
      </c>
      <c r="L184" s="72">
        <v>46</v>
      </c>
      <c r="M184" s="72">
        <v>24</v>
      </c>
      <c r="N184" s="72">
        <v>2</v>
      </c>
      <c r="O184" s="72">
        <v>0.06</v>
      </c>
      <c r="P184" s="72">
        <v>6.32</v>
      </c>
      <c r="Q184" s="72">
        <v>5.01</v>
      </c>
      <c r="R184" s="72">
        <v>0.18</v>
      </c>
      <c r="S184" s="72">
        <v>5</v>
      </c>
      <c r="V184" s="72" t="s">
        <v>24</v>
      </c>
      <c r="X184" s="71">
        <f>AVERAGE(P185:P186)</f>
        <v>6.2850000000000001</v>
      </c>
      <c r="Y184" s="71">
        <f>AVERAGE(Q185:Q186)</f>
        <v>4.57</v>
      </c>
      <c r="Z184" s="71">
        <f>AVERAGE(R185:R186)</f>
        <v>0.17099999999999999</v>
      </c>
      <c r="AA184" s="71">
        <f>AVERAGE(S185:S186)</f>
        <v>6.4</v>
      </c>
      <c r="AB184" s="71">
        <f>AVERAGE(M185:M186)</f>
        <v>23</v>
      </c>
      <c r="AC184" s="71">
        <f>TNTP!M210</f>
        <v>3.4947464999999998</v>
      </c>
      <c r="AD184" s="71">
        <f>TNTP!N210</f>
        <v>1.5097875E-2</v>
      </c>
    </row>
    <row r="185" spans="1:30" x14ac:dyDescent="0.2">
      <c r="A185" s="73">
        <v>41373</v>
      </c>
      <c r="B185" s="72"/>
      <c r="C185" s="72"/>
      <c r="D185" s="72" t="s">
        <v>180</v>
      </c>
      <c r="E185" s="72">
        <v>5</v>
      </c>
      <c r="F185" s="72">
        <v>2</v>
      </c>
      <c r="G185" s="72">
        <v>1</v>
      </c>
      <c r="H185" s="72">
        <v>1</v>
      </c>
      <c r="I185" s="72">
        <v>2</v>
      </c>
      <c r="J185" s="72">
        <v>7</v>
      </c>
      <c r="K185" s="72">
        <v>80</v>
      </c>
      <c r="L185" s="72">
        <v>60</v>
      </c>
      <c r="M185" s="72">
        <v>24</v>
      </c>
      <c r="N185" s="72">
        <v>2</v>
      </c>
      <c r="O185" s="72">
        <v>0.06</v>
      </c>
      <c r="P185" s="72">
        <v>6.25</v>
      </c>
      <c r="Q185" s="72">
        <v>3.99</v>
      </c>
      <c r="R185" s="72">
        <v>0.03</v>
      </c>
      <c r="S185" s="72">
        <v>9.4</v>
      </c>
      <c r="V185" s="72" t="s">
        <v>25</v>
      </c>
      <c r="X185" s="71">
        <f>AVERAGE(P187:P188)</f>
        <v>6.29</v>
      </c>
      <c r="Y185" s="71">
        <f>AVERAGE(Q187:Q188)</f>
        <v>4.2249999999999996</v>
      </c>
      <c r="Z185" s="71">
        <f>AVERAGE(R187:R188)</f>
        <v>0.1195</v>
      </c>
      <c r="AA185" s="71">
        <f>AVERAGE(S187:S188)</f>
        <v>6.1999999999999993</v>
      </c>
      <c r="AB185" s="71">
        <f>AVERAGE(M187:M188)</f>
        <v>26.5</v>
      </c>
      <c r="AC185" s="71">
        <f>TNTP!M211</f>
        <v>3.6908444999999999</v>
      </c>
      <c r="AD185" s="71">
        <f>TNTP!N211</f>
        <v>4.4287099999999996E-2</v>
      </c>
    </row>
    <row r="186" spans="1:30" x14ac:dyDescent="0.2">
      <c r="A186" s="73">
        <v>41387</v>
      </c>
      <c r="B186" s="72"/>
      <c r="C186" s="72"/>
      <c r="D186" s="72" t="s">
        <v>51</v>
      </c>
      <c r="E186" s="72">
        <v>5</v>
      </c>
      <c r="F186" s="72">
        <v>2</v>
      </c>
      <c r="G186" s="72">
        <v>2</v>
      </c>
      <c r="H186" s="72">
        <v>2</v>
      </c>
      <c r="I186" s="72">
        <v>2</v>
      </c>
      <c r="J186" s="72">
        <v>6</v>
      </c>
      <c r="K186" s="72">
        <v>56</v>
      </c>
      <c r="L186" s="72">
        <v>54</v>
      </c>
      <c r="M186" s="72">
        <v>22</v>
      </c>
      <c r="N186" s="72">
        <v>2</v>
      </c>
      <c r="O186" s="72">
        <v>7.0000000000000007E-2</v>
      </c>
      <c r="P186" s="72">
        <v>6.32</v>
      </c>
      <c r="Q186" s="72">
        <v>5.15</v>
      </c>
      <c r="R186" s="72">
        <v>0.312</v>
      </c>
      <c r="S186" s="72">
        <v>3.4</v>
      </c>
      <c r="V186" s="72" t="s">
        <v>26</v>
      </c>
      <c r="X186" s="71">
        <f>AVERAGE(P189:P190)</f>
        <v>6.65</v>
      </c>
      <c r="Y186" s="71">
        <f>AVERAGE(Q189:Q190)</f>
        <v>3.2</v>
      </c>
      <c r="Z186" s="71">
        <f>AVERAGE(R189:R190)</f>
        <v>0.21499999999999997</v>
      </c>
      <c r="AA186" s="71">
        <f>AVERAGE(S189:S190)</f>
        <v>37.5</v>
      </c>
      <c r="AB186" s="71">
        <f>AVERAGE(M189:M190)</f>
        <v>20.5</v>
      </c>
      <c r="AC186" s="71">
        <f>TNTP!M212</f>
        <v>3.6033007500000003</v>
      </c>
      <c r="AD186" s="71">
        <f>TNTP!N212</f>
        <v>9.5542450000000001E-2</v>
      </c>
    </row>
    <row r="187" spans="1:30" x14ac:dyDescent="0.2">
      <c r="A187" s="73">
        <v>41401</v>
      </c>
      <c r="B187" s="72"/>
      <c r="C187" s="72"/>
      <c r="D187" s="72" t="s">
        <v>180</v>
      </c>
      <c r="E187" s="72">
        <v>5</v>
      </c>
      <c r="F187" s="72">
        <v>2</v>
      </c>
      <c r="G187" s="72">
        <v>3</v>
      </c>
      <c r="H187" s="72">
        <v>5</v>
      </c>
      <c r="I187" s="72">
        <v>2</v>
      </c>
      <c r="J187" s="72">
        <v>6</v>
      </c>
      <c r="K187" s="72">
        <v>64</v>
      </c>
      <c r="L187" s="72">
        <v>57</v>
      </c>
      <c r="M187" s="72">
        <v>27</v>
      </c>
      <c r="N187" s="72">
        <v>2</v>
      </c>
      <c r="O187" s="72">
        <v>7.0000000000000007E-2</v>
      </c>
      <c r="P187" s="72">
        <v>6.3</v>
      </c>
      <c r="Q187" s="72">
        <v>4.99</v>
      </c>
      <c r="R187" s="72">
        <v>0.104</v>
      </c>
      <c r="S187" s="72">
        <v>5.8</v>
      </c>
      <c r="V187" s="72" t="s">
        <v>27</v>
      </c>
      <c r="X187" s="71">
        <f>AVERAGE(P191:P193)</f>
        <v>6.52</v>
      </c>
      <c r="Y187" s="71">
        <f>AVERAGE(Q191:Q193)</f>
        <v>4.9240000000000004</v>
      </c>
      <c r="Z187" s="71">
        <f>AVERAGE(R191:R193)</f>
        <v>0.41233333333333338</v>
      </c>
      <c r="AA187" s="71">
        <f>AVERAGE(S191:S193)</f>
        <v>31.400000000000002</v>
      </c>
      <c r="AB187" s="71">
        <f>AVERAGE(M191:M193)</f>
        <v>21.333333333333332</v>
      </c>
      <c r="AC187" s="71">
        <f>TNTP!M213</f>
        <v>2.9601459999999999</v>
      </c>
      <c r="AD187" s="71">
        <f>TNTP!N213</f>
        <v>8.7077316666666668E-2</v>
      </c>
    </row>
    <row r="188" spans="1:30" x14ac:dyDescent="0.2">
      <c r="A188" s="73">
        <v>41415</v>
      </c>
      <c r="B188" s="72"/>
      <c r="C188" s="72"/>
      <c r="D188" s="72" t="s">
        <v>51</v>
      </c>
      <c r="E188" s="72">
        <v>5</v>
      </c>
      <c r="F188" s="72">
        <v>1</v>
      </c>
      <c r="G188" s="72">
        <v>2</v>
      </c>
      <c r="H188" s="72">
        <v>3</v>
      </c>
      <c r="I188" s="72">
        <v>2</v>
      </c>
      <c r="J188" s="72">
        <v>6</v>
      </c>
      <c r="K188" s="72">
        <v>70</v>
      </c>
      <c r="L188" s="72">
        <v>65</v>
      </c>
      <c r="M188" s="72">
        <v>26</v>
      </c>
      <c r="N188" s="72">
        <v>1</v>
      </c>
      <c r="O188" s="72">
        <v>7.0000000000000007E-2</v>
      </c>
      <c r="P188" s="72">
        <v>6.28</v>
      </c>
      <c r="Q188" s="72">
        <v>3.46</v>
      </c>
      <c r="R188" s="72">
        <v>0.13500000000000001</v>
      </c>
      <c r="S188" s="72">
        <v>6.6</v>
      </c>
      <c r="V188" s="72" t="s">
        <v>28</v>
      </c>
      <c r="X188" s="71">
        <f>AVERAGE(P194:P195)</f>
        <v>6.8599999999999994</v>
      </c>
      <c r="Y188" s="71">
        <f>AVERAGE(Q194:Q195)</f>
        <v>6.9749999999999996</v>
      </c>
      <c r="Z188" s="71">
        <f>AVERAGE(R194:R195)</f>
        <v>0.1915</v>
      </c>
      <c r="AA188" s="71">
        <f>AVERAGE(S194:S195)</f>
        <v>33.6</v>
      </c>
      <c r="AB188" s="71">
        <f>AVERAGE(M194:M195)</f>
        <v>22.5</v>
      </c>
      <c r="AC188" s="71">
        <f>TNTP!M214</f>
        <v>3.7678829999999999</v>
      </c>
      <c r="AD188" s="71">
        <f>TNTP!N214</f>
        <v>6.2636824999999993E-2</v>
      </c>
    </row>
    <row r="189" spans="1:30" x14ac:dyDescent="0.2">
      <c r="A189" s="73">
        <v>41429</v>
      </c>
      <c r="B189" s="72"/>
      <c r="C189" s="72"/>
      <c r="D189" s="72" t="s">
        <v>196</v>
      </c>
      <c r="E189" s="72">
        <v>5</v>
      </c>
      <c r="F189" s="72">
        <v>1</v>
      </c>
      <c r="G189" s="72">
        <v>1</v>
      </c>
      <c r="H189" s="72">
        <v>5</v>
      </c>
      <c r="I189" s="72">
        <v>2</v>
      </c>
      <c r="J189" s="72">
        <v>7</v>
      </c>
      <c r="K189" s="72">
        <v>78</v>
      </c>
      <c r="L189" s="72">
        <v>74</v>
      </c>
      <c r="M189" s="72">
        <v>20</v>
      </c>
      <c r="N189" s="72">
        <v>1</v>
      </c>
      <c r="O189" s="72">
        <v>7.0000000000000007E-2</v>
      </c>
      <c r="P189" s="72">
        <v>6.7</v>
      </c>
      <c r="Q189" s="72">
        <v>3.58</v>
      </c>
      <c r="R189" s="72">
        <v>0.28699999999999998</v>
      </c>
      <c r="S189" s="72">
        <v>5.9</v>
      </c>
      <c r="V189" s="72" t="s">
        <v>29</v>
      </c>
      <c r="X189" s="71">
        <f>AVERAGE(P196:P197)</f>
        <v>6.64</v>
      </c>
      <c r="Y189" s="71">
        <f>AVERAGE(Q196:Q197)</f>
        <v>6.875</v>
      </c>
      <c r="Z189" s="71">
        <f>AVERAGE(R196:R197)</f>
        <v>0.20300000000000001</v>
      </c>
      <c r="AA189" s="71">
        <f>AVERAGE(S196:S197)</f>
        <v>4.6999999999999993</v>
      </c>
      <c r="AB189" s="71">
        <f>AVERAGE(M196:M197)</f>
        <v>22</v>
      </c>
      <c r="AC189" s="71">
        <f>TNTP!M215</f>
        <v>3.70835325</v>
      </c>
      <c r="AD189" s="71">
        <f>TNTP!N215</f>
        <v>1.7498050000000001E-2</v>
      </c>
    </row>
    <row r="190" spans="1:30" x14ac:dyDescent="0.2">
      <c r="A190" s="73">
        <v>41443</v>
      </c>
      <c r="B190" s="72"/>
      <c r="C190" s="72"/>
      <c r="D190" s="72" t="s">
        <v>180</v>
      </c>
      <c r="E190" s="72">
        <v>5</v>
      </c>
      <c r="F190" s="72">
        <v>1</v>
      </c>
      <c r="G190" s="72">
        <v>4</v>
      </c>
      <c r="H190" s="72">
        <v>2</v>
      </c>
      <c r="I190" s="72">
        <v>2</v>
      </c>
      <c r="J190" s="72">
        <v>5</v>
      </c>
      <c r="K190" s="72">
        <v>78</v>
      </c>
      <c r="L190" s="72">
        <v>73</v>
      </c>
      <c r="M190" s="72">
        <v>21</v>
      </c>
      <c r="N190" s="72">
        <v>2</v>
      </c>
      <c r="O190" s="72">
        <v>7.0000000000000007E-2</v>
      </c>
      <c r="P190" s="72">
        <v>6.6</v>
      </c>
      <c r="Q190" s="72">
        <v>2.82</v>
      </c>
      <c r="R190" s="72">
        <v>0.14299999999999999</v>
      </c>
      <c r="S190" s="72">
        <v>69.099999999999994</v>
      </c>
      <c r="V190" s="72" t="s">
        <v>30</v>
      </c>
      <c r="X190" s="71">
        <f>AVERAGE(P198:P199)</f>
        <v>6.46</v>
      </c>
      <c r="Y190" s="71">
        <f>AVERAGE(Q198:Q199)</f>
        <v>6.78</v>
      </c>
      <c r="Z190" s="71">
        <f>AVERAGE(R198:R199)</f>
        <v>0.23499999999999999</v>
      </c>
      <c r="AA190" s="71">
        <f>AVERAGE(S198:S199)</f>
        <v>2.65</v>
      </c>
      <c r="AB190" s="71">
        <f>AVERAGE(M198:M199)</f>
        <v>19.5</v>
      </c>
      <c r="AC190" s="71">
        <f>TNTP!M216</f>
        <v>4.3596787500000005</v>
      </c>
      <c r="AD190" s="71">
        <f>TNTP!N216</f>
        <v>3.3912150000000002E-2</v>
      </c>
    </row>
    <row r="191" spans="1:30" x14ac:dyDescent="0.2">
      <c r="A191" s="73">
        <v>41457</v>
      </c>
      <c r="B191" s="72"/>
      <c r="C191" s="72"/>
      <c r="D191" s="72" t="s">
        <v>51</v>
      </c>
      <c r="E191" s="72">
        <v>5</v>
      </c>
      <c r="F191" s="72">
        <v>2</v>
      </c>
      <c r="G191" s="72">
        <v>2</v>
      </c>
      <c r="H191" s="72">
        <v>5</v>
      </c>
      <c r="I191" s="72">
        <v>1</v>
      </c>
      <c r="J191" s="72">
        <v>6</v>
      </c>
      <c r="K191" s="72">
        <v>76</v>
      </c>
      <c r="L191" s="72">
        <v>70</v>
      </c>
      <c r="M191" s="72">
        <v>31</v>
      </c>
      <c r="N191" s="72">
        <v>1</v>
      </c>
      <c r="O191" s="72">
        <v>0.04</v>
      </c>
      <c r="P191" s="72">
        <v>5.98</v>
      </c>
      <c r="Q191" s="72">
        <v>0.88200000000000001</v>
      </c>
      <c r="R191" s="72">
        <v>0.438</v>
      </c>
      <c r="S191" s="72">
        <v>16.7</v>
      </c>
      <c r="V191" s="72" t="s">
        <v>31</v>
      </c>
      <c r="X191" s="71">
        <f>AVERAGE(P200)</f>
        <v>6.18</v>
      </c>
      <c r="Y191" s="71">
        <f>AVERAGE(Q200)</f>
        <v>7.09</v>
      </c>
      <c r="Z191" s="71">
        <f>AVERAGE(R200)</f>
        <v>0.16500000000000001</v>
      </c>
      <c r="AA191" s="71">
        <f>AVERAGE(S200)</f>
        <v>1.9</v>
      </c>
      <c r="AB191" s="71">
        <f>AVERAGE(M200)</f>
        <v>21</v>
      </c>
      <c r="AC191" s="71">
        <f>TNTP!M217</f>
        <v>4.8324149999999992</v>
      </c>
      <c r="AD191" s="71">
        <f>TNTP!N217</f>
        <v>2.1059600000000001E-2</v>
      </c>
    </row>
    <row r="192" spans="1:30" x14ac:dyDescent="0.2">
      <c r="A192" s="73">
        <v>41471</v>
      </c>
      <c r="B192" s="72"/>
      <c r="C192" s="72"/>
      <c r="D192" s="72" t="s">
        <v>202</v>
      </c>
      <c r="E192" s="72">
        <v>5</v>
      </c>
      <c r="F192" s="72">
        <v>1</v>
      </c>
      <c r="G192" s="72">
        <v>1</v>
      </c>
      <c r="H192" s="72">
        <v>5</v>
      </c>
      <c r="I192" s="72">
        <v>1</v>
      </c>
      <c r="J192" s="72">
        <v>5</v>
      </c>
      <c r="K192" s="72">
        <v>96</v>
      </c>
      <c r="L192" s="72">
        <v>80</v>
      </c>
      <c r="M192" s="72">
        <v>12</v>
      </c>
      <c r="N192" s="72">
        <v>1</v>
      </c>
      <c r="O192" s="72">
        <v>0.05</v>
      </c>
      <c r="P192" s="72">
        <v>7.04</v>
      </c>
      <c r="Q192" s="72">
        <v>5.18</v>
      </c>
      <c r="R192" s="72">
        <v>0.42099999999999999</v>
      </c>
      <c r="S192" s="72">
        <v>54.5</v>
      </c>
    </row>
    <row r="193" spans="1:30" x14ac:dyDescent="0.2">
      <c r="A193" s="73">
        <v>41485</v>
      </c>
      <c r="B193" s="72"/>
      <c r="C193" s="72"/>
      <c r="D193" s="72" t="s">
        <v>180</v>
      </c>
      <c r="E193" s="72">
        <v>5</v>
      </c>
      <c r="F193" s="72">
        <v>1</v>
      </c>
      <c r="G193" s="72">
        <v>2</v>
      </c>
      <c r="H193" s="72">
        <v>3</v>
      </c>
      <c r="I193" s="72">
        <v>2</v>
      </c>
      <c r="J193" s="72">
        <v>8</v>
      </c>
      <c r="K193" s="72">
        <v>84</v>
      </c>
      <c r="L193" s="72">
        <v>77</v>
      </c>
      <c r="M193" s="72">
        <v>21</v>
      </c>
      <c r="N193" s="72">
        <v>2</v>
      </c>
      <c r="O193" s="72">
        <v>7.0000000000000007E-2</v>
      </c>
      <c r="P193" s="72">
        <v>6.54</v>
      </c>
      <c r="Q193" s="72">
        <v>8.7100000000000009</v>
      </c>
      <c r="R193" s="72">
        <v>0.378</v>
      </c>
      <c r="S193" s="72">
        <v>23</v>
      </c>
    </row>
    <row r="194" spans="1:30" x14ac:dyDescent="0.2">
      <c r="A194" s="73">
        <v>41499</v>
      </c>
      <c r="B194" s="72"/>
      <c r="C194" s="72"/>
      <c r="D194" s="72"/>
      <c r="E194" s="72">
        <v>5</v>
      </c>
      <c r="F194" s="72">
        <v>2</v>
      </c>
      <c r="G194" s="72">
        <v>3</v>
      </c>
      <c r="H194" s="72">
        <v>5</v>
      </c>
      <c r="I194" s="72">
        <v>3</v>
      </c>
      <c r="J194" s="72">
        <v>11</v>
      </c>
      <c r="K194" s="72">
        <v>80</v>
      </c>
      <c r="L194" s="72">
        <v>73</v>
      </c>
      <c r="M194" s="72">
        <v>21</v>
      </c>
      <c r="N194" s="72">
        <v>2</v>
      </c>
      <c r="O194" s="72">
        <v>0.06</v>
      </c>
      <c r="P194" s="72">
        <v>6.84</v>
      </c>
      <c r="Q194" s="72">
        <v>6.51</v>
      </c>
      <c r="R194" s="72">
        <v>0.222</v>
      </c>
      <c r="S194" s="72">
        <v>60.1</v>
      </c>
    </row>
    <row r="195" spans="1:30" x14ac:dyDescent="0.2">
      <c r="A195" s="73">
        <v>41513</v>
      </c>
      <c r="B195" s="72"/>
      <c r="C195" s="72"/>
      <c r="D195" s="72" t="s">
        <v>196</v>
      </c>
      <c r="E195" s="72">
        <v>5</v>
      </c>
      <c r="F195" s="72">
        <v>1</v>
      </c>
      <c r="G195" s="72">
        <v>2</v>
      </c>
      <c r="H195" s="72">
        <v>1</v>
      </c>
      <c r="I195" s="72">
        <v>2</v>
      </c>
      <c r="J195" s="72">
        <v>9</v>
      </c>
      <c r="K195" s="72">
        <v>88</v>
      </c>
      <c r="L195" s="72">
        <v>72</v>
      </c>
      <c r="M195" s="72">
        <v>24</v>
      </c>
      <c r="N195" s="72">
        <v>2</v>
      </c>
      <c r="O195" s="72">
        <v>7.0000000000000007E-2</v>
      </c>
      <c r="P195" s="72">
        <v>6.88</v>
      </c>
      <c r="Q195" s="72">
        <v>7.44</v>
      </c>
      <c r="R195" s="72">
        <v>0.161</v>
      </c>
      <c r="S195" s="72">
        <v>7.1</v>
      </c>
    </row>
    <row r="196" spans="1:30" x14ac:dyDescent="0.2">
      <c r="A196" s="73">
        <v>41527</v>
      </c>
      <c r="B196" s="72"/>
      <c r="C196" s="72"/>
      <c r="D196" s="72"/>
      <c r="E196" s="72">
        <v>5</v>
      </c>
      <c r="F196" s="72">
        <v>2</v>
      </c>
      <c r="G196" s="72">
        <v>2</v>
      </c>
      <c r="H196" s="72">
        <v>1</v>
      </c>
      <c r="I196" s="72">
        <v>2</v>
      </c>
      <c r="J196" s="72">
        <v>9</v>
      </c>
      <c r="K196" s="72">
        <v>89</v>
      </c>
      <c r="L196" s="72">
        <v>74</v>
      </c>
      <c r="M196" s="72">
        <v>24</v>
      </c>
      <c r="N196" s="72">
        <v>2</v>
      </c>
      <c r="O196" s="72">
        <v>7.0000000000000007E-2</v>
      </c>
      <c r="P196" s="72">
        <v>6.68</v>
      </c>
      <c r="Q196" s="72">
        <v>7.11</v>
      </c>
      <c r="R196" s="72">
        <v>0.19</v>
      </c>
      <c r="S196" s="72">
        <v>5.6</v>
      </c>
    </row>
    <row r="197" spans="1:30" x14ac:dyDescent="0.2">
      <c r="A197" s="73">
        <v>41541</v>
      </c>
      <c r="B197" s="72"/>
      <c r="C197" s="72"/>
      <c r="D197" s="72" t="s">
        <v>51</v>
      </c>
      <c r="E197" s="72">
        <v>5</v>
      </c>
      <c r="F197" s="72">
        <v>1</v>
      </c>
      <c r="G197" s="72">
        <v>1</v>
      </c>
      <c r="H197" s="72">
        <v>1</v>
      </c>
      <c r="I197" s="72">
        <v>1</v>
      </c>
      <c r="J197" s="72">
        <v>5</v>
      </c>
      <c r="K197" s="72">
        <v>71</v>
      </c>
      <c r="L197" s="72">
        <v>58</v>
      </c>
      <c r="M197" s="72">
        <v>20</v>
      </c>
      <c r="N197" s="72">
        <v>2</v>
      </c>
      <c r="O197" s="72">
        <v>0.08</v>
      </c>
      <c r="P197" s="72">
        <v>6.6</v>
      </c>
      <c r="Q197" s="72">
        <v>6.64</v>
      </c>
      <c r="R197" s="72">
        <v>0.216</v>
      </c>
      <c r="S197" s="72">
        <v>3.8</v>
      </c>
    </row>
    <row r="198" spans="1:30" x14ac:dyDescent="0.2">
      <c r="A198" s="76">
        <v>41555</v>
      </c>
      <c r="B198" s="72"/>
      <c r="C198" s="72"/>
      <c r="D198" s="72"/>
      <c r="E198" s="72">
        <v>5</v>
      </c>
      <c r="F198" s="72">
        <v>2</v>
      </c>
      <c r="G198" s="72">
        <v>2</v>
      </c>
      <c r="H198" s="72">
        <v>5</v>
      </c>
      <c r="I198" s="72">
        <v>3</v>
      </c>
      <c r="J198" s="72">
        <v>10</v>
      </c>
      <c r="K198" s="72">
        <v>64</v>
      </c>
      <c r="L198" s="72">
        <v>62</v>
      </c>
      <c r="M198" s="72">
        <v>18</v>
      </c>
      <c r="N198" s="72">
        <v>2</v>
      </c>
      <c r="O198" s="72">
        <v>0.08</v>
      </c>
      <c r="P198" s="72">
        <v>6.6</v>
      </c>
      <c r="Q198" s="72">
        <v>6.9</v>
      </c>
      <c r="R198" s="72">
        <v>8.6999999999999994E-2</v>
      </c>
      <c r="S198" s="72">
        <v>2.8</v>
      </c>
    </row>
    <row r="199" spans="1:30" x14ac:dyDescent="0.2">
      <c r="A199" s="76">
        <v>41569</v>
      </c>
      <c r="B199" s="72"/>
      <c r="C199" s="72"/>
      <c r="D199" s="72" t="s">
        <v>196</v>
      </c>
      <c r="E199" s="72">
        <v>5</v>
      </c>
      <c r="F199" s="72">
        <v>1</v>
      </c>
      <c r="G199" s="72">
        <v>3</v>
      </c>
      <c r="H199" s="72">
        <v>1</v>
      </c>
      <c r="I199" s="72">
        <v>2</v>
      </c>
      <c r="J199" s="72">
        <v>12</v>
      </c>
      <c r="K199" s="72">
        <v>70</v>
      </c>
      <c r="L199" s="72">
        <v>56</v>
      </c>
      <c r="M199" s="72">
        <v>21</v>
      </c>
      <c r="N199" s="72">
        <v>2</v>
      </c>
      <c r="O199" s="72">
        <v>0.08</v>
      </c>
      <c r="P199" s="72">
        <v>6.32</v>
      </c>
      <c r="Q199" s="72">
        <v>6.66</v>
      </c>
      <c r="R199" s="72">
        <v>0.38300000000000001</v>
      </c>
      <c r="S199" s="72">
        <v>2.5</v>
      </c>
    </row>
    <row r="200" spans="1:30" x14ac:dyDescent="0.2">
      <c r="A200" s="76">
        <v>41583</v>
      </c>
      <c r="B200" s="72"/>
      <c r="C200" s="72"/>
      <c r="D200" s="72" t="s">
        <v>180</v>
      </c>
      <c r="E200" s="72">
        <v>5</v>
      </c>
      <c r="F200" s="72">
        <v>2</v>
      </c>
      <c r="G200" s="72">
        <v>1</v>
      </c>
      <c r="H200" s="72">
        <v>1</v>
      </c>
      <c r="I200" s="72">
        <v>2</v>
      </c>
      <c r="J200" s="72">
        <v>7</v>
      </c>
      <c r="K200" s="72">
        <v>61</v>
      </c>
      <c r="L200" s="72">
        <v>51</v>
      </c>
      <c r="M200" s="72">
        <v>21</v>
      </c>
      <c r="N200" s="72">
        <v>2</v>
      </c>
      <c r="O200" s="72">
        <v>0.08</v>
      </c>
      <c r="P200" s="72">
        <v>6.18</v>
      </c>
      <c r="Q200" s="72">
        <v>7.09</v>
      </c>
      <c r="R200" s="72">
        <v>0.16500000000000001</v>
      </c>
      <c r="S200" s="72">
        <v>1.9</v>
      </c>
    </row>
    <row r="201" spans="1:30" x14ac:dyDescent="0.2">
      <c r="A201" s="76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3" spans="1:30" x14ac:dyDescent="0.2">
      <c r="A203" s="73">
        <v>41345</v>
      </c>
      <c r="B203" s="72" t="s">
        <v>52</v>
      </c>
      <c r="C203" s="72" t="s">
        <v>53</v>
      </c>
      <c r="D203" s="72" t="s">
        <v>54</v>
      </c>
      <c r="E203" s="72">
        <v>5</v>
      </c>
      <c r="F203" s="72">
        <v>2</v>
      </c>
      <c r="G203" s="72">
        <v>8</v>
      </c>
      <c r="H203" s="72">
        <v>4</v>
      </c>
      <c r="I203" s="72">
        <v>1</v>
      </c>
      <c r="J203" s="72">
        <v>8</v>
      </c>
      <c r="K203" s="72">
        <v>55</v>
      </c>
      <c r="L203" s="72">
        <v>47</v>
      </c>
      <c r="M203" s="72">
        <v>21</v>
      </c>
      <c r="N203" s="72">
        <v>2</v>
      </c>
      <c r="O203" s="72">
        <v>0.05</v>
      </c>
      <c r="P203" s="72">
        <v>6.55</v>
      </c>
      <c r="Q203" s="72">
        <v>2.3199999999999998</v>
      </c>
      <c r="R203" s="72">
        <v>6.3E-2</v>
      </c>
      <c r="S203" s="72">
        <v>6.5</v>
      </c>
      <c r="V203" s="72" t="s">
        <v>22</v>
      </c>
      <c r="W203" s="96" t="s">
        <v>139</v>
      </c>
      <c r="X203" s="71">
        <f>AVERAGE(P203:P204)</f>
        <v>6.5350000000000001</v>
      </c>
      <c r="Y203" s="71">
        <f>AVERAGE(Q203:Q204)</f>
        <v>2.7949999999999999</v>
      </c>
      <c r="Z203" s="71">
        <f>AVERAGE(R203:R204)</f>
        <v>0.20799999999999999</v>
      </c>
      <c r="AA203" s="71">
        <f>AVERAGE(S203:S204)</f>
        <v>5.55</v>
      </c>
      <c r="AB203" s="71">
        <f>AVERAGE(M203:M204)</f>
        <v>21</v>
      </c>
      <c r="AC203" s="71">
        <f>TNTP!M246</f>
        <v>2.0660324999999999</v>
      </c>
      <c r="AD203" s="71">
        <f>TNTP!N246</f>
        <v>3.6389749999999998E-2</v>
      </c>
    </row>
    <row r="204" spans="1:30" x14ac:dyDescent="0.2">
      <c r="A204" s="73">
        <v>41359</v>
      </c>
      <c r="B204" s="72"/>
      <c r="C204" s="72"/>
      <c r="D204" s="72"/>
      <c r="E204" s="72">
        <v>5</v>
      </c>
      <c r="F204" s="72">
        <v>1</v>
      </c>
      <c r="G204" s="72">
        <v>1</v>
      </c>
      <c r="H204" s="72">
        <v>5</v>
      </c>
      <c r="I204" s="72">
        <v>1</v>
      </c>
      <c r="J204" s="72">
        <v>13</v>
      </c>
      <c r="K204" s="72">
        <v>38</v>
      </c>
      <c r="L204" s="72">
        <v>38</v>
      </c>
      <c r="M204" s="72" t="s">
        <v>23</v>
      </c>
      <c r="N204" s="72">
        <v>2</v>
      </c>
      <c r="O204" s="72">
        <v>7.0000000000000007E-2</v>
      </c>
      <c r="P204" s="72">
        <v>6.52</v>
      </c>
      <c r="Q204" s="72">
        <v>3.27</v>
      </c>
      <c r="R204" s="72">
        <v>0.35299999999999998</v>
      </c>
      <c r="S204" s="72">
        <v>4.5999999999999996</v>
      </c>
      <c r="V204" s="72" t="s">
        <v>24</v>
      </c>
      <c r="X204" s="71">
        <f>AVERAGE(P205:P206)</f>
        <v>6.46</v>
      </c>
      <c r="Y204" s="71">
        <f>AVERAGE(Q205:Q206)</f>
        <v>1.75</v>
      </c>
      <c r="Z204" s="71">
        <f>AVERAGE(R205:R206)</f>
        <v>3.2000000000000001E-2</v>
      </c>
      <c r="AA204" s="71">
        <f>AVERAGE(S205:S206)</f>
        <v>8</v>
      </c>
      <c r="AB204" s="71">
        <f>AVERAGE(M205:M206)</f>
        <v>19</v>
      </c>
      <c r="AC204" s="71">
        <f>TNTP!M247</f>
        <v>1.54077</v>
      </c>
      <c r="AD204" s="71">
        <f>TNTP!N247</f>
        <v>3.0660300000000001E-2</v>
      </c>
    </row>
    <row r="205" spans="1:30" x14ac:dyDescent="0.2">
      <c r="A205" s="73">
        <v>41373</v>
      </c>
      <c r="B205" s="72"/>
      <c r="C205" s="72"/>
      <c r="D205" s="72"/>
      <c r="E205" s="72">
        <v>5</v>
      </c>
      <c r="F205" s="72">
        <v>2</v>
      </c>
      <c r="G205" s="72">
        <v>1</v>
      </c>
      <c r="H205" s="72">
        <v>1</v>
      </c>
      <c r="I205" s="72">
        <v>2</v>
      </c>
      <c r="J205" s="72">
        <v>6</v>
      </c>
      <c r="K205" s="72">
        <v>63</v>
      </c>
      <c r="L205" s="72">
        <v>56</v>
      </c>
      <c r="M205" s="72">
        <v>19</v>
      </c>
      <c r="N205" s="72">
        <v>2</v>
      </c>
      <c r="O205" s="72">
        <v>0.06</v>
      </c>
      <c r="P205" s="72">
        <v>6.46</v>
      </c>
      <c r="Q205" s="72">
        <v>1.75</v>
      </c>
      <c r="R205" s="72">
        <v>3.2000000000000001E-2</v>
      </c>
      <c r="S205" s="72">
        <v>8</v>
      </c>
      <c r="V205" s="72" t="s">
        <v>25</v>
      </c>
      <c r="X205" s="71">
        <f>AVERAGE(P207:P208)</f>
        <v>6.7050000000000001</v>
      </c>
      <c r="Y205" s="71">
        <f>AVERAGE(Q207:Q208)</f>
        <v>2.355</v>
      </c>
      <c r="Z205" s="71">
        <f>AVERAGE(R207:R208)</f>
        <v>0.20749999999999999</v>
      </c>
      <c r="AA205" s="71">
        <f>AVERAGE(S207:S208)</f>
        <v>18.8</v>
      </c>
      <c r="AB205" s="71" t="e">
        <f>AVERAGE(M207:M208)</f>
        <v>#DIV/0!</v>
      </c>
      <c r="AC205" s="71">
        <f>TNTP!M248</f>
        <v>1.54006965</v>
      </c>
      <c r="AD205" s="71">
        <f>TNTP!N248</f>
        <v>7.5566800000000003E-2</v>
      </c>
    </row>
    <row r="206" spans="1:30" x14ac:dyDescent="0.2">
      <c r="A206" s="73">
        <v>41387</v>
      </c>
      <c r="B206" s="72"/>
      <c r="C206" s="72"/>
      <c r="D206" s="72"/>
      <c r="E206" s="72" t="s">
        <v>21</v>
      </c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V206" s="72" t="s">
        <v>26</v>
      </c>
      <c r="X206" s="71">
        <f>AVERAGE(P209:P210)</f>
        <v>6.9</v>
      </c>
      <c r="Y206" s="71">
        <f>AVERAGE(Q209:Q210)</f>
        <v>1.77</v>
      </c>
      <c r="Z206" s="71">
        <f>AVERAGE(R209:R210)</f>
        <v>0.36749999999999999</v>
      </c>
      <c r="AA206" s="71">
        <f>AVERAGE(S209:S210)</f>
        <v>8.35</v>
      </c>
      <c r="AB206" s="71">
        <f>AVERAGE(M209:M210)</f>
        <v>20.5</v>
      </c>
      <c r="AC206" s="71">
        <f>TNTP!M249</f>
        <v>1.568784</v>
      </c>
      <c r="AD206" s="71">
        <f>TNTP!N249</f>
        <v>9.7245799999999993E-2</v>
      </c>
    </row>
    <row r="207" spans="1:30" x14ac:dyDescent="0.2">
      <c r="A207" s="73">
        <v>41401</v>
      </c>
      <c r="B207" s="72"/>
      <c r="C207" s="72"/>
      <c r="D207" s="72"/>
      <c r="E207" s="72">
        <v>5</v>
      </c>
      <c r="F207" s="72">
        <v>1</v>
      </c>
      <c r="G207" s="72">
        <v>6</v>
      </c>
      <c r="H207" s="72">
        <v>5</v>
      </c>
      <c r="I207" s="72">
        <v>1</v>
      </c>
      <c r="J207" s="72">
        <v>13</v>
      </c>
      <c r="K207" s="72">
        <v>61</v>
      </c>
      <c r="L207" s="72">
        <v>58</v>
      </c>
      <c r="M207" s="72" t="s">
        <v>23</v>
      </c>
      <c r="N207" s="72">
        <v>2</v>
      </c>
      <c r="O207" s="72">
        <v>7.0000000000000007E-2</v>
      </c>
      <c r="P207" s="72">
        <v>6.59</v>
      </c>
      <c r="Q207" s="72">
        <v>2.21</v>
      </c>
      <c r="R207" s="72">
        <v>3.7999999999999999E-2</v>
      </c>
      <c r="S207" s="72">
        <v>26.7</v>
      </c>
      <c r="V207" s="72" t="s">
        <v>27</v>
      </c>
      <c r="X207" s="71">
        <f>AVERAGE(P211:P213)</f>
        <v>6.6433333333333335</v>
      </c>
      <c r="Y207" s="71">
        <f>AVERAGE(Q211:Q213)</f>
        <v>3.2109999999999999</v>
      </c>
      <c r="Z207" s="71">
        <f>AVERAGE(R211:R213)</f>
        <v>0.52533333333333332</v>
      </c>
      <c r="AA207" s="71">
        <f>AVERAGE(S211:S213)</f>
        <v>11.066666666666668</v>
      </c>
      <c r="AB207" s="71">
        <f>AVERAGE(M211:M213)</f>
        <v>19</v>
      </c>
      <c r="AC207" s="71">
        <f>TNTP!M250</f>
        <v>1.5314319999999999</v>
      </c>
      <c r="AD207" s="71">
        <f>TNTP!N250</f>
        <v>0.1542306</v>
      </c>
    </row>
    <row r="208" spans="1:30" x14ac:dyDescent="0.2">
      <c r="A208" s="73">
        <v>41415</v>
      </c>
      <c r="B208" s="72"/>
      <c r="C208" s="72"/>
      <c r="D208" s="72"/>
      <c r="E208" s="72">
        <v>5</v>
      </c>
      <c r="F208" s="72">
        <v>2</v>
      </c>
      <c r="G208" s="72">
        <v>1</v>
      </c>
      <c r="H208" s="72">
        <v>2</v>
      </c>
      <c r="I208" s="72">
        <v>2</v>
      </c>
      <c r="J208" s="72">
        <v>10</v>
      </c>
      <c r="K208" s="72">
        <v>79</v>
      </c>
      <c r="L208" s="72">
        <v>72</v>
      </c>
      <c r="M208" s="72" t="s">
        <v>23</v>
      </c>
      <c r="N208" s="72">
        <v>2</v>
      </c>
      <c r="O208" s="72">
        <v>7</v>
      </c>
      <c r="P208" s="72">
        <v>6.82</v>
      </c>
      <c r="Q208" s="72">
        <v>2.5</v>
      </c>
      <c r="R208" s="72">
        <v>0.377</v>
      </c>
      <c r="S208" s="72">
        <v>10.9</v>
      </c>
      <c r="V208" s="72" t="s">
        <v>28</v>
      </c>
      <c r="X208" s="71">
        <f>AVERAGE(P214:P215)</f>
        <v>6.87</v>
      </c>
      <c r="Y208" s="71">
        <f>AVERAGE(Q214:Q215)</f>
        <v>4.6000000000000005</v>
      </c>
      <c r="Z208" s="71">
        <f>AVERAGE(R214:R215)</f>
        <v>0.247</v>
      </c>
      <c r="AA208" s="71">
        <f>AVERAGE(S214:S215)</f>
        <v>11.75</v>
      </c>
      <c r="AB208" s="71" t="e">
        <f>AVERAGE(M214:M215)</f>
        <v>#DIV/0!</v>
      </c>
      <c r="AC208" s="71">
        <f>TNTP!M251</f>
        <v>1.6458225</v>
      </c>
      <c r="AD208" s="71">
        <f>TNTP!N251</f>
        <v>8.5322350000000005E-2</v>
      </c>
    </row>
    <row r="209" spans="1:30" x14ac:dyDescent="0.2">
      <c r="A209" s="73">
        <v>41429</v>
      </c>
      <c r="B209" s="72"/>
      <c r="C209" s="72"/>
      <c r="D209" s="72"/>
      <c r="E209" s="72">
        <v>5</v>
      </c>
      <c r="F209" s="72">
        <v>2</v>
      </c>
      <c r="G209" s="72">
        <v>1</v>
      </c>
      <c r="H209" s="72">
        <v>5</v>
      </c>
      <c r="I209" s="72">
        <v>2</v>
      </c>
      <c r="J209" s="72">
        <v>6</v>
      </c>
      <c r="K209" s="72">
        <v>78</v>
      </c>
      <c r="L209" s="72">
        <v>71</v>
      </c>
      <c r="M209" s="72">
        <v>22</v>
      </c>
      <c r="N209" s="72">
        <v>2</v>
      </c>
      <c r="O209" s="72">
        <v>7.0000000000000007E-2</v>
      </c>
      <c r="P209" s="72">
        <v>6.6</v>
      </c>
      <c r="Q209" s="72">
        <v>1.66</v>
      </c>
      <c r="R209" s="72">
        <v>0.433</v>
      </c>
      <c r="S209" s="72">
        <v>5.7</v>
      </c>
      <c r="V209" s="72" t="s">
        <v>29</v>
      </c>
      <c r="X209" s="71">
        <f>AVERAGE(P216:P217)</f>
        <v>6.83</v>
      </c>
      <c r="Y209" s="71">
        <f>AVERAGE(Q216:Q217)</f>
        <v>4.58</v>
      </c>
      <c r="Z209" s="71">
        <f>AVERAGE(R216:R217)</f>
        <v>0.16499999999999998</v>
      </c>
      <c r="AA209" s="71">
        <f>AVERAGE(S216:S217)</f>
        <v>8.3000000000000007</v>
      </c>
      <c r="AB209" s="71">
        <f>AVERAGE(M216:M217)</f>
        <v>19</v>
      </c>
      <c r="AC209" s="71">
        <f>TNTP!M252</f>
        <v>1.9539765</v>
      </c>
      <c r="AD209" s="71">
        <f>TNTP!N252</f>
        <v>9.6626400000000001E-2</v>
      </c>
    </row>
    <row r="210" spans="1:30" x14ac:dyDescent="0.2">
      <c r="A210" s="73">
        <v>41443</v>
      </c>
      <c r="B210" s="72"/>
      <c r="C210" s="72"/>
      <c r="D210" s="72"/>
      <c r="E210" s="72">
        <v>5</v>
      </c>
      <c r="F210" s="72">
        <v>2</v>
      </c>
      <c r="G210" s="72">
        <v>1</v>
      </c>
      <c r="H210" s="72">
        <v>3</v>
      </c>
      <c r="I210" s="72">
        <v>2</v>
      </c>
      <c r="J210" s="72">
        <v>5</v>
      </c>
      <c r="K210" s="72">
        <v>75</v>
      </c>
      <c r="L210" s="72">
        <v>73</v>
      </c>
      <c r="M210" s="72">
        <v>19</v>
      </c>
      <c r="N210" s="72">
        <v>2</v>
      </c>
      <c r="O210" s="72">
        <v>7.0000000000000007E-2</v>
      </c>
      <c r="P210" s="72">
        <v>7.2</v>
      </c>
      <c r="Q210" s="72">
        <v>1.88</v>
      </c>
      <c r="R210" s="72">
        <v>0.30199999999999999</v>
      </c>
      <c r="S210" s="72">
        <v>11</v>
      </c>
      <c r="V210" s="72" t="s">
        <v>30</v>
      </c>
      <c r="X210" s="71">
        <f>AVERAGE(P218:P219)</f>
        <v>6.4450000000000003</v>
      </c>
      <c r="Y210" s="71">
        <f>AVERAGE(Q218:Q219)</f>
        <v>3.26</v>
      </c>
      <c r="Z210" s="71">
        <f>AVERAGE(R218:R219)</f>
        <v>0.19599999999999998</v>
      </c>
      <c r="AA210" s="71">
        <f>AVERAGE(S218:S219)</f>
        <v>7.35</v>
      </c>
      <c r="AB210" s="71">
        <f>AVERAGE(M218:M219)</f>
        <v>19</v>
      </c>
      <c r="AC210" s="71">
        <f>TNTP!M253</f>
        <v>1.3600796999999998</v>
      </c>
      <c r="AD210" s="71">
        <f>TNTP!N253</f>
        <v>6.4417599999999992E-2</v>
      </c>
    </row>
    <row r="211" spans="1:30" x14ac:dyDescent="0.2">
      <c r="A211" s="73">
        <v>41457</v>
      </c>
      <c r="B211" s="72"/>
      <c r="C211" s="72"/>
      <c r="D211" s="72"/>
      <c r="E211" s="72">
        <v>5</v>
      </c>
      <c r="F211" s="72">
        <v>2</v>
      </c>
      <c r="G211" s="72">
        <v>2</v>
      </c>
      <c r="H211" s="72">
        <v>5</v>
      </c>
      <c r="I211" s="72">
        <v>2</v>
      </c>
      <c r="J211" s="72">
        <v>6</v>
      </c>
      <c r="K211" s="72">
        <v>86</v>
      </c>
      <c r="L211" s="72">
        <v>79</v>
      </c>
      <c r="M211" s="72">
        <v>19</v>
      </c>
      <c r="N211" s="72">
        <v>2</v>
      </c>
      <c r="O211" s="72">
        <v>0.05</v>
      </c>
      <c r="P211" s="72">
        <v>6.35</v>
      </c>
      <c r="Q211" s="72">
        <v>0.81299999999999994</v>
      </c>
      <c r="R211" s="72">
        <v>0.66100000000000003</v>
      </c>
      <c r="S211" s="72">
        <v>13</v>
      </c>
      <c r="V211" s="72" t="s">
        <v>31</v>
      </c>
      <c r="X211" s="71">
        <f>AVERAGE(P220)</f>
        <v>6.45</v>
      </c>
      <c r="Y211" s="71">
        <f>AVERAGE(Q220)</f>
        <v>3.12</v>
      </c>
      <c r="Z211" s="71">
        <f>AVERAGE(R220)</f>
        <v>0.152</v>
      </c>
      <c r="AA211" s="71">
        <f>AVERAGE(S220)</f>
        <v>11.9</v>
      </c>
      <c r="AB211" s="71" t="e">
        <f>AVERAGE(M220)</f>
        <v>#DIV/0!</v>
      </c>
      <c r="AC211" s="71">
        <f>TNTP!M254</f>
        <v>1.0505249999999999</v>
      </c>
      <c r="AD211" s="71">
        <f>TNTP!N254</f>
        <v>4.1809499999999999E-2</v>
      </c>
    </row>
    <row r="212" spans="1:30" x14ac:dyDescent="0.2">
      <c r="A212" s="73">
        <v>41471</v>
      </c>
      <c r="B212" s="72"/>
      <c r="C212" s="72"/>
      <c r="D212" s="72"/>
      <c r="E212" s="72">
        <v>5</v>
      </c>
      <c r="F212" s="72">
        <v>1</v>
      </c>
      <c r="G212" s="72">
        <v>1</v>
      </c>
      <c r="H212" s="72">
        <v>1</v>
      </c>
      <c r="I212" s="72">
        <v>1</v>
      </c>
      <c r="J212" s="72">
        <v>13</v>
      </c>
      <c r="K212" s="72">
        <v>91</v>
      </c>
      <c r="L212" s="72">
        <v>78</v>
      </c>
      <c r="M212" s="72" t="s">
        <v>23</v>
      </c>
      <c r="N212" s="72" t="s">
        <v>23</v>
      </c>
      <c r="O212" s="72">
        <v>0.05</v>
      </c>
      <c r="P212" s="72">
        <v>6.44</v>
      </c>
      <c r="Q212" s="72">
        <v>2.91</v>
      </c>
      <c r="R212" s="72">
        <v>0.498</v>
      </c>
      <c r="S212" s="72">
        <v>12.6</v>
      </c>
    </row>
    <row r="213" spans="1:30" x14ac:dyDescent="0.2">
      <c r="A213" s="73">
        <v>41485</v>
      </c>
      <c r="B213" s="72"/>
      <c r="C213" s="72"/>
      <c r="D213" s="72"/>
      <c r="E213" s="72">
        <v>5</v>
      </c>
      <c r="F213" s="72">
        <v>2</v>
      </c>
      <c r="G213" s="72">
        <v>2</v>
      </c>
      <c r="H213" s="72">
        <v>2</v>
      </c>
      <c r="I213" s="72">
        <v>2</v>
      </c>
      <c r="J213" s="72">
        <v>6</v>
      </c>
      <c r="K213" s="72">
        <v>83</v>
      </c>
      <c r="L213" s="72">
        <v>72</v>
      </c>
      <c r="M213" s="72" t="s">
        <v>23</v>
      </c>
      <c r="N213" s="72" t="s">
        <v>23</v>
      </c>
      <c r="O213" s="72">
        <v>7.0000000000000007E-2</v>
      </c>
      <c r="P213" s="72">
        <v>7.14</v>
      </c>
      <c r="Q213" s="72">
        <v>5.91</v>
      </c>
      <c r="R213" s="72">
        <v>0.41699999999999998</v>
      </c>
      <c r="S213" s="72">
        <v>7.6</v>
      </c>
    </row>
    <row r="214" spans="1:30" x14ac:dyDescent="0.2">
      <c r="A214" s="73">
        <v>41499</v>
      </c>
      <c r="B214" s="72"/>
      <c r="C214" s="72"/>
      <c r="D214" s="72"/>
      <c r="E214" s="72">
        <v>5</v>
      </c>
      <c r="F214" s="72">
        <v>2</v>
      </c>
      <c r="G214" s="72">
        <v>3</v>
      </c>
      <c r="H214" s="72">
        <v>2</v>
      </c>
      <c r="I214" s="72">
        <v>3</v>
      </c>
      <c r="J214" s="72">
        <v>12</v>
      </c>
      <c r="K214" s="72">
        <v>82</v>
      </c>
      <c r="L214" s="72">
        <v>75</v>
      </c>
      <c r="M214" s="72" t="s">
        <v>23</v>
      </c>
      <c r="N214" s="72" t="s">
        <v>23</v>
      </c>
      <c r="O214" s="72">
        <v>0.06</v>
      </c>
      <c r="P214" s="72">
        <v>6.62</v>
      </c>
      <c r="Q214" s="72">
        <v>3.97</v>
      </c>
      <c r="R214" s="72">
        <v>0.30499999999999999</v>
      </c>
      <c r="S214" s="72">
        <v>18.899999999999999</v>
      </c>
    </row>
    <row r="215" spans="1:30" x14ac:dyDescent="0.2">
      <c r="A215" s="73">
        <v>41513</v>
      </c>
      <c r="B215" s="72"/>
      <c r="C215" s="72"/>
      <c r="D215" s="72"/>
      <c r="E215" s="72">
        <v>5</v>
      </c>
      <c r="F215" s="72">
        <v>2</v>
      </c>
      <c r="G215" s="72">
        <v>2</v>
      </c>
      <c r="H215" s="72">
        <v>2</v>
      </c>
      <c r="I215" s="72">
        <v>2</v>
      </c>
      <c r="J215" s="72">
        <v>12</v>
      </c>
      <c r="K215" s="72">
        <v>86</v>
      </c>
      <c r="L215" s="72">
        <v>74</v>
      </c>
      <c r="M215" s="72" t="s">
        <v>23</v>
      </c>
      <c r="N215" s="72" t="s">
        <v>23</v>
      </c>
      <c r="O215" s="72">
        <v>7.0000000000000007E-2</v>
      </c>
      <c r="P215" s="72">
        <v>7.12</v>
      </c>
      <c r="Q215" s="72">
        <v>5.23</v>
      </c>
      <c r="R215" s="72">
        <v>0.189</v>
      </c>
      <c r="S215" s="72">
        <v>4.5999999999999996</v>
      </c>
    </row>
    <row r="216" spans="1:30" x14ac:dyDescent="0.2">
      <c r="A216" s="73">
        <v>41527</v>
      </c>
      <c r="B216" s="72"/>
      <c r="C216" s="72"/>
      <c r="D216" s="72"/>
      <c r="E216" s="72">
        <v>5</v>
      </c>
      <c r="F216" s="72">
        <v>1</v>
      </c>
      <c r="G216" s="72">
        <v>1</v>
      </c>
      <c r="H216" s="72">
        <v>1</v>
      </c>
      <c r="I216" s="72">
        <v>1</v>
      </c>
      <c r="J216" s="72">
        <v>13</v>
      </c>
      <c r="K216" s="72">
        <v>85</v>
      </c>
      <c r="L216" s="72">
        <v>79</v>
      </c>
      <c r="M216" s="72">
        <v>19</v>
      </c>
      <c r="N216" s="72">
        <v>2</v>
      </c>
      <c r="O216" s="72">
        <v>7.0000000000000007E-2</v>
      </c>
      <c r="P216" s="72">
        <v>6.9</v>
      </c>
      <c r="Q216" s="72">
        <v>5.0199999999999996</v>
      </c>
      <c r="R216" s="72">
        <v>0.151</v>
      </c>
      <c r="S216" s="72">
        <v>12.2</v>
      </c>
    </row>
    <row r="217" spans="1:30" x14ac:dyDescent="0.2">
      <c r="A217" s="73">
        <v>41541</v>
      </c>
      <c r="B217" s="72"/>
      <c r="C217" s="72"/>
      <c r="D217" s="72"/>
      <c r="E217" s="72">
        <v>5</v>
      </c>
      <c r="F217" s="72">
        <v>2</v>
      </c>
      <c r="G217" s="72">
        <v>1</v>
      </c>
      <c r="H217" s="72">
        <v>1</v>
      </c>
      <c r="I217" s="72">
        <v>2</v>
      </c>
      <c r="J217" s="72">
        <v>6</v>
      </c>
      <c r="K217" s="72">
        <v>69</v>
      </c>
      <c r="L217" s="72">
        <v>67</v>
      </c>
      <c r="M217" s="72">
        <v>19</v>
      </c>
      <c r="N217" s="72">
        <v>2</v>
      </c>
      <c r="O217" s="72">
        <v>0.08</v>
      </c>
      <c r="P217" s="72">
        <v>6.76</v>
      </c>
      <c r="Q217" s="72">
        <v>4.1399999999999997</v>
      </c>
      <c r="R217" s="72">
        <v>0.17899999999999999</v>
      </c>
      <c r="S217" s="72">
        <v>4.4000000000000004</v>
      </c>
    </row>
    <row r="218" spans="1:30" x14ac:dyDescent="0.2">
      <c r="A218" s="76">
        <v>41555</v>
      </c>
      <c r="B218" s="72"/>
      <c r="C218" s="72"/>
      <c r="D218" s="72"/>
      <c r="E218" s="72">
        <v>5</v>
      </c>
      <c r="F218" s="72">
        <v>1</v>
      </c>
      <c r="G218" s="72">
        <v>2</v>
      </c>
      <c r="H218" s="72">
        <v>4</v>
      </c>
      <c r="I218" s="72">
        <v>1</v>
      </c>
      <c r="J218" s="72">
        <v>13</v>
      </c>
      <c r="K218" s="72">
        <v>63</v>
      </c>
      <c r="L218" s="72">
        <v>64</v>
      </c>
      <c r="M218" s="72">
        <v>19</v>
      </c>
      <c r="N218" s="72">
        <v>2</v>
      </c>
      <c r="O218" s="72">
        <v>0.08</v>
      </c>
      <c r="P218" s="72">
        <v>6.54</v>
      </c>
      <c r="Q218" s="72"/>
      <c r="R218" s="72">
        <v>4.5999999999999999E-2</v>
      </c>
      <c r="S218" s="72">
        <v>7</v>
      </c>
    </row>
    <row r="219" spans="1:30" x14ac:dyDescent="0.2">
      <c r="A219" s="76">
        <v>41569</v>
      </c>
      <c r="B219" s="72"/>
      <c r="C219" s="72"/>
      <c r="D219" s="72"/>
      <c r="E219" s="72">
        <v>5</v>
      </c>
      <c r="F219" s="72">
        <v>1</v>
      </c>
      <c r="G219" s="72">
        <v>2</v>
      </c>
      <c r="H219" s="72">
        <v>1</v>
      </c>
      <c r="I219" s="72">
        <v>1</v>
      </c>
      <c r="J219" s="72">
        <v>13</v>
      </c>
      <c r="K219" s="72">
        <v>69</v>
      </c>
      <c r="L219" s="72">
        <v>65</v>
      </c>
      <c r="M219" s="72" t="s">
        <v>23</v>
      </c>
      <c r="N219" s="72">
        <v>2</v>
      </c>
      <c r="O219" s="72">
        <v>0.08</v>
      </c>
      <c r="P219" s="72">
        <v>6.35</v>
      </c>
      <c r="Q219" s="72">
        <v>3.26</v>
      </c>
      <c r="R219" s="72">
        <v>0.34599999999999997</v>
      </c>
      <c r="S219" s="72">
        <v>7.7</v>
      </c>
    </row>
    <row r="220" spans="1:30" x14ac:dyDescent="0.2">
      <c r="A220" s="76">
        <v>41583</v>
      </c>
      <c r="B220" s="72"/>
      <c r="C220" s="72"/>
      <c r="D220" s="72"/>
      <c r="E220" s="72">
        <v>5</v>
      </c>
      <c r="F220" s="72">
        <v>1</v>
      </c>
      <c r="G220" s="72">
        <v>3</v>
      </c>
      <c r="H220" s="72">
        <v>1</v>
      </c>
      <c r="I220" s="72">
        <v>1</v>
      </c>
      <c r="J220" s="72">
        <v>13</v>
      </c>
      <c r="K220" s="72">
        <v>60</v>
      </c>
      <c r="L220" s="72" t="s">
        <v>23</v>
      </c>
      <c r="M220" s="72" t="s">
        <v>23</v>
      </c>
      <c r="N220" s="72" t="s">
        <v>23</v>
      </c>
      <c r="O220" s="72">
        <v>0.08</v>
      </c>
      <c r="P220" s="72">
        <v>6.45</v>
      </c>
      <c r="Q220" s="72">
        <v>3.12</v>
      </c>
      <c r="R220" s="72">
        <v>0.152</v>
      </c>
      <c r="S220" s="72">
        <v>11.9</v>
      </c>
    </row>
    <row r="221" spans="1:30" x14ac:dyDescent="0.2">
      <c r="A221" s="76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3" spans="1:30" x14ac:dyDescent="0.2">
      <c r="A223" s="73">
        <v>41345</v>
      </c>
      <c r="B223" s="72" t="s">
        <v>55</v>
      </c>
      <c r="C223" s="72" t="s">
        <v>56</v>
      </c>
      <c r="D223" s="72" t="s">
        <v>57</v>
      </c>
      <c r="E223" s="72">
        <v>5</v>
      </c>
      <c r="F223" s="72">
        <v>2</v>
      </c>
      <c r="G223" s="72">
        <v>6</v>
      </c>
      <c r="H223" s="72">
        <v>1</v>
      </c>
      <c r="I223" s="72">
        <v>3</v>
      </c>
      <c r="J223" s="72">
        <v>5</v>
      </c>
      <c r="K223" s="72">
        <v>13</v>
      </c>
      <c r="L223" s="72">
        <v>6</v>
      </c>
      <c r="M223" s="72">
        <v>20</v>
      </c>
      <c r="N223" s="72">
        <v>1</v>
      </c>
      <c r="O223" s="72">
        <v>0.04</v>
      </c>
      <c r="P223" s="72">
        <v>6.56</v>
      </c>
      <c r="Q223" s="72">
        <v>1.63</v>
      </c>
      <c r="R223" s="79">
        <v>0.10199999999999999</v>
      </c>
      <c r="S223" s="80">
        <v>7.8</v>
      </c>
      <c r="V223" s="72" t="s">
        <v>22</v>
      </c>
      <c r="W223" s="96" t="s">
        <v>140</v>
      </c>
      <c r="X223" s="71">
        <f>AVERAGE(P223:P224)</f>
        <v>6.5949999999999998</v>
      </c>
      <c r="Y223" s="71">
        <f>AVERAGE(Q223:Q224)</f>
        <v>2.74</v>
      </c>
      <c r="Z223" s="71">
        <f>AVERAGE(R223:R224)</f>
        <v>0.13500000000000001</v>
      </c>
      <c r="AA223" s="71">
        <f>AVERAGE(S223:S224)</f>
        <v>7.35</v>
      </c>
      <c r="AB223" s="71">
        <f>AVERAGE(M223:M224)</f>
        <v>22</v>
      </c>
      <c r="AC223" s="71">
        <f>TNTP!M265</f>
        <v>2.087043</v>
      </c>
      <c r="AD223" s="71">
        <f>TNTP!N265</f>
        <v>4.1035249999999995E-2</v>
      </c>
    </row>
    <row r="224" spans="1:30" x14ac:dyDescent="0.2">
      <c r="A224" s="73">
        <v>41359</v>
      </c>
      <c r="B224" s="72"/>
      <c r="C224" s="72"/>
      <c r="D224" s="72"/>
      <c r="E224" s="72">
        <v>5</v>
      </c>
      <c r="F224" s="72">
        <v>2</v>
      </c>
      <c r="G224" s="72">
        <v>2</v>
      </c>
      <c r="H224" s="72">
        <v>5</v>
      </c>
      <c r="I224" s="72">
        <v>3</v>
      </c>
      <c r="J224" s="72">
        <v>10</v>
      </c>
      <c r="K224" s="72">
        <v>39</v>
      </c>
      <c r="L224" s="72">
        <v>37</v>
      </c>
      <c r="M224" s="72">
        <v>24</v>
      </c>
      <c r="N224" s="72">
        <v>1</v>
      </c>
      <c r="O224" s="72">
        <v>7.0000000000000007E-2</v>
      </c>
      <c r="P224" s="72">
        <v>6.63</v>
      </c>
      <c r="Q224" s="72">
        <v>3.85</v>
      </c>
      <c r="R224" s="72">
        <v>0.16800000000000001</v>
      </c>
      <c r="S224" s="72">
        <v>6.9</v>
      </c>
      <c r="V224" s="72" t="s">
        <v>24</v>
      </c>
      <c r="X224" s="71">
        <f>AVERAGE(P225:P226)</f>
        <v>6.7249999999999996</v>
      </c>
      <c r="Y224" s="71">
        <f>AVERAGE(Q225:Q226)</f>
        <v>2.605</v>
      </c>
      <c r="Z224" s="71">
        <f>AVERAGE(R225:R226)</f>
        <v>0.23599999999999999</v>
      </c>
      <c r="AA224" s="71">
        <f>AVERAGE(S225:S226)</f>
        <v>11.22</v>
      </c>
      <c r="AB224" s="71">
        <f>AVERAGE(M225:M226)</f>
        <v>29</v>
      </c>
      <c r="AC224" s="71">
        <f>TNTP!M266</f>
        <v>1.8069029999999999</v>
      </c>
      <c r="AD224" s="71">
        <f>TNTP!N266</f>
        <v>3.0040899999999999E-2</v>
      </c>
    </row>
    <row r="225" spans="1:30" x14ac:dyDescent="0.2">
      <c r="A225" s="73">
        <v>41373</v>
      </c>
      <c r="B225" s="72"/>
      <c r="C225" s="72"/>
      <c r="D225" s="72" t="s">
        <v>181</v>
      </c>
      <c r="E225" s="72">
        <v>5</v>
      </c>
      <c r="F225" s="72">
        <v>1</v>
      </c>
      <c r="G225" s="72">
        <v>1</v>
      </c>
      <c r="H225" s="72">
        <v>1</v>
      </c>
      <c r="I225" s="72">
        <v>2</v>
      </c>
      <c r="J225" s="72">
        <v>10</v>
      </c>
      <c r="K225" s="72">
        <v>82</v>
      </c>
      <c r="L225" s="72">
        <v>63</v>
      </c>
      <c r="M225" s="72">
        <v>39</v>
      </c>
      <c r="N225" s="72">
        <v>2</v>
      </c>
      <c r="O225" s="72">
        <v>7.0000000000000007E-2</v>
      </c>
      <c r="P225" s="72">
        <v>6.57</v>
      </c>
      <c r="Q225" s="72">
        <v>2.68</v>
      </c>
      <c r="R225" s="72">
        <v>9.2999999999999999E-2</v>
      </c>
      <c r="S225" s="72">
        <v>15.4</v>
      </c>
      <c r="V225" s="72" t="s">
        <v>25</v>
      </c>
      <c r="X225" s="71">
        <f>AVERAGE(P227:P228)</f>
        <v>6.9749999999999996</v>
      </c>
      <c r="Y225" s="71">
        <f>AVERAGE(Q227:Q228)</f>
        <v>2.5049999999999999</v>
      </c>
      <c r="Z225" s="71">
        <f>AVERAGE(R227:R228)</f>
        <v>0.158</v>
      </c>
      <c r="AA225" s="71">
        <f>AVERAGE(S227:S228)</f>
        <v>18.2</v>
      </c>
      <c r="AB225" s="71">
        <f>AVERAGE(M227:M228)</f>
        <v>25</v>
      </c>
      <c r="AC225" s="71">
        <f>TNTP!M267</f>
        <v>1.6528259999999999</v>
      </c>
      <c r="AD225" s="71">
        <f>TNTP!N267</f>
        <v>4.5990450000000002E-2</v>
      </c>
    </row>
    <row r="226" spans="1:30" x14ac:dyDescent="0.2">
      <c r="A226" s="73">
        <v>41387</v>
      </c>
      <c r="B226" s="72"/>
      <c r="C226" s="72"/>
      <c r="D226" s="72" t="s">
        <v>189</v>
      </c>
      <c r="E226" s="72">
        <v>1</v>
      </c>
      <c r="F226" s="72">
        <v>2</v>
      </c>
      <c r="G226" s="72">
        <v>3</v>
      </c>
      <c r="H226" s="72">
        <v>1</v>
      </c>
      <c r="I226" s="72">
        <v>3</v>
      </c>
      <c r="J226" s="72">
        <v>12</v>
      </c>
      <c r="K226" s="72">
        <v>40</v>
      </c>
      <c r="L226" s="72">
        <v>42</v>
      </c>
      <c r="M226" s="72">
        <v>19</v>
      </c>
      <c r="N226" s="72">
        <v>2</v>
      </c>
      <c r="O226" s="72">
        <v>7.0000000000000007E-2</v>
      </c>
      <c r="P226" s="72">
        <v>6.88</v>
      </c>
      <c r="Q226" s="72">
        <v>2.5299999999999998</v>
      </c>
      <c r="R226" s="72">
        <v>0.379</v>
      </c>
      <c r="S226" s="72">
        <v>7.04</v>
      </c>
      <c r="V226" s="72" t="s">
        <v>26</v>
      </c>
      <c r="X226" s="71">
        <f>AVERAGE(P229:P230)</f>
        <v>6.585</v>
      </c>
      <c r="Y226" s="71">
        <f>AVERAGE(Q229:Q230)</f>
        <v>1.71</v>
      </c>
      <c r="Z226" s="71">
        <f>AVERAGE(R229:R230)</f>
        <v>0.47549999999999998</v>
      </c>
      <c r="AA226" s="71">
        <f>AVERAGE(S229:S230)</f>
        <v>10</v>
      </c>
      <c r="AB226" s="71">
        <f>AVERAGE(M229:M230)</f>
        <v>30.75</v>
      </c>
      <c r="AC226" s="71">
        <f>TNTP!M268</f>
        <v>1.50225075</v>
      </c>
      <c r="AD226" s="71">
        <f>TNTP!N268</f>
        <v>6.0701199999999997E-2</v>
      </c>
    </row>
    <row r="227" spans="1:30" x14ac:dyDescent="0.2">
      <c r="A227" s="73">
        <v>41401</v>
      </c>
      <c r="B227" s="72"/>
      <c r="C227" s="72"/>
      <c r="D227" s="72" t="s">
        <v>181</v>
      </c>
      <c r="E227" s="72">
        <v>5</v>
      </c>
      <c r="F227" s="72">
        <v>2</v>
      </c>
      <c r="G227" s="72">
        <v>3</v>
      </c>
      <c r="H227" s="72">
        <v>5</v>
      </c>
      <c r="I227" s="72">
        <v>2</v>
      </c>
      <c r="J227" s="72">
        <v>8</v>
      </c>
      <c r="K227" s="72">
        <v>67</v>
      </c>
      <c r="L227" s="72">
        <v>60</v>
      </c>
      <c r="M227" s="72">
        <v>24</v>
      </c>
      <c r="N227" s="72">
        <v>1</v>
      </c>
      <c r="O227" s="72">
        <v>7.0000000000000007E-2</v>
      </c>
      <c r="P227" s="72">
        <v>7.13</v>
      </c>
      <c r="Q227" s="72">
        <v>2.31</v>
      </c>
      <c r="R227" s="72">
        <v>4.5999999999999999E-2</v>
      </c>
      <c r="S227" s="72">
        <v>29.9</v>
      </c>
      <c r="V227" s="72" t="s">
        <v>27</v>
      </c>
      <c r="X227" s="71">
        <f>AVERAGE(P231:P233)</f>
        <v>6.8233333333333333</v>
      </c>
      <c r="Y227" s="71">
        <f>AVERAGE(Q231:Q233)</f>
        <v>3.0939999999999999</v>
      </c>
      <c r="Z227" s="71">
        <f>AVERAGE(R231:R233)</f>
        <v>0.42599999999999999</v>
      </c>
      <c r="AA227" s="71">
        <f>AVERAGE(S231:S233)</f>
        <v>16.433333333333334</v>
      </c>
      <c r="AB227" s="71">
        <f>AVERAGE(M231:M233)</f>
        <v>24.666666666666668</v>
      </c>
      <c r="AC227" s="71">
        <f>TNTP!M269</f>
        <v>1.4044352</v>
      </c>
      <c r="AD227" s="71">
        <f>TNTP!N269</f>
        <v>8.1347866666666657E-2</v>
      </c>
    </row>
    <row r="228" spans="1:30" x14ac:dyDescent="0.2">
      <c r="A228" s="73">
        <v>41415</v>
      </c>
      <c r="B228" s="72" t="s">
        <v>111</v>
      </c>
      <c r="C228" s="72"/>
      <c r="D228" s="72" t="s">
        <v>195</v>
      </c>
      <c r="E228" s="72">
        <v>5</v>
      </c>
      <c r="F228" s="72">
        <v>2</v>
      </c>
      <c r="G228" s="72">
        <v>3</v>
      </c>
      <c r="H228" s="72">
        <v>4</v>
      </c>
      <c r="I228" s="72">
        <v>2</v>
      </c>
      <c r="J228" s="72">
        <v>9</v>
      </c>
      <c r="K228" s="72">
        <v>79</v>
      </c>
      <c r="L228" s="72">
        <v>66</v>
      </c>
      <c r="M228" s="72">
        <v>26</v>
      </c>
      <c r="N228" s="72">
        <v>2</v>
      </c>
      <c r="O228" s="72">
        <v>7.0000000000000007E-2</v>
      </c>
      <c r="P228" s="72">
        <v>6.82</v>
      </c>
      <c r="Q228" s="72">
        <v>2.7</v>
      </c>
      <c r="R228" s="72">
        <v>0.27</v>
      </c>
      <c r="S228" s="72">
        <v>6.5</v>
      </c>
      <c r="V228" s="72" t="s">
        <v>28</v>
      </c>
      <c r="X228" s="71">
        <f>AVERAGE(P234:P235)</f>
        <v>7.0449999999999999</v>
      </c>
      <c r="Y228" s="71">
        <f>AVERAGE(Q234:Q235)</f>
        <v>5.07</v>
      </c>
      <c r="Z228" s="71">
        <f>AVERAGE(R234:R235)</f>
        <v>0.20299999999999999</v>
      </c>
      <c r="AA228" s="71">
        <f>AVERAGE(S234:S235)</f>
        <v>13.9</v>
      </c>
      <c r="AB228" s="71">
        <f>AVERAGE(M234:M235)</f>
        <v>28.5</v>
      </c>
      <c r="AC228" s="71">
        <f>TNTP!M270</f>
        <v>1.5547770000000001</v>
      </c>
      <c r="AD228" s="71">
        <f>TNTP!N270</f>
        <v>5.1874749999999997E-2</v>
      </c>
    </row>
    <row r="229" spans="1:30" x14ac:dyDescent="0.2">
      <c r="A229" s="73">
        <v>41429</v>
      </c>
      <c r="B229" s="72"/>
      <c r="C229" s="72"/>
      <c r="D229" s="72" t="s">
        <v>197</v>
      </c>
      <c r="E229" s="72">
        <v>5</v>
      </c>
      <c r="F229" s="72">
        <v>2</v>
      </c>
      <c r="G229" s="72">
        <v>1</v>
      </c>
      <c r="H229" s="72">
        <v>5</v>
      </c>
      <c r="I229" s="72">
        <v>2</v>
      </c>
      <c r="J229" s="72">
        <v>10</v>
      </c>
      <c r="K229" s="72">
        <v>74</v>
      </c>
      <c r="L229" s="72">
        <v>70</v>
      </c>
      <c r="M229" s="72">
        <v>30</v>
      </c>
      <c r="N229" s="72">
        <v>2</v>
      </c>
      <c r="O229" s="72">
        <v>0.06</v>
      </c>
      <c r="P229" s="72">
        <v>6.35</v>
      </c>
      <c r="Q229" s="72">
        <v>1.79</v>
      </c>
      <c r="R229" s="72">
        <v>0.69799999999999995</v>
      </c>
      <c r="S229" s="72">
        <v>7.9</v>
      </c>
      <c r="V229" s="72" t="s">
        <v>29</v>
      </c>
      <c r="X229" s="71">
        <f>AVERAGE(P236:P237)</f>
        <v>8.4499999999999993</v>
      </c>
      <c r="Y229" s="71">
        <f>AVERAGE(Q236:Q237)</f>
        <v>3.63</v>
      </c>
      <c r="Z229" s="71">
        <f>AVERAGE(R236:R237)</f>
        <v>0.13200000000000001</v>
      </c>
      <c r="AA229" s="71">
        <f>AVERAGE(S236:S237)</f>
        <v>8.5</v>
      </c>
      <c r="AB229" s="71" t="e">
        <f>AVERAGE(M236:M237)</f>
        <v>#DIV/0!</v>
      </c>
      <c r="AC229" s="71">
        <f>TNTP!M271</f>
        <v>0.69474720000000001</v>
      </c>
      <c r="AD229" s="71">
        <f>TNTP!N271</f>
        <v>3.7009149999999998E-2</v>
      </c>
    </row>
    <row r="230" spans="1:30" x14ac:dyDescent="0.2">
      <c r="A230" s="73">
        <v>41443</v>
      </c>
      <c r="B230" s="72"/>
      <c r="C230" s="72"/>
      <c r="D230" s="72" t="s">
        <v>57</v>
      </c>
      <c r="E230" s="72">
        <v>5</v>
      </c>
      <c r="F230" s="72">
        <v>2</v>
      </c>
      <c r="G230" s="72">
        <v>4</v>
      </c>
      <c r="H230" s="72">
        <v>4</v>
      </c>
      <c r="I230" s="72">
        <v>2</v>
      </c>
      <c r="J230" s="72">
        <v>13</v>
      </c>
      <c r="K230" s="119">
        <v>52</v>
      </c>
      <c r="L230" s="119">
        <v>54</v>
      </c>
      <c r="M230" s="72">
        <v>31.5</v>
      </c>
      <c r="N230" s="72">
        <v>2</v>
      </c>
      <c r="O230" s="72">
        <v>7.0000000000000007E-2</v>
      </c>
      <c r="P230" s="72">
        <v>6.82</v>
      </c>
      <c r="Q230" s="72">
        <v>1.63</v>
      </c>
      <c r="R230" s="72">
        <v>0.253</v>
      </c>
      <c r="S230" s="72">
        <v>12.1</v>
      </c>
      <c r="V230" s="72" t="s">
        <v>30</v>
      </c>
      <c r="X230" s="71">
        <f>AVERAGE(P238:P239)</f>
        <v>6.8599999999999994</v>
      </c>
      <c r="Y230" s="71">
        <f>AVERAGE(Q238:Q239)</f>
        <v>2.95</v>
      </c>
      <c r="Z230" s="71">
        <f>AVERAGE(R238:R239)</f>
        <v>0.22450000000000001</v>
      </c>
      <c r="AA230" s="71">
        <f>AVERAGE(S238:S239)</f>
        <v>5.5500000000000007</v>
      </c>
      <c r="AB230" s="71">
        <f>AVERAGE(M238:M239)</f>
        <v>21</v>
      </c>
      <c r="AC230" s="71">
        <f>TNTP!M272</f>
        <v>1.3838915999999999</v>
      </c>
      <c r="AD230" s="71">
        <f>TNTP!N272</f>
        <v>4.7693799999999995E-2</v>
      </c>
    </row>
    <row r="231" spans="1:30" x14ac:dyDescent="0.2">
      <c r="A231" s="73">
        <v>41457</v>
      </c>
      <c r="B231" s="72"/>
      <c r="C231" s="72"/>
      <c r="D231" s="72" t="s">
        <v>199</v>
      </c>
      <c r="E231" s="72">
        <v>5</v>
      </c>
      <c r="F231" s="72">
        <v>2</v>
      </c>
      <c r="G231" s="72">
        <v>2</v>
      </c>
      <c r="H231" s="72">
        <v>6</v>
      </c>
      <c r="I231" s="72">
        <v>2</v>
      </c>
      <c r="J231" s="72">
        <v>8</v>
      </c>
      <c r="K231" s="72" t="s">
        <v>23</v>
      </c>
      <c r="L231" s="72">
        <v>82</v>
      </c>
      <c r="M231" s="72">
        <v>24</v>
      </c>
      <c r="N231" s="72">
        <v>1</v>
      </c>
      <c r="O231" s="72">
        <v>0.05</v>
      </c>
      <c r="P231" s="72">
        <v>6.44</v>
      </c>
      <c r="Q231" s="72">
        <v>0.91200000000000003</v>
      </c>
      <c r="R231" s="72">
        <v>0.214</v>
      </c>
      <c r="S231" s="72">
        <v>7</v>
      </c>
      <c r="V231" s="72" t="s">
        <v>31</v>
      </c>
      <c r="X231" s="71">
        <f>AVERAGE(P240)</f>
        <v>6.91</v>
      </c>
      <c r="Y231" s="71">
        <f>AVERAGE(Q240)</f>
        <v>5.01</v>
      </c>
      <c r="Z231" s="71">
        <f>AVERAGE(R240)</f>
        <v>0.433</v>
      </c>
      <c r="AA231" s="71">
        <f>AVERAGE(S240)</f>
        <v>12.3</v>
      </c>
      <c r="AB231" s="71">
        <f>AVERAGE(M240)</f>
        <v>32</v>
      </c>
      <c r="AC231" s="71">
        <f>TNTP!M273</f>
        <v>1.8349169999999999</v>
      </c>
      <c r="AD231" s="71">
        <f>TNTP!N273</f>
        <v>3.4686399999999999E-2</v>
      </c>
    </row>
    <row r="232" spans="1:30" x14ac:dyDescent="0.2">
      <c r="A232" s="73">
        <v>41471</v>
      </c>
      <c r="B232" s="72"/>
      <c r="C232" s="72"/>
      <c r="D232" s="72" t="s">
        <v>199</v>
      </c>
      <c r="E232" s="72">
        <v>5</v>
      </c>
      <c r="F232" s="72">
        <v>1</v>
      </c>
      <c r="G232" s="72">
        <v>1</v>
      </c>
      <c r="H232" s="72">
        <v>2</v>
      </c>
      <c r="I232" s="72">
        <v>2</v>
      </c>
      <c r="J232" s="72">
        <v>10</v>
      </c>
      <c r="K232" s="72">
        <v>92</v>
      </c>
      <c r="L232" s="72">
        <v>83</v>
      </c>
      <c r="M232" s="72">
        <v>20</v>
      </c>
      <c r="N232" s="72">
        <v>1</v>
      </c>
      <c r="O232" s="72">
        <v>0.05</v>
      </c>
      <c r="P232" s="72">
        <v>6.62</v>
      </c>
      <c r="Q232" s="72">
        <v>2.78</v>
      </c>
      <c r="R232" s="72">
        <v>0.49099999999999999</v>
      </c>
      <c r="S232" s="72">
        <v>23</v>
      </c>
    </row>
    <row r="233" spans="1:30" x14ac:dyDescent="0.2">
      <c r="A233" s="73">
        <v>41485</v>
      </c>
      <c r="B233" s="72"/>
      <c r="C233" s="72"/>
      <c r="D233" s="72" t="s">
        <v>210</v>
      </c>
      <c r="E233" s="72">
        <v>5</v>
      </c>
      <c r="F233" s="72">
        <v>2</v>
      </c>
      <c r="G233" s="72">
        <v>2</v>
      </c>
      <c r="H233" s="72">
        <v>2</v>
      </c>
      <c r="I233" s="72">
        <v>2</v>
      </c>
      <c r="J233" s="72">
        <v>10</v>
      </c>
      <c r="K233" s="72">
        <v>85</v>
      </c>
      <c r="L233" s="72">
        <v>82</v>
      </c>
      <c r="M233" s="72">
        <v>30</v>
      </c>
      <c r="N233" s="72">
        <v>1</v>
      </c>
      <c r="O233" s="72">
        <v>0.08</v>
      </c>
      <c r="P233" s="72">
        <v>7.41</v>
      </c>
      <c r="Q233" s="72">
        <v>5.59</v>
      </c>
      <c r="R233" s="72">
        <v>0.57299999999999995</v>
      </c>
      <c r="S233" s="72">
        <v>19.3</v>
      </c>
    </row>
    <row r="234" spans="1:30" x14ac:dyDescent="0.2">
      <c r="A234" s="73">
        <v>41499</v>
      </c>
      <c r="B234" s="72"/>
      <c r="C234" s="72"/>
      <c r="D234" s="72" t="s">
        <v>211</v>
      </c>
      <c r="E234" s="72">
        <v>5</v>
      </c>
      <c r="F234" s="72">
        <v>2</v>
      </c>
      <c r="G234" s="72">
        <v>4</v>
      </c>
      <c r="H234" s="72">
        <v>3</v>
      </c>
      <c r="I234" s="72">
        <v>2</v>
      </c>
      <c r="J234" s="72">
        <v>10</v>
      </c>
      <c r="K234" s="72">
        <v>73</v>
      </c>
      <c r="L234" s="72">
        <v>70</v>
      </c>
      <c r="M234" s="72">
        <v>22</v>
      </c>
      <c r="N234" s="72">
        <v>2</v>
      </c>
      <c r="O234" s="72">
        <v>0.06</v>
      </c>
      <c r="P234" s="72">
        <v>6.92</v>
      </c>
      <c r="Q234" s="72">
        <v>5.24</v>
      </c>
      <c r="R234" s="72">
        <v>0.28699999999999998</v>
      </c>
      <c r="S234" s="72">
        <v>10.3</v>
      </c>
    </row>
    <row r="235" spans="1:30" x14ac:dyDescent="0.2">
      <c r="A235" s="73">
        <v>41513</v>
      </c>
      <c r="B235" s="72"/>
      <c r="C235" s="72"/>
      <c r="D235" s="72" t="s">
        <v>199</v>
      </c>
      <c r="E235" s="72">
        <v>5</v>
      </c>
      <c r="F235" s="72">
        <v>2</v>
      </c>
      <c r="G235" s="72">
        <v>2</v>
      </c>
      <c r="H235" s="72">
        <v>1</v>
      </c>
      <c r="I235" s="71">
        <v>2</v>
      </c>
      <c r="J235" s="72">
        <v>10</v>
      </c>
      <c r="K235" s="72">
        <v>89</v>
      </c>
      <c r="L235" s="72">
        <v>79</v>
      </c>
      <c r="M235" s="72">
        <v>35</v>
      </c>
      <c r="N235" s="72">
        <v>1</v>
      </c>
      <c r="O235" s="72">
        <v>7.0000000000000007E-2</v>
      </c>
      <c r="P235" s="72">
        <v>7.17</v>
      </c>
      <c r="Q235" s="72">
        <v>4.9000000000000004</v>
      </c>
      <c r="R235" s="72">
        <v>0.11899999999999999</v>
      </c>
      <c r="S235" s="72">
        <v>17.5</v>
      </c>
    </row>
    <row r="236" spans="1:30" x14ac:dyDescent="0.2">
      <c r="A236" s="73">
        <v>41527</v>
      </c>
      <c r="B236" s="72"/>
      <c r="C236" s="72"/>
      <c r="D236" s="72" t="s">
        <v>210</v>
      </c>
      <c r="E236" s="72">
        <v>5</v>
      </c>
      <c r="F236" s="72">
        <v>2</v>
      </c>
      <c r="G236" s="72">
        <v>2</v>
      </c>
      <c r="H236" s="72">
        <v>1</v>
      </c>
      <c r="I236" s="72">
        <v>2</v>
      </c>
      <c r="J236" s="72">
        <v>10</v>
      </c>
      <c r="K236" s="72">
        <v>91</v>
      </c>
      <c r="L236" s="72">
        <v>81</v>
      </c>
      <c r="M236" s="72" t="s">
        <v>23</v>
      </c>
      <c r="N236" s="72" t="s">
        <v>23</v>
      </c>
      <c r="O236" s="72">
        <v>0.08</v>
      </c>
      <c r="P236" s="72">
        <v>8.4499999999999993</v>
      </c>
      <c r="Q236" s="72">
        <v>3.63</v>
      </c>
      <c r="R236" s="72">
        <v>0.13200000000000001</v>
      </c>
      <c r="S236" s="72">
        <v>8.5</v>
      </c>
    </row>
    <row r="237" spans="1:30" x14ac:dyDescent="0.2">
      <c r="A237" s="73">
        <v>41541</v>
      </c>
      <c r="B237" s="72"/>
      <c r="C237" s="72"/>
      <c r="D237" s="72" t="s">
        <v>198</v>
      </c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30" x14ac:dyDescent="0.2">
      <c r="A238" s="76">
        <v>41555</v>
      </c>
      <c r="B238" s="72"/>
      <c r="C238" s="72"/>
      <c r="D238" s="72" t="s">
        <v>210</v>
      </c>
      <c r="E238" s="72">
        <v>5</v>
      </c>
      <c r="F238" s="72">
        <v>2</v>
      </c>
      <c r="G238" s="72">
        <v>3</v>
      </c>
      <c r="H238" s="72">
        <v>5</v>
      </c>
      <c r="I238" s="72">
        <v>2</v>
      </c>
      <c r="J238" s="72">
        <v>5</v>
      </c>
      <c r="K238" s="72">
        <v>64</v>
      </c>
      <c r="L238" s="72">
        <v>72</v>
      </c>
      <c r="M238" s="72">
        <v>11</v>
      </c>
      <c r="N238" s="72">
        <v>2</v>
      </c>
      <c r="O238" s="72">
        <v>0.08</v>
      </c>
      <c r="P238" s="72">
        <v>6.89</v>
      </c>
      <c r="Q238" s="72">
        <v>3.1</v>
      </c>
      <c r="R238" s="72">
        <v>8.1000000000000003E-2</v>
      </c>
      <c r="S238" s="72">
        <v>5.4</v>
      </c>
    </row>
    <row r="239" spans="1:30" x14ac:dyDescent="0.2">
      <c r="A239" s="76">
        <v>41569</v>
      </c>
      <c r="B239" s="72"/>
      <c r="C239" s="72"/>
      <c r="D239" s="72" t="s">
        <v>199</v>
      </c>
      <c r="E239" s="72">
        <v>5</v>
      </c>
      <c r="F239" s="72">
        <v>2</v>
      </c>
      <c r="G239" s="72">
        <v>2</v>
      </c>
      <c r="H239" s="72">
        <v>2</v>
      </c>
      <c r="I239" s="72">
        <v>2</v>
      </c>
      <c r="J239" s="72">
        <v>10</v>
      </c>
      <c r="K239" s="72">
        <v>70</v>
      </c>
      <c r="L239" s="72">
        <v>65</v>
      </c>
      <c r="M239" s="72">
        <v>31</v>
      </c>
      <c r="N239" s="72">
        <v>1</v>
      </c>
      <c r="O239" s="72">
        <v>0.08</v>
      </c>
      <c r="P239" s="72">
        <v>6.83</v>
      </c>
      <c r="Q239" s="72">
        <v>2.8</v>
      </c>
      <c r="R239" s="72">
        <v>0.36799999999999999</v>
      </c>
      <c r="S239" s="72">
        <v>5.7</v>
      </c>
    </row>
    <row r="240" spans="1:30" x14ac:dyDescent="0.2">
      <c r="A240" s="76">
        <v>41583</v>
      </c>
      <c r="B240" s="72"/>
      <c r="C240" s="72"/>
      <c r="D240" s="72" t="s">
        <v>195</v>
      </c>
      <c r="E240" s="72">
        <v>5</v>
      </c>
      <c r="F240" s="72">
        <v>2</v>
      </c>
      <c r="G240" s="72">
        <v>2</v>
      </c>
      <c r="H240" s="72">
        <v>1</v>
      </c>
      <c r="I240" s="72">
        <v>2</v>
      </c>
      <c r="J240" s="72">
        <v>6</v>
      </c>
      <c r="K240" s="72">
        <v>55</v>
      </c>
      <c r="L240" s="72">
        <v>48</v>
      </c>
      <c r="M240" s="72">
        <v>32</v>
      </c>
      <c r="N240" s="72">
        <v>2</v>
      </c>
      <c r="O240" s="72">
        <v>0.09</v>
      </c>
      <c r="P240" s="72">
        <v>6.91</v>
      </c>
      <c r="Q240" s="72">
        <v>5.01</v>
      </c>
      <c r="R240" s="72">
        <v>0.433</v>
      </c>
      <c r="S240" s="72">
        <v>12.3</v>
      </c>
    </row>
    <row r="241" spans="1:23" x14ac:dyDescent="0.2">
      <c r="A241" s="76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3" spans="1:23" x14ac:dyDescent="0.2">
      <c r="A243" s="73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80"/>
      <c r="S243" s="80"/>
      <c r="V243" s="72"/>
      <c r="W243" s="96"/>
    </row>
    <row r="244" spans="1:23" x14ac:dyDescent="0.2">
      <c r="A244" s="73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V244" s="72"/>
    </row>
    <row r="245" spans="1:23" x14ac:dyDescent="0.2">
      <c r="A245" s="73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V245" s="72"/>
    </row>
    <row r="246" spans="1:23" x14ac:dyDescent="0.2">
      <c r="A246" s="73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V246" s="72"/>
    </row>
    <row r="247" spans="1:23" x14ac:dyDescent="0.2">
      <c r="A247" s="73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V247" s="72"/>
    </row>
    <row r="248" spans="1:23" x14ac:dyDescent="0.2">
      <c r="A248" s="73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V248" s="72"/>
    </row>
    <row r="249" spans="1:23" x14ac:dyDescent="0.2">
      <c r="A249" s="73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V249" s="72"/>
    </row>
    <row r="250" spans="1:23" x14ac:dyDescent="0.2">
      <c r="A250" s="73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V250" s="72"/>
    </row>
    <row r="251" spans="1:23" x14ac:dyDescent="0.2">
      <c r="A251" s="73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V251" s="72"/>
    </row>
    <row r="252" spans="1:23" x14ac:dyDescent="0.2">
      <c r="A252" s="73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23" x14ac:dyDescent="0.2">
      <c r="A253" s="73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23" x14ac:dyDescent="0.2">
      <c r="A254" s="73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23" x14ac:dyDescent="0.2">
      <c r="A255" s="73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23" x14ac:dyDescent="0.2">
      <c r="A256" s="73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30" x14ac:dyDescent="0.2">
      <c r="A257" s="73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30" x14ac:dyDescent="0.2">
      <c r="A258" s="76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30" x14ac:dyDescent="0.2">
      <c r="A259" s="76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30" x14ac:dyDescent="0.2">
      <c r="A260" s="76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30" x14ac:dyDescent="0.2">
      <c r="A261" s="76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3" spans="1:30" x14ac:dyDescent="0.2">
      <c r="A263" s="73">
        <v>41345</v>
      </c>
      <c r="B263" s="72" t="s">
        <v>58</v>
      </c>
      <c r="C263" s="72" t="s">
        <v>59</v>
      </c>
      <c r="D263" s="72" t="s">
        <v>60</v>
      </c>
      <c r="E263" s="72">
        <v>2</v>
      </c>
      <c r="F263" s="72">
        <v>2</v>
      </c>
      <c r="G263" s="72">
        <v>4</v>
      </c>
      <c r="H263" s="72">
        <v>2</v>
      </c>
      <c r="I263" s="72">
        <v>3</v>
      </c>
      <c r="J263" s="72">
        <v>10</v>
      </c>
      <c r="K263" s="72">
        <v>57</v>
      </c>
      <c r="L263" s="72">
        <v>43</v>
      </c>
      <c r="M263" s="72">
        <v>9</v>
      </c>
      <c r="N263" s="72">
        <v>1</v>
      </c>
      <c r="O263" s="72">
        <v>0.64</v>
      </c>
      <c r="P263" s="72">
        <v>6.65</v>
      </c>
      <c r="Q263" s="72">
        <v>3.58</v>
      </c>
      <c r="R263" s="72">
        <v>5.2999999999999999E-2</v>
      </c>
      <c r="S263" s="72">
        <v>8.6999999999999993</v>
      </c>
      <c r="V263" s="72" t="s">
        <v>22</v>
      </c>
      <c r="W263" s="104" t="s">
        <v>58</v>
      </c>
      <c r="X263" s="71">
        <f>AVERAGE(P263:P264)</f>
        <v>6.6</v>
      </c>
      <c r="Y263" s="71">
        <f>AVERAGE(Q263:Q264)</f>
        <v>3.3849999999999998</v>
      </c>
      <c r="Z263" s="71">
        <f>AVERAGE(R263:R264)</f>
        <v>0.23699999999999999</v>
      </c>
      <c r="AA263" s="71">
        <f>AVERAGE(S263:S264)</f>
        <v>9</v>
      </c>
      <c r="AB263" s="71">
        <f>AVERAGE(M263:M264)</f>
        <v>9.5</v>
      </c>
      <c r="AC263" s="71">
        <f>TNTP!M303</f>
        <v>1.932966</v>
      </c>
      <c r="AD263" s="71">
        <f>TNTP!N303</f>
        <v>6.7669450000000006E-2</v>
      </c>
    </row>
    <row r="264" spans="1:30" x14ac:dyDescent="0.2">
      <c r="A264" s="73">
        <v>41359</v>
      </c>
      <c r="B264" s="72"/>
      <c r="C264" s="72"/>
      <c r="D264" s="72"/>
      <c r="E264" s="72">
        <v>3</v>
      </c>
      <c r="F264" s="72">
        <v>1</v>
      </c>
      <c r="G264" s="72">
        <v>3</v>
      </c>
      <c r="H264" s="72">
        <v>3</v>
      </c>
      <c r="I264" s="72">
        <v>1</v>
      </c>
      <c r="J264" s="72">
        <v>13</v>
      </c>
      <c r="K264" s="72">
        <v>34</v>
      </c>
      <c r="L264" s="72">
        <v>32</v>
      </c>
      <c r="M264" s="72">
        <v>10</v>
      </c>
      <c r="N264" s="72">
        <v>1</v>
      </c>
      <c r="O264" s="72">
        <v>0.62</v>
      </c>
      <c r="P264" s="72">
        <v>6.55</v>
      </c>
      <c r="Q264" s="72">
        <v>3.19</v>
      </c>
      <c r="R264" s="72">
        <v>0.42099999999999999</v>
      </c>
      <c r="S264" s="72">
        <v>9.3000000000000007</v>
      </c>
      <c r="V264" s="72" t="s">
        <v>24</v>
      </c>
      <c r="X264" s="71">
        <f>AVERAGE(P265:P266)</f>
        <v>6.57</v>
      </c>
      <c r="Y264" s="71">
        <f>AVERAGE(Q265:Q266)</f>
        <v>2.86</v>
      </c>
      <c r="Z264" s="71">
        <f>AVERAGE(R265:R266)</f>
        <v>9.2999999999999999E-2</v>
      </c>
      <c r="AA264" s="71">
        <f>AVERAGE(S265:S266)</f>
        <v>27.4</v>
      </c>
      <c r="AB264" s="71">
        <f>AVERAGE(M265:M266)</f>
        <v>10</v>
      </c>
      <c r="AC264" s="71">
        <f>TNTP!M304</f>
        <v>1.6808399999999999</v>
      </c>
      <c r="AD264" s="71">
        <f>TNTP!N304</f>
        <v>7.7424999999999994E-2</v>
      </c>
    </row>
    <row r="265" spans="1:30" x14ac:dyDescent="0.2">
      <c r="A265" s="73">
        <v>41373</v>
      </c>
      <c r="B265" s="72"/>
      <c r="C265" s="72"/>
      <c r="D265" s="72"/>
      <c r="E265" s="72">
        <v>3</v>
      </c>
      <c r="F265" s="72">
        <v>1</v>
      </c>
      <c r="G265" s="72">
        <v>3</v>
      </c>
      <c r="H265" s="72">
        <v>1</v>
      </c>
      <c r="I265" s="72">
        <v>1</v>
      </c>
      <c r="J265" s="72" t="s">
        <v>23</v>
      </c>
      <c r="K265" s="72">
        <v>63</v>
      </c>
      <c r="L265" s="72">
        <v>24</v>
      </c>
      <c r="M265" s="72">
        <v>10</v>
      </c>
      <c r="N265" s="72">
        <v>1</v>
      </c>
      <c r="O265" s="72">
        <v>0.84</v>
      </c>
      <c r="P265" s="72">
        <v>6.57</v>
      </c>
      <c r="Q265" s="72">
        <v>2.86</v>
      </c>
      <c r="R265" s="72">
        <v>9.2999999999999999E-2</v>
      </c>
      <c r="S265" s="72">
        <v>27.4</v>
      </c>
      <c r="V265" s="72" t="s">
        <v>25</v>
      </c>
      <c r="X265" s="71">
        <f>AVERAGE(P267:P268)</f>
        <v>6.9050000000000002</v>
      </c>
      <c r="Y265" s="71">
        <f>AVERAGE(Q267:Q268)</f>
        <v>3.8899999999999997</v>
      </c>
      <c r="Z265" s="71">
        <f>AVERAGE(R267:R268)</f>
        <v>0.25600000000000001</v>
      </c>
      <c r="AA265" s="71">
        <f>AVERAGE(S267:S268)</f>
        <v>38.9</v>
      </c>
      <c r="AB265" s="71">
        <f>AVERAGE(M267:M268)</f>
        <v>12</v>
      </c>
      <c r="AC265" s="71">
        <f>TNTP!M305</f>
        <v>1.0127060999999999</v>
      </c>
      <c r="AD265" s="71">
        <f>TNTP!N305</f>
        <v>0.10359465</v>
      </c>
    </row>
    <row r="266" spans="1:30" x14ac:dyDescent="0.2">
      <c r="A266" s="73">
        <v>41387</v>
      </c>
      <c r="B266" s="72"/>
      <c r="C266" s="72"/>
      <c r="D266" s="72"/>
      <c r="E266" s="72" t="s">
        <v>21</v>
      </c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4"/>
      <c r="Q266" s="72"/>
      <c r="R266" s="72"/>
      <c r="S266" s="72"/>
      <c r="V266" s="72" t="s">
        <v>26</v>
      </c>
      <c r="X266" s="71">
        <f>AVERAGE(P269:P270)</f>
        <v>6.68</v>
      </c>
      <c r="Y266" s="71">
        <f>AVERAGE(Q269:Q270)</f>
        <v>4.3600000000000003</v>
      </c>
      <c r="Z266" s="71">
        <f>AVERAGE(R269:R270)</f>
        <v>0.24349999999999999</v>
      </c>
      <c r="AA266" s="71">
        <f>AVERAGE(S269:S270)</f>
        <v>18.450000000000003</v>
      </c>
      <c r="AB266" s="71">
        <f>AVERAGE(M269:M270)</f>
        <v>14</v>
      </c>
      <c r="AC266" s="71">
        <f>TNTP!M306</f>
        <v>1.2036681999999999</v>
      </c>
      <c r="AD266" s="71">
        <f>TNTP!N306</f>
        <v>8.7025699999999998E-2</v>
      </c>
    </row>
    <row r="267" spans="1:30" x14ac:dyDescent="0.2">
      <c r="A267" s="73">
        <v>41401</v>
      </c>
      <c r="B267" s="72"/>
      <c r="C267" s="72"/>
      <c r="D267" s="72"/>
      <c r="E267" s="72">
        <v>5</v>
      </c>
      <c r="F267" s="72">
        <v>2</v>
      </c>
      <c r="G267" s="72">
        <v>5</v>
      </c>
      <c r="H267" s="72">
        <v>4</v>
      </c>
      <c r="I267" s="72">
        <v>3</v>
      </c>
      <c r="J267" s="72">
        <v>3</v>
      </c>
      <c r="K267" s="72">
        <v>60</v>
      </c>
      <c r="L267" s="72">
        <v>58</v>
      </c>
      <c r="M267" s="72" t="s">
        <v>23</v>
      </c>
      <c r="N267" s="72" t="s">
        <v>23</v>
      </c>
      <c r="O267" s="72">
        <v>1.71</v>
      </c>
      <c r="P267" s="72">
        <v>7.16</v>
      </c>
      <c r="Q267" s="72">
        <v>3.69</v>
      </c>
      <c r="R267" s="72">
        <v>0.19900000000000001</v>
      </c>
      <c r="S267" s="72">
        <v>57</v>
      </c>
      <c r="V267" s="72" t="s">
        <v>27</v>
      </c>
      <c r="X267" s="71">
        <f>AVERAGE(P271:P273)</f>
        <v>6.6533333333333333</v>
      </c>
      <c r="Y267" s="71">
        <f>AVERAGE(Q271:Q273)</f>
        <v>3.9233333333333333</v>
      </c>
      <c r="Z267" s="71">
        <f>AVERAGE(R271:R273)</f>
        <v>0.32633333333333331</v>
      </c>
      <c r="AA267" s="71">
        <f>AVERAGE(S271:S273)</f>
        <v>25.366666666666664</v>
      </c>
      <c r="AB267" s="71">
        <f>AVERAGE(M271:M273)</f>
        <v>14</v>
      </c>
      <c r="AC267" s="71">
        <f>TNTP!M307</f>
        <v>1.3376685000000001</v>
      </c>
      <c r="AD267" s="71">
        <f>TNTP!N307</f>
        <v>0.13120956666666669</v>
      </c>
    </row>
    <row r="268" spans="1:30" x14ac:dyDescent="0.2">
      <c r="A268" s="73">
        <v>41415</v>
      </c>
      <c r="B268" s="72"/>
      <c r="C268" s="72"/>
      <c r="D268" s="72"/>
      <c r="E268" s="72">
        <v>3</v>
      </c>
      <c r="F268" s="72">
        <v>2</v>
      </c>
      <c r="G268" s="72">
        <v>3</v>
      </c>
      <c r="H268" s="72">
        <v>3</v>
      </c>
      <c r="I268" s="72">
        <v>2</v>
      </c>
      <c r="J268" s="72">
        <v>7</v>
      </c>
      <c r="K268" s="72">
        <v>70</v>
      </c>
      <c r="L268" s="72">
        <v>64</v>
      </c>
      <c r="M268" s="72">
        <v>12</v>
      </c>
      <c r="N268" s="72">
        <v>1</v>
      </c>
      <c r="O268" s="72">
        <v>1.5</v>
      </c>
      <c r="P268" s="72">
        <v>6.65</v>
      </c>
      <c r="Q268" s="72">
        <v>4.09</v>
      </c>
      <c r="R268" s="72">
        <v>0.313</v>
      </c>
      <c r="S268" s="72">
        <v>20.8</v>
      </c>
      <c r="V268" s="72" t="s">
        <v>28</v>
      </c>
      <c r="X268" s="71">
        <f>AVERAGE(P274:P275)</f>
        <v>6.92</v>
      </c>
      <c r="Y268" s="71">
        <f>AVERAGE(Q274:Q275)</f>
        <v>6.63</v>
      </c>
      <c r="Z268" s="71">
        <f>AVERAGE(R274:R275)</f>
        <v>0.224</v>
      </c>
      <c r="AA268" s="71">
        <f>AVERAGE(S274:S275)</f>
        <v>27.3</v>
      </c>
      <c r="AB268" s="71">
        <f>AVERAGE(M274:M275)</f>
        <v>16</v>
      </c>
      <c r="AC268" s="71">
        <f>TNTP!M308</f>
        <v>1.0435215000000002</v>
      </c>
      <c r="AD268" s="71">
        <f>TNTP!N308</f>
        <v>8.8109649999999984E-2</v>
      </c>
    </row>
    <row r="269" spans="1:30" x14ac:dyDescent="0.2">
      <c r="A269" s="73">
        <v>41429</v>
      </c>
      <c r="B269" s="72"/>
      <c r="C269" s="72"/>
      <c r="D269" s="72"/>
      <c r="E269" s="72">
        <v>2</v>
      </c>
      <c r="F269" s="72">
        <v>2</v>
      </c>
      <c r="G269" s="72">
        <v>1</v>
      </c>
      <c r="H269" s="72">
        <v>4</v>
      </c>
      <c r="I269" s="72">
        <v>2</v>
      </c>
      <c r="J269" s="72">
        <v>11</v>
      </c>
      <c r="K269" s="72">
        <v>75</v>
      </c>
      <c r="L269" s="72">
        <v>70</v>
      </c>
      <c r="M269" s="72" t="s">
        <v>23</v>
      </c>
      <c r="N269" s="72" t="s">
        <v>23</v>
      </c>
      <c r="O269" s="72">
        <v>2.58</v>
      </c>
      <c r="P269" s="72">
        <v>6.72</v>
      </c>
      <c r="Q269" s="72">
        <v>5.65</v>
      </c>
      <c r="R269" s="72">
        <v>0.26200000000000001</v>
      </c>
      <c r="S269" s="72">
        <v>15.8</v>
      </c>
      <c r="V269" s="72" t="s">
        <v>29</v>
      </c>
      <c r="X269" s="71">
        <f>AVERAGE(P276:P277)</f>
        <v>6.71</v>
      </c>
      <c r="Y269" s="71">
        <f>AVERAGE(Q276:Q277)</f>
        <v>8.8699999999999992</v>
      </c>
      <c r="Z269" s="71">
        <f>AVERAGE(R276:R277)</f>
        <v>0.13400000000000001</v>
      </c>
      <c r="AA269" s="71">
        <f>AVERAGE(S276:S277)</f>
        <v>50.4</v>
      </c>
      <c r="AB269" s="71">
        <f>AVERAGE(M276:M277)</f>
        <v>8</v>
      </c>
      <c r="AC269" s="71">
        <f>TNTP!M309</f>
        <v>0.86002979999999996</v>
      </c>
      <c r="AD269" s="71">
        <f>TNTP!N309</f>
        <v>0.1018913</v>
      </c>
    </row>
    <row r="270" spans="1:30" x14ac:dyDescent="0.2">
      <c r="A270" s="73">
        <v>41443</v>
      </c>
      <c r="B270" s="72"/>
      <c r="C270" s="72"/>
      <c r="D270" s="72"/>
      <c r="E270" s="72">
        <v>3</v>
      </c>
      <c r="F270" s="72">
        <v>2</v>
      </c>
      <c r="G270" s="72">
        <v>4</v>
      </c>
      <c r="H270" s="72">
        <v>4</v>
      </c>
      <c r="I270" s="72">
        <v>2</v>
      </c>
      <c r="J270" s="72">
        <v>6</v>
      </c>
      <c r="K270" s="72">
        <v>76</v>
      </c>
      <c r="L270" s="72">
        <v>70</v>
      </c>
      <c r="M270" s="72">
        <v>14</v>
      </c>
      <c r="N270" s="72">
        <v>1</v>
      </c>
      <c r="O270" s="72">
        <v>1.44</v>
      </c>
      <c r="P270" s="72">
        <v>6.64</v>
      </c>
      <c r="Q270" s="72">
        <v>3.07</v>
      </c>
      <c r="R270" s="72">
        <v>0.22500000000000001</v>
      </c>
      <c r="S270" s="72">
        <v>21.1</v>
      </c>
      <c r="V270" s="72" t="s">
        <v>30</v>
      </c>
      <c r="X270" s="71">
        <f>AVERAGE(P278:P279)</f>
        <v>6.83</v>
      </c>
      <c r="Y270" s="71">
        <f>AVERAGE(Q278:Q279)</f>
        <v>25</v>
      </c>
      <c r="Z270" s="71">
        <f>AVERAGE(R278:R279)</f>
        <v>0.17699999999999999</v>
      </c>
      <c r="AA270" s="71">
        <f>AVERAGE(S278:S279)</f>
        <v>21.6</v>
      </c>
      <c r="AB270" s="71">
        <f>AVERAGE(M278:M279)</f>
        <v>4</v>
      </c>
      <c r="AC270" s="71">
        <f>TNTP!M310</f>
        <v>1.0267131</v>
      </c>
      <c r="AD270" s="71">
        <f>TNTP!N310</f>
        <v>5.38878E-2</v>
      </c>
    </row>
    <row r="271" spans="1:30" x14ac:dyDescent="0.2">
      <c r="A271" s="73">
        <v>41457</v>
      </c>
      <c r="B271" s="72"/>
      <c r="C271" s="72"/>
      <c r="D271" s="72" t="s">
        <v>200</v>
      </c>
      <c r="E271" s="72">
        <v>2</v>
      </c>
      <c r="F271" s="72">
        <v>2</v>
      </c>
      <c r="G271" s="72">
        <v>2</v>
      </c>
      <c r="H271" s="72">
        <v>4</v>
      </c>
      <c r="I271" s="72">
        <v>1</v>
      </c>
      <c r="J271" s="72">
        <v>7</v>
      </c>
      <c r="K271" s="72">
        <v>83</v>
      </c>
      <c r="L271" s="72">
        <v>72</v>
      </c>
      <c r="M271" s="72">
        <v>14</v>
      </c>
      <c r="N271" s="72">
        <v>1</v>
      </c>
      <c r="O271" s="72">
        <v>0.57999999999999996</v>
      </c>
      <c r="P271" s="72">
        <v>6.52</v>
      </c>
      <c r="Q271" s="72">
        <v>1.6</v>
      </c>
      <c r="R271" s="72">
        <v>0.14699999999999999</v>
      </c>
      <c r="S271" s="72">
        <v>22.5</v>
      </c>
      <c r="V271" s="72" t="s">
        <v>31</v>
      </c>
      <c r="X271" s="71">
        <f>AVERAGE(P280)</f>
        <v>6.79</v>
      </c>
      <c r="Y271" s="71">
        <f>AVERAGE(Q280)</f>
        <v>9.57</v>
      </c>
      <c r="Z271" s="71">
        <f>AVERAGE(R280)</f>
        <v>0.13200000000000001</v>
      </c>
      <c r="AA271" s="71">
        <f>AVERAGE(S280)</f>
        <v>45.9</v>
      </c>
      <c r="AB271" s="71">
        <f>AVERAGE(M280)</f>
        <v>4</v>
      </c>
      <c r="AC271" s="71">
        <f>TNTP!M311</f>
        <v>1.0701348000000002</v>
      </c>
      <c r="AD271" s="71">
        <f>TNTP!N311</f>
        <v>6.6895200000000002E-2</v>
      </c>
    </row>
    <row r="272" spans="1:30" x14ac:dyDescent="0.2">
      <c r="A272" s="73">
        <v>41471</v>
      </c>
      <c r="B272" s="72"/>
      <c r="C272" s="72"/>
      <c r="D272" s="72" t="s">
        <v>200</v>
      </c>
      <c r="E272" s="72">
        <v>3</v>
      </c>
      <c r="F272" s="72">
        <v>2</v>
      </c>
      <c r="G272" s="72">
        <v>1</v>
      </c>
      <c r="H272" s="72">
        <v>1</v>
      </c>
      <c r="I272" s="72">
        <v>1</v>
      </c>
      <c r="J272" s="72">
        <v>13</v>
      </c>
      <c r="K272" s="72" t="s">
        <v>23</v>
      </c>
      <c r="L272" s="72">
        <v>79</v>
      </c>
      <c r="M272" s="72">
        <v>14</v>
      </c>
      <c r="N272" s="72">
        <v>1</v>
      </c>
      <c r="O272" s="72">
        <v>0.12</v>
      </c>
      <c r="P272" s="72">
        <v>6.45</v>
      </c>
      <c r="Q272" s="72">
        <v>2.72</v>
      </c>
      <c r="R272" s="72">
        <v>0.48099999999999998</v>
      </c>
      <c r="S272" s="72">
        <v>19.5</v>
      </c>
    </row>
    <row r="273" spans="1:30" x14ac:dyDescent="0.2">
      <c r="A273" s="73">
        <v>41485</v>
      </c>
      <c r="B273" s="72"/>
      <c r="C273" s="72"/>
      <c r="D273" s="72" t="s">
        <v>60</v>
      </c>
      <c r="E273" s="72">
        <v>1</v>
      </c>
      <c r="F273" s="72">
        <v>2</v>
      </c>
      <c r="G273" s="72">
        <v>2</v>
      </c>
      <c r="H273" s="72">
        <v>4</v>
      </c>
      <c r="I273" s="72">
        <v>2</v>
      </c>
      <c r="J273" s="72">
        <v>13</v>
      </c>
      <c r="K273" s="72">
        <v>78</v>
      </c>
      <c r="L273" s="72">
        <v>73.400000000000006</v>
      </c>
      <c r="M273" s="72">
        <v>14</v>
      </c>
      <c r="N273" s="72">
        <v>1</v>
      </c>
      <c r="O273" s="72">
        <v>1.3</v>
      </c>
      <c r="P273" s="72">
        <v>6.99</v>
      </c>
      <c r="Q273" s="72">
        <v>7.45</v>
      </c>
      <c r="R273" s="72">
        <v>0.35099999999999998</v>
      </c>
      <c r="S273" s="72">
        <v>34.1</v>
      </c>
    </row>
    <row r="274" spans="1:30" x14ac:dyDescent="0.2">
      <c r="A274" s="73">
        <v>41499</v>
      </c>
      <c r="B274" s="72"/>
      <c r="C274" s="72"/>
      <c r="D274" s="72"/>
      <c r="E274" s="72">
        <v>1</v>
      </c>
      <c r="F274" s="72">
        <v>2</v>
      </c>
      <c r="G274" s="72">
        <v>4</v>
      </c>
      <c r="H274" s="72">
        <v>1</v>
      </c>
      <c r="I274" s="72">
        <v>2</v>
      </c>
      <c r="J274" s="72">
        <v>9</v>
      </c>
      <c r="K274" s="72">
        <v>79</v>
      </c>
      <c r="L274" s="72">
        <v>75</v>
      </c>
      <c r="M274" s="72">
        <v>16</v>
      </c>
      <c r="N274" s="72">
        <v>1</v>
      </c>
      <c r="O274" s="72">
        <v>1.1399999999999999</v>
      </c>
      <c r="P274" s="72">
        <v>6.75</v>
      </c>
      <c r="Q274" s="72">
        <v>6.84</v>
      </c>
      <c r="R274" s="72">
        <v>0.33200000000000002</v>
      </c>
      <c r="S274" s="72">
        <v>14.6</v>
      </c>
    </row>
    <row r="275" spans="1:30" x14ac:dyDescent="0.2">
      <c r="A275" s="73">
        <v>41513</v>
      </c>
      <c r="B275" s="72"/>
      <c r="C275" s="72"/>
      <c r="D275" s="72" t="s">
        <v>212</v>
      </c>
      <c r="E275" s="72">
        <v>3</v>
      </c>
      <c r="F275" s="72">
        <v>1</v>
      </c>
      <c r="G275" s="72">
        <v>1</v>
      </c>
      <c r="H275" s="72">
        <v>1</v>
      </c>
      <c r="I275" s="72">
        <v>1</v>
      </c>
      <c r="J275" s="72">
        <v>13</v>
      </c>
      <c r="K275" s="72">
        <v>82</v>
      </c>
      <c r="L275" s="72">
        <v>72</v>
      </c>
      <c r="M275" s="72">
        <v>16</v>
      </c>
      <c r="N275" s="72">
        <v>1</v>
      </c>
      <c r="O275" s="72">
        <v>1.57</v>
      </c>
      <c r="P275" s="72">
        <v>7.09</v>
      </c>
      <c r="Q275" s="72">
        <v>6.42</v>
      </c>
      <c r="R275" s="72">
        <v>0.11600000000000001</v>
      </c>
      <c r="S275" s="72">
        <v>40</v>
      </c>
    </row>
    <row r="276" spans="1:30" x14ac:dyDescent="0.2">
      <c r="A276" s="73">
        <v>41527</v>
      </c>
      <c r="B276" s="72"/>
      <c r="C276" s="72"/>
      <c r="D276" s="72" t="s">
        <v>198</v>
      </c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30" x14ac:dyDescent="0.2">
      <c r="A277" s="73">
        <v>41541</v>
      </c>
      <c r="B277" s="72"/>
      <c r="C277" s="72"/>
      <c r="D277" s="72" t="s">
        <v>217</v>
      </c>
      <c r="E277" s="72">
        <v>4</v>
      </c>
      <c r="F277" s="72">
        <v>2</v>
      </c>
      <c r="G277" s="72">
        <v>1</v>
      </c>
      <c r="H277" s="72">
        <v>1</v>
      </c>
      <c r="I277" s="72">
        <v>3</v>
      </c>
      <c r="J277" s="72">
        <v>8</v>
      </c>
      <c r="K277" s="72">
        <v>77</v>
      </c>
      <c r="L277" s="72">
        <v>59</v>
      </c>
      <c r="M277" s="72">
        <v>8</v>
      </c>
      <c r="N277" s="72">
        <v>1</v>
      </c>
      <c r="O277" s="72">
        <v>4.2300000000000004</v>
      </c>
      <c r="P277" s="72">
        <v>6.71</v>
      </c>
      <c r="Q277" s="72">
        <v>8.8699999999999992</v>
      </c>
      <c r="R277" s="72">
        <v>0.13400000000000001</v>
      </c>
      <c r="S277" s="72">
        <v>50.4</v>
      </c>
    </row>
    <row r="278" spans="1:30" x14ac:dyDescent="0.2">
      <c r="A278" s="76">
        <v>41555</v>
      </c>
      <c r="B278" s="72"/>
      <c r="C278" s="72"/>
      <c r="D278" s="72" t="s">
        <v>198</v>
      </c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30" x14ac:dyDescent="0.2">
      <c r="A279" s="76">
        <v>41569</v>
      </c>
      <c r="B279" s="72"/>
      <c r="C279" s="72"/>
      <c r="D279" s="72" t="s">
        <v>212</v>
      </c>
      <c r="E279" s="72">
        <v>1</v>
      </c>
      <c r="F279" s="72">
        <v>2</v>
      </c>
      <c r="G279" s="72">
        <v>2</v>
      </c>
      <c r="H279" s="72">
        <v>2</v>
      </c>
      <c r="I279" s="72">
        <v>2</v>
      </c>
      <c r="J279" s="72">
        <v>8</v>
      </c>
      <c r="K279" s="72">
        <v>79</v>
      </c>
      <c r="L279" s="72">
        <v>52</v>
      </c>
      <c r="M279" s="72">
        <v>4</v>
      </c>
      <c r="N279" s="72">
        <v>1</v>
      </c>
      <c r="O279" s="72">
        <v>5.29</v>
      </c>
      <c r="P279" s="72">
        <v>6.83</v>
      </c>
      <c r="Q279" s="72">
        <v>25</v>
      </c>
      <c r="R279" s="72">
        <v>0.17699999999999999</v>
      </c>
      <c r="S279" s="72">
        <v>21.6</v>
      </c>
    </row>
    <row r="280" spans="1:30" x14ac:dyDescent="0.2">
      <c r="A280" s="76">
        <v>41583</v>
      </c>
      <c r="B280" s="72"/>
      <c r="C280" s="72"/>
      <c r="D280" s="72"/>
      <c r="E280" s="72">
        <v>3</v>
      </c>
      <c r="F280" s="72">
        <v>1</v>
      </c>
      <c r="G280" s="72">
        <v>1</v>
      </c>
      <c r="H280" s="72">
        <v>1</v>
      </c>
      <c r="I280" s="72">
        <v>1</v>
      </c>
      <c r="J280" s="72">
        <v>5</v>
      </c>
      <c r="K280" s="72">
        <v>45</v>
      </c>
      <c r="L280" s="72">
        <v>43</v>
      </c>
      <c r="M280" s="72">
        <v>4</v>
      </c>
      <c r="N280" s="72">
        <v>1</v>
      </c>
      <c r="O280" s="72">
        <v>4.59</v>
      </c>
      <c r="P280" s="72">
        <v>6.79</v>
      </c>
      <c r="Q280" s="72">
        <v>9.57</v>
      </c>
      <c r="R280" s="72">
        <v>0.13200000000000001</v>
      </c>
      <c r="S280" s="72">
        <v>45.9</v>
      </c>
    </row>
    <row r="281" spans="1:30" x14ac:dyDescent="0.2">
      <c r="A281" s="76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3" spans="1:30" x14ac:dyDescent="0.2">
      <c r="A283" s="73">
        <v>41345</v>
      </c>
      <c r="B283" s="72" t="s">
        <v>61</v>
      </c>
      <c r="C283" s="72" t="s">
        <v>62</v>
      </c>
      <c r="D283" s="72" t="s">
        <v>106</v>
      </c>
      <c r="E283" s="72">
        <v>4</v>
      </c>
      <c r="F283" s="72">
        <v>4</v>
      </c>
      <c r="G283" s="72">
        <v>6</v>
      </c>
      <c r="H283" s="72">
        <v>5</v>
      </c>
      <c r="I283" s="72">
        <v>4</v>
      </c>
      <c r="J283" s="72">
        <v>11</v>
      </c>
      <c r="K283" s="72">
        <v>54</v>
      </c>
      <c r="L283" s="72">
        <v>50</v>
      </c>
      <c r="M283" s="72">
        <v>9</v>
      </c>
      <c r="N283" s="72">
        <v>1</v>
      </c>
      <c r="O283" s="72">
        <v>1.89</v>
      </c>
      <c r="P283" s="72">
        <v>6.65</v>
      </c>
      <c r="Q283" s="72">
        <v>7.53</v>
      </c>
      <c r="R283" s="72">
        <v>0.23899999999999999</v>
      </c>
      <c r="S283" s="72">
        <v>8.6999999999999993</v>
      </c>
      <c r="V283" s="72" t="s">
        <v>22</v>
      </c>
      <c r="W283" s="104" t="s">
        <v>141</v>
      </c>
      <c r="X283" s="71">
        <f>AVERAGE(P283:P284)</f>
        <v>6.6400000000000006</v>
      </c>
      <c r="Y283" s="71">
        <f>AVERAGE(Q283:Q284)</f>
        <v>5.8550000000000004</v>
      </c>
      <c r="Z283" s="71">
        <f>AVERAGE(R283:R284)</f>
        <v>0.34099999999999997</v>
      </c>
      <c r="AA283" s="71">
        <f>AVERAGE(S283:S284)</f>
        <v>9</v>
      </c>
      <c r="AB283" s="71">
        <f>AVERAGE(M283:M284)</f>
        <v>8.5</v>
      </c>
      <c r="AC283" s="71">
        <f>TNTP!M322</f>
        <v>2.8294139999999999</v>
      </c>
      <c r="AD283" s="71">
        <f>TNTP!N322</f>
        <v>0.1074659</v>
      </c>
    </row>
    <row r="284" spans="1:30" x14ac:dyDescent="0.2">
      <c r="A284" s="73">
        <v>41359</v>
      </c>
      <c r="B284" s="72"/>
      <c r="C284" s="72"/>
      <c r="D284" s="72" t="s">
        <v>178</v>
      </c>
      <c r="E284" s="72">
        <v>4</v>
      </c>
      <c r="F284" s="72">
        <v>2</v>
      </c>
      <c r="G284" s="72">
        <v>2</v>
      </c>
      <c r="H284" s="72">
        <v>4</v>
      </c>
      <c r="I284" s="72">
        <v>3</v>
      </c>
      <c r="J284" s="72">
        <v>12</v>
      </c>
      <c r="K284" s="72">
        <v>36</v>
      </c>
      <c r="L284" s="72">
        <v>46</v>
      </c>
      <c r="M284" s="72">
        <v>8</v>
      </c>
      <c r="N284" s="72">
        <v>1</v>
      </c>
      <c r="O284" s="72">
        <v>0.09</v>
      </c>
      <c r="P284" s="72">
        <v>6.63</v>
      </c>
      <c r="Q284" s="72">
        <v>4.18</v>
      </c>
      <c r="R284" s="72">
        <v>0.443</v>
      </c>
      <c r="S284" s="72">
        <v>9.3000000000000007</v>
      </c>
      <c r="V284" s="72" t="s">
        <v>24</v>
      </c>
      <c r="X284" s="71">
        <f>AVERAGE(P285:P286)</f>
        <v>6.9550000000000001</v>
      </c>
      <c r="Y284" s="71">
        <f>AVERAGE(Q285:Q286)</f>
        <v>29.46</v>
      </c>
      <c r="Z284" s="71">
        <f>AVERAGE(R285:R286)</f>
        <v>0.14799999999999999</v>
      </c>
      <c r="AA284" s="71">
        <f>AVERAGE(S285:S286)</f>
        <v>17.55</v>
      </c>
      <c r="AB284" s="71">
        <f>AVERAGE(M285:M286)</f>
        <v>15.5</v>
      </c>
      <c r="AC284" s="71">
        <f>TNTP!M323</f>
        <v>1.7998995</v>
      </c>
      <c r="AD284" s="71">
        <f>TNTP!N323</f>
        <v>8.9193599999999998E-2</v>
      </c>
    </row>
    <row r="285" spans="1:30" x14ac:dyDescent="0.2">
      <c r="A285" s="73">
        <v>41373</v>
      </c>
      <c r="B285" s="72"/>
      <c r="C285" s="72"/>
      <c r="D285" s="72"/>
      <c r="E285" s="72">
        <v>2</v>
      </c>
      <c r="F285" s="72">
        <v>2</v>
      </c>
      <c r="G285" s="72">
        <v>1</v>
      </c>
      <c r="H285" s="72">
        <v>1</v>
      </c>
      <c r="I285" s="72">
        <v>2</v>
      </c>
      <c r="J285" s="72">
        <v>5</v>
      </c>
      <c r="K285" s="72">
        <v>64</v>
      </c>
      <c r="L285" s="72">
        <v>59</v>
      </c>
      <c r="M285" s="72">
        <v>7</v>
      </c>
      <c r="N285" s="72">
        <v>1</v>
      </c>
      <c r="O285" s="72">
        <v>1.58</v>
      </c>
      <c r="P285" s="72">
        <v>6.6</v>
      </c>
      <c r="Q285" s="72">
        <v>5.22</v>
      </c>
      <c r="R285" s="72">
        <v>0.14799999999999999</v>
      </c>
      <c r="S285" s="72">
        <v>10.1</v>
      </c>
      <c r="V285" s="72" t="s">
        <v>25</v>
      </c>
      <c r="X285" s="71">
        <f>AVERAGE(P287:P288)</f>
        <v>6.9649999999999999</v>
      </c>
      <c r="Y285" s="71">
        <f>AVERAGE(Q287:Q288)</f>
        <v>8.9</v>
      </c>
      <c r="Z285" s="71">
        <f>AVERAGE(R287:R288)</f>
        <v>0.30549999999999999</v>
      </c>
      <c r="AA285" s="71">
        <f>AVERAGE(S287:S288)</f>
        <v>27.75</v>
      </c>
      <c r="AB285" s="71">
        <f>AVERAGE(M287:M288)</f>
        <v>15</v>
      </c>
      <c r="AC285" s="71">
        <f>TNTP!M324</f>
        <v>1.12056</v>
      </c>
      <c r="AD285" s="71">
        <f>TNTP!N324</f>
        <v>7.4792549999999999E-2</v>
      </c>
    </row>
    <row r="286" spans="1:30" x14ac:dyDescent="0.2">
      <c r="A286" s="73">
        <v>41387</v>
      </c>
      <c r="B286" s="72"/>
      <c r="C286" s="72"/>
      <c r="D286" s="72" t="s">
        <v>106</v>
      </c>
      <c r="E286" s="72">
        <v>1</v>
      </c>
      <c r="F286" s="72">
        <v>2</v>
      </c>
      <c r="G286" s="72">
        <v>3</v>
      </c>
      <c r="H286" s="72">
        <v>3</v>
      </c>
      <c r="I286" s="72">
        <v>2</v>
      </c>
      <c r="J286" s="72">
        <v>5</v>
      </c>
      <c r="K286" s="72">
        <v>64</v>
      </c>
      <c r="L286" s="72">
        <v>59</v>
      </c>
      <c r="M286" s="72">
        <v>24</v>
      </c>
      <c r="N286" s="72">
        <v>1</v>
      </c>
      <c r="O286" s="72">
        <v>5.14</v>
      </c>
      <c r="P286" s="72">
        <v>7.31</v>
      </c>
      <c r="Q286" s="72">
        <v>53.7</v>
      </c>
      <c r="R286" s="72">
        <v>0.14799999999999999</v>
      </c>
      <c r="S286" s="72">
        <v>25</v>
      </c>
      <c r="V286" s="72" t="s">
        <v>26</v>
      </c>
      <c r="X286" s="71">
        <f>AVERAGE(P289:P290)</f>
        <v>6.82</v>
      </c>
      <c r="Y286" s="71">
        <f>AVERAGE(Q289:Q290)</f>
        <v>6.2</v>
      </c>
      <c r="Z286" s="71">
        <f>AVERAGE(R289:R290)</f>
        <v>0.55900000000000005</v>
      </c>
      <c r="AA286" s="71">
        <f>AVERAGE(S289:S290)</f>
        <v>7.1</v>
      </c>
      <c r="AB286" s="71">
        <f>AVERAGE(M289:M290)</f>
        <v>10</v>
      </c>
      <c r="AC286" s="71">
        <f>TNTP!M325</f>
        <v>1.5827910000000001</v>
      </c>
      <c r="AD286" s="71">
        <f>TNTP!N325</f>
        <v>8.981299999999999E-2</v>
      </c>
    </row>
    <row r="287" spans="1:30" x14ac:dyDescent="0.2">
      <c r="A287" s="73">
        <v>41401</v>
      </c>
      <c r="B287" s="72"/>
      <c r="C287" s="72"/>
      <c r="D287" s="72" t="s">
        <v>60</v>
      </c>
      <c r="E287" s="72">
        <v>3</v>
      </c>
      <c r="F287" s="72" t="s">
        <v>23</v>
      </c>
      <c r="G287" s="72">
        <v>6</v>
      </c>
      <c r="H287" s="72">
        <v>4</v>
      </c>
      <c r="I287" s="72">
        <v>1</v>
      </c>
      <c r="J287" s="72">
        <v>13</v>
      </c>
      <c r="K287" s="72">
        <v>61</v>
      </c>
      <c r="L287" s="72">
        <v>53</v>
      </c>
      <c r="M287" s="72">
        <v>10</v>
      </c>
      <c r="N287" s="72">
        <v>1</v>
      </c>
      <c r="O287" s="72">
        <v>3.53</v>
      </c>
      <c r="P287" s="72">
        <v>7.14</v>
      </c>
      <c r="Q287" s="72">
        <v>7.5</v>
      </c>
      <c r="R287" s="72">
        <v>7.0000000000000001E-3</v>
      </c>
      <c r="S287" s="72">
        <v>46.7</v>
      </c>
      <c r="V287" s="72" t="s">
        <v>27</v>
      </c>
      <c r="X287" s="71">
        <f>AVERAGE(P291:P293)</f>
        <v>6.6500000000000012</v>
      </c>
      <c r="Y287" s="71">
        <f>AVERAGE(Q291:Q293)</f>
        <v>5.4433333333333325</v>
      </c>
      <c r="Z287" s="71">
        <f>AVERAGE(R291:R293)</f>
        <v>0.45933333333333337</v>
      </c>
      <c r="AA287" s="71">
        <f>AVERAGE(S291:S293)</f>
        <v>12.566666666666668</v>
      </c>
      <c r="AB287" s="71">
        <f>AVERAGE(M291:M293)</f>
        <v>11.666666666666666</v>
      </c>
      <c r="AC287" s="71">
        <f>TNTP!M326</f>
        <v>1.3750205</v>
      </c>
      <c r="AD287" s="71">
        <f>TNTP!N326</f>
        <v>0.11716983333333332</v>
      </c>
    </row>
    <row r="288" spans="1:30" x14ac:dyDescent="0.2">
      <c r="A288" s="73">
        <v>41415</v>
      </c>
      <c r="B288" s="72"/>
      <c r="C288" s="72"/>
      <c r="D288" s="72" t="s">
        <v>106</v>
      </c>
      <c r="E288" s="72">
        <v>2</v>
      </c>
      <c r="F288" s="72">
        <v>2</v>
      </c>
      <c r="G288" s="72">
        <v>3</v>
      </c>
      <c r="H288" s="72">
        <v>4</v>
      </c>
      <c r="I288" s="72">
        <v>2</v>
      </c>
      <c r="J288" s="72">
        <v>10</v>
      </c>
      <c r="K288" s="72">
        <v>76</v>
      </c>
      <c r="L288" s="72">
        <v>74</v>
      </c>
      <c r="M288" s="72">
        <v>20</v>
      </c>
      <c r="N288" s="72">
        <v>1</v>
      </c>
      <c r="O288" s="72">
        <v>4.28</v>
      </c>
      <c r="P288" s="72">
        <v>6.79</v>
      </c>
      <c r="Q288" s="72">
        <v>10.3</v>
      </c>
      <c r="R288" s="72">
        <v>0.60399999999999998</v>
      </c>
      <c r="S288" s="72">
        <v>8.8000000000000007</v>
      </c>
      <c r="V288" s="72" t="s">
        <v>28</v>
      </c>
      <c r="X288" s="71">
        <f>AVERAGE(P294:P295)</f>
        <v>6.87</v>
      </c>
      <c r="Y288" s="71">
        <f>AVERAGE(Q294:Q295)</f>
        <v>8.81</v>
      </c>
      <c r="Z288" s="71">
        <f>AVERAGE(R294:R295)</f>
        <v>0.20300000000000001</v>
      </c>
      <c r="AA288" s="71">
        <f>AVERAGE(S294:S295)</f>
        <v>13.2</v>
      </c>
      <c r="AB288" s="71">
        <f>AVERAGE(M294:M295)</f>
        <v>19</v>
      </c>
      <c r="AC288" s="71">
        <f>TNTP!M327</f>
        <v>0.90065010000000012</v>
      </c>
      <c r="AD288" s="71">
        <f>TNTP!N327</f>
        <v>6.6120949999999998E-2</v>
      </c>
    </row>
    <row r="289" spans="1:30" x14ac:dyDescent="0.2">
      <c r="A289" s="73">
        <v>41429</v>
      </c>
      <c r="B289" s="72"/>
      <c r="C289" s="72"/>
      <c r="D289" s="72" t="s">
        <v>178</v>
      </c>
      <c r="E289" s="72">
        <v>4</v>
      </c>
      <c r="F289" s="72">
        <v>2</v>
      </c>
      <c r="G289" s="72">
        <v>1</v>
      </c>
      <c r="H289" s="72">
        <v>5</v>
      </c>
      <c r="I289" s="72">
        <v>3</v>
      </c>
      <c r="J289" s="72">
        <v>12</v>
      </c>
      <c r="K289" s="72">
        <v>68</v>
      </c>
      <c r="L289" s="72">
        <v>72</v>
      </c>
      <c r="M289" s="123">
        <v>10</v>
      </c>
      <c r="N289" s="72">
        <v>2</v>
      </c>
      <c r="O289" s="72">
        <v>2.2799999999999998</v>
      </c>
      <c r="P289" s="72">
        <v>6.82</v>
      </c>
      <c r="Q289" s="72">
        <v>6.2</v>
      </c>
      <c r="R289" s="72">
        <v>0.55900000000000005</v>
      </c>
      <c r="S289" s="72">
        <v>7.1</v>
      </c>
      <c r="V289" s="72" t="s">
        <v>29</v>
      </c>
      <c r="X289" s="71">
        <f t="shared" ref="X289:AA290" si="0">AVERAGE(P296:P297)</f>
        <v>7.02</v>
      </c>
      <c r="Y289" s="71">
        <f t="shared" si="0"/>
        <v>5.84</v>
      </c>
      <c r="Z289" s="71">
        <f t="shared" si="0"/>
        <v>0.14550000000000002</v>
      </c>
      <c r="AA289" s="71">
        <f t="shared" si="0"/>
        <v>31</v>
      </c>
      <c r="AB289" s="71">
        <f>AVERAGE(M296:M297)</f>
        <v>18</v>
      </c>
      <c r="AC289" s="71">
        <f>TNTP!M328</f>
        <v>0.68564264999999991</v>
      </c>
      <c r="AD289" s="71">
        <f>TNTP!N328</f>
        <v>6.1939999999999995E-2</v>
      </c>
    </row>
    <row r="290" spans="1:30" x14ac:dyDescent="0.2">
      <c r="A290" s="73">
        <v>41443</v>
      </c>
      <c r="B290" s="72"/>
      <c r="C290" s="72"/>
      <c r="D290" s="72" t="s">
        <v>198</v>
      </c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V290" s="72" t="s">
        <v>30</v>
      </c>
      <c r="X290" s="71">
        <f t="shared" si="0"/>
        <v>6.98</v>
      </c>
      <c r="Y290" s="71">
        <f t="shared" si="0"/>
        <v>4.7149999999999999</v>
      </c>
      <c r="Z290" s="71">
        <f t="shared" si="0"/>
        <v>0.89549999999999996</v>
      </c>
      <c r="AA290" s="71">
        <f t="shared" si="0"/>
        <v>30.35</v>
      </c>
      <c r="AB290" s="71">
        <f>AVERAGE(M298:M299)</f>
        <v>17</v>
      </c>
      <c r="AC290" s="71">
        <f>TNTP!M329</f>
        <v>0.71015490000000003</v>
      </c>
      <c r="AD290" s="71">
        <f>TNTP!N329</f>
        <v>5.1719899999999999E-2</v>
      </c>
    </row>
    <row r="291" spans="1:30" x14ac:dyDescent="0.2">
      <c r="A291" s="73">
        <v>41457</v>
      </c>
      <c r="B291" s="72"/>
      <c r="C291" s="72"/>
      <c r="D291" s="72" t="s">
        <v>178</v>
      </c>
      <c r="E291" s="72">
        <v>4</v>
      </c>
      <c r="F291" s="72">
        <v>2</v>
      </c>
      <c r="G291" s="72">
        <v>4</v>
      </c>
      <c r="H291" s="72">
        <v>5</v>
      </c>
      <c r="I291" s="72">
        <v>3</v>
      </c>
      <c r="J291" s="72">
        <v>8</v>
      </c>
      <c r="K291" s="72">
        <v>74</v>
      </c>
      <c r="L291" s="72">
        <v>76</v>
      </c>
      <c r="M291" s="72">
        <v>3</v>
      </c>
      <c r="N291" s="72">
        <v>1</v>
      </c>
      <c r="O291" s="72">
        <v>0.42</v>
      </c>
      <c r="P291" s="72">
        <v>6.56</v>
      </c>
      <c r="Q291" s="72">
        <v>2.11</v>
      </c>
      <c r="R291" s="72">
        <v>0.437</v>
      </c>
      <c r="S291" s="72">
        <v>12</v>
      </c>
      <c r="V291" s="72" t="s">
        <v>31</v>
      </c>
      <c r="X291" s="71">
        <f>AVERAGE(P300)</f>
        <v>6.94</v>
      </c>
      <c r="Y291" s="71">
        <f>AVERAGE(Q300)</f>
        <v>22.2</v>
      </c>
      <c r="Z291" s="71">
        <f>AVERAGE(R300)</f>
        <v>0.23599999999999999</v>
      </c>
      <c r="AA291" s="71">
        <f>AVERAGE(S300)</f>
        <v>7.9</v>
      </c>
      <c r="AB291" s="71">
        <f>AVERAGE(M300)</f>
        <v>28</v>
      </c>
      <c r="AC291" s="71" t="e">
        <f>TNTP!M330</f>
        <v>#DIV/0!</v>
      </c>
      <c r="AD291" s="71" t="e">
        <f>TNTP!N330</f>
        <v>#DIV/0!</v>
      </c>
    </row>
    <row r="292" spans="1:30" x14ac:dyDescent="0.2">
      <c r="A292" s="73">
        <v>41471</v>
      </c>
      <c r="B292" s="72"/>
      <c r="C292" s="72"/>
      <c r="D292" s="72" t="s">
        <v>178</v>
      </c>
      <c r="E292" s="72">
        <v>2</v>
      </c>
      <c r="F292" s="72">
        <v>2</v>
      </c>
      <c r="G292" s="72">
        <v>1</v>
      </c>
      <c r="H292" s="72">
        <v>1</v>
      </c>
      <c r="I292" s="72">
        <v>3</v>
      </c>
      <c r="J292" s="72">
        <v>6</v>
      </c>
      <c r="K292" s="72">
        <v>92</v>
      </c>
      <c r="L292" s="72">
        <v>80</v>
      </c>
      <c r="M292" s="72">
        <v>16</v>
      </c>
      <c r="N292" s="72">
        <v>1</v>
      </c>
      <c r="O292" s="72">
        <v>0.15</v>
      </c>
      <c r="P292" s="72">
        <v>6.49</v>
      </c>
      <c r="Q292" s="72">
        <v>3.92</v>
      </c>
      <c r="R292" s="72">
        <v>0.55300000000000005</v>
      </c>
      <c r="S292" s="72">
        <v>12.9</v>
      </c>
    </row>
    <row r="293" spans="1:30" x14ac:dyDescent="0.2">
      <c r="A293" s="73">
        <v>41485</v>
      </c>
      <c r="B293" s="72"/>
      <c r="C293" s="72"/>
      <c r="D293" s="72"/>
      <c r="E293" s="72">
        <v>2</v>
      </c>
      <c r="F293" s="72">
        <v>2</v>
      </c>
      <c r="G293" s="72">
        <v>1</v>
      </c>
      <c r="H293" s="72">
        <v>2</v>
      </c>
      <c r="I293" s="72">
        <v>2</v>
      </c>
      <c r="J293" s="72">
        <v>5</v>
      </c>
      <c r="K293" s="72">
        <v>75</v>
      </c>
      <c r="L293" s="72">
        <v>78</v>
      </c>
      <c r="M293" s="72">
        <v>16</v>
      </c>
      <c r="N293" s="72">
        <v>1</v>
      </c>
      <c r="O293" s="72">
        <v>2.87</v>
      </c>
      <c r="P293" s="72">
        <v>6.9</v>
      </c>
      <c r="Q293" s="72">
        <v>10.3</v>
      </c>
      <c r="R293" s="72">
        <v>0.38800000000000001</v>
      </c>
      <c r="S293" s="72">
        <v>12.8</v>
      </c>
    </row>
    <row r="294" spans="1:30" x14ac:dyDescent="0.2">
      <c r="A294" s="73">
        <v>41499</v>
      </c>
      <c r="B294" s="72"/>
      <c r="C294" s="72"/>
      <c r="D294" s="72"/>
      <c r="E294" s="72">
        <v>2</v>
      </c>
      <c r="F294" s="72">
        <v>3</v>
      </c>
      <c r="G294" s="72">
        <v>2</v>
      </c>
      <c r="H294" s="72">
        <v>3</v>
      </c>
      <c r="I294" s="72">
        <v>3</v>
      </c>
      <c r="J294" s="72">
        <v>6</v>
      </c>
      <c r="K294" s="72">
        <v>83</v>
      </c>
      <c r="L294" s="72">
        <v>78</v>
      </c>
      <c r="M294" s="72">
        <v>18</v>
      </c>
      <c r="N294" s="72">
        <v>1</v>
      </c>
      <c r="O294" s="72">
        <v>1.83</v>
      </c>
      <c r="P294" s="72">
        <v>6.82</v>
      </c>
      <c r="Q294" s="72">
        <v>7.99</v>
      </c>
      <c r="R294" s="72">
        <v>0.254</v>
      </c>
      <c r="S294" s="72">
        <v>11.9</v>
      </c>
    </row>
    <row r="295" spans="1:30" x14ac:dyDescent="0.2">
      <c r="A295" s="73">
        <v>41513</v>
      </c>
      <c r="B295" s="72"/>
      <c r="C295" s="72"/>
      <c r="D295" s="72"/>
      <c r="E295" s="72">
        <v>2</v>
      </c>
      <c r="F295" s="72">
        <v>2</v>
      </c>
      <c r="G295" s="72">
        <v>1</v>
      </c>
      <c r="H295" s="72">
        <v>1</v>
      </c>
      <c r="I295" s="72">
        <v>2</v>
      </c>
      <c r="J295" s="72">
        <v>7</v>
      </c>
      <c r="K295" s="72">
        <v>74</v>
      </c>
      <c r="L295" s="72">
        <v>76</v>
      </c>
      <c r="M295" s="72">
        <v>20</v>
      </c>
      <c r="N295" s="72">
        <v>1</v>
      </c>
      <c r="O295" s="72">
        <v>3.5</v>
      </c>
      <c r="P295" s="72">
        <v>6.92</v>
      </c>
      <c r="Q295" s="72">
        <v>9.6300000000000008</v>
      </c>
      <c r="R295" s="72">
        <v>0.152</v>
      </c>
      <c r="S295" s="72">
        <v>14.5</v>
      </c>
    </row>
    <row r="296" spans="1:30" x14ac:dyDescent="0.2">
      <c r="A296" s="73">
        <v>41527</v>
      </c>
      <c r="B296" s="72"/>
      <c r="C296" s="72"/>
      <c r="D296" s="72" t="s">
        <v>192</v>
      </c>
      <c r="E296" s="72">
        <v>1</v>
      </c>
      <c r="F296" s="72">
        <v>2</v>
      </c>
      <c r="G296" s="72">
        <v>2</v>
      </c>
      <c r="H296" s="72">
        <v>1</v>
      </c>
      <c r="I296" s="72">
        <v>3</v>
      </c>
      <c r="J296" s="72">
        <v>9</v>
      </c>
      <c r="K296" s="72">
        <v>74</v>
      </c>
      <c r="L296" s="72">
        <v>76</v>
      </c>
      <c r="M296" s="72">
        <v>16</v>
      </c>
      <c r="N296" s="72">
        <v>1</v>
      </c>
      <c r="O296" s="72">
        <v>5.95</v>
      </c>
      <c r="P296" s="72">
        <v>7.01</v>
      </c>
      <c r="Q296" s="72">
        <v>5.46</v>
      </c>
      <c r="R296" s="72">
        <v>0.192</v>
      </c>
      <c r="S296" s="72"/>
    </row>
    <row r="297" spans="1:30" x14ac:dyDescent="0.2">
      <c r="A297" s="73">
        <v>41541</v>
      </c>
      <c r="B297" s="72"/>
      <c r="C297" s="72"/>
      <c r="D297" s="72" t="s">
        <v>178</v>
      </c>
      <c r="E297" s="72">
        <v>2</v>
      </c>
      <c r="F297" s="72">
        <v>3</v>
      </c>
      <c r="G297" s="72">
        <v>1</v>
      </c>
      <c r="H297" s="72">
        <v>1</v>
      </c>
      <c r="I297" s="72">
        <v>4</v>
      </c>
      <c r="J297" s="72">
        <v>5</v>
      </c>
      <c r="K297" s="72">
        <v>72</v>
      </c>
      <c r="L297" s="72">
        <v>70</v>
      </c>
      <c r="M297" s="72">
        <v>20</v>
      </c>
      <c r="N297" s="72">
        <v>1</v>
      </c>
      <c r="O297" s="72">
        <v>5.52</v>
      </c>
      <c r="P297" s="72">
        <v>7.03</v>
      </c>
      <c r="Q297" s="72">
        <v>6.22</v>
      </c>
      <c r="R297" s="72">
        <v>9.9000000000000005E-2</v>
      </c>
      <c r="S297" s="72">
        <v>31</v>
      </c>
    </row>
    <row r="298" spans="1:30" x14ac:dyDescent="0.2">
      <c r="A298" s="76">
        <v>41555</v>
      </c>
      <c r="B298" s="72"/>
      <c r="C298" s="72"/>
      <c r="D298" s="72"/>
      <c r="E298" s="72">
        <v>3</v>
      </c>
      <c r="F298" s="72">
        <v>3</v>
      </c>
      <c r="G298" s="72">
        <v>3</v>
      </c>
      <c r="H298" s="72">
        <v>5</v>
      </c>
      <c r="I298" s="72">
        <v>3</v>
      </c>
      <c r="J298" s="72">
        <v>6</v>
      </c>
      <c r="K298" s="72">
        <v>64</v>
      </c>
      <c r="L298" s="72">
        <v>70</v>
      </c>
      <c r="M298" s="72">
        <v>14</v>
      </c>
      <c r="N298" s="72">
        <v>2</v>
      </c>
      <c r="O298" s="72">
        <v>0.64</v>
      </c>
      <c r="P298" s="72">
        <v>6.93</v>
      </c>
      <c r="Q298" s="72">
        <v>3.21</v>
      </c>
      <c r="R298" s="72">
        <v>1.6919999999999999</v>
      </c>
      <c r="S298" s="72">
        <v>29.7</v>
      </c>
    </row>
    <row r="299" spans="1:30" x14ac:dyDescent="0.2">
      <c r="A299" s="76">
        <v>41569</v>
      </c>
      <c r="B299" s="72"/>
      <c r="C299" s="72"/>
      <c r="D299" s="72"/>
      <c r="E299" s="72">
        <v>3</v>
      </c>
      <c r="F299" s="72">
        <v>2</v>
      </c>
      <c r="G299" s="72">
        <v>3</v>
      </c>
      <c r="H299" s="72">
        <v>1</v>
      </c>
      <c r="I299" s="72">
        <v>2</v>
      </c>
      <c r="J299" s="72">
        <v>10</v>
      </c>
      <c r="K299" s="72">
        <v>62</v>
      </c>
      <c r="L299" s="72">
        <v>62</v>
      </c>
      <c r="M299" s="72">
        <v>20</v>
      </c>
      <c r="N299" s="72">
        <v>1</v>
      </c>
      <c r="O299" s="72">
        <v>5.49</v>
      </c>
      <c r="P299" s="72">
        <v>6.89</v>
      </c>
      <c r="Q299" s="72">
        <v>28.1</v>
      </c>
      <c r="R299" s="72">
        <v>0.158</v>
      </c>
      <c r="S299" s="72">
        <v>17.2</v>
      </c>
    </row>
    <row r="300" spans="1:30" x14ac:dyDescent="0.2">
      <c r="A300" s="76">
        <v>41583</v>
      </c>
      <c r="B300" s="72"/>
      <c r="C300" s="72"/>
      <c r="D300" s="72" t="s">
        <v>106</v>
      </c>
      <c r="E300" s="72">
        <v>3</v>
      </c>
      <c r="F300" s="72">
        <v>2</v>
      </c>
      <c r="G300" s="72">
        <v>2</v>
      </c>
      <c r="H300" s="72">
        <v>3</v>
      </c>
      <c r="I300" s="72">
        <v>2</v>
      </c>
      <c r="J300" s="72">
        <v>12</v>
      </c>
      <c r="K300" s="72">
        <v>62</v>
      </c>
      <c r="L300" s="72">
        <v>58</v>
      </c>
      <c r="M300" s="72">
        <v>28</v>
      </c>
      <c r="N300" s="72">
        <v>1</v>
      </c>
      <c r="O300" s="72">
        <v>6.8</v>
      </c>
      <c r="P300" s="72">
        <v>6.94</v>
      </c>
      <c r="Q300" s="72">
        <v>22.2</v>
      </c>
      <c r="R300" s="72">
        <v>0.23599999999999999</v>
      </c>
      <c r="S300" s="72">
        <v>7.9</v>
      </c>
    </row>
    <row r="301" spans="1:30" x14ac:dyDescent="0.2">
      <c r="A301" s="76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3" spans="1:30" x14ac:dyDescent="0.2">
      <c r="A303" s="73">
        <v>41345</v>
      </c>
      <c r="B303" s="72" t="s">
        <v>63</v>
      </c>
      <c r="C303" s="72" t="s">
        <v>64</v>
      </c>
      <c r="D303" s="72" t="s">
        <v>107</v>
      </c>
      <c r="E303" s="72">
        <v>1</v>
      </c>
      <c r="F303" s="72">
        <v>2</v>
      </c>
      <c r="G303" s="72">
        <v>6</v>
      </c>
      <c r="H303" s="72">
        <v>5</v>
      </c>
      <c r="I303" s="72">
        <v>1</v>
      </c>
      <c r="J303" s="72">
        <v>13</v>
      </c>
      <c r="K303" s="72">
        <v>59</v>
      </c>
      <c r="L303" s="72">
        <v>48</v>
      </c>
      <c r="M303" s="72">
        <v>20</v>
      </c>
      <c r="N303" s="72">
        <v>1</v>
      </c>
      <c r="O303" s="72">
        <v>0.06</v>
      </c>
      <c r="P303" s="72">
        <v>6.7</v>
      </c>
      <c r="Q303" s="72">
        <v>2.37</v>
      </c>
      <c r="R303" s="79">
        <v>0.23499999999999999</v>
      </c>
      <c r="S303" s="72">
        <v>9.3000000000000007</v>
      </c>
      <c r="V303" s="72" t="s">
        <v>22</v>
      </c>
      <c r="W303" s="103" t="s">
        <v>63</v>
      </c>
      <c r="X303" s="71">
        <f>AVERAGE(P303:P304)</f>
        <v>6.665</v>
      </c>
      <c r="Y303" s="71">
        <f>AVERAGE(Q303:Q304)</f>
        <v>4.3599999999999994</v>
      </c>
      <c r="Z303" s="71">
        <f>AVERAGE(R303:R304)</f>
        <v>0.23399999999999999</v>
      </c>
      <c r="AA303" s="71">
        <f>AVERAGE(S303:S304)</f>
        <v>6.95</v>
      </c>
      <c r="AB303" s="71">
        <f>AVERAGE(M303:M304)</f>
        <v>30</v>
      </c>
      <c r="AC303" s="71">
        <f>TNTP!M341</f>
        <v>3.3021502500000004</v>
      </c>
      <c r="AD303" s="71">
        <f>TNTP!N341</f>
        <v>7.5024824999999989E-2</v>
      </c>
    </row>
    <row r="304" spans="1:30" x14ac:dyDescent="0.2">
      <c r="A304" s="73">
        <v>41359</v>
      </c>
      <c r="B304" s="72"/>
      <c r="C304" s="72"/>
      <c r="D304" s="72" t="s">
        <v>179</v>
      </c>
      <c r="E304" s="72">
        <v>4</v>
      </c>
      <c r="F304" s="72">
        <v>2</v>
      </c>
      <c r="G304" s="72">
        <v>2</v>
      </c>
      <c r="H304" s="72">
        <v>5</v>
      </c>
      <c r="I304" s="72">
        <v>3</v>
      </c>
      <c r="J304" s="72">
        <v>8</v>
      </c>
      <c r="K304" s="72">
        <v>48</v>
      </c>
      <c r="L304" s="72">
        <v>43</v>
      </c>
      <c r="M304" s="72">
        <v>40</v>
      </c>
      <c r="N304" s="72">
        <v>1</v>
      </c>
      <c r="O304" s="72">
        <v>0.09</v>
      </c>
      <c r="P304" s="72">
        <v>6.63</v>
      </c>
      <c r="Q304" s="72">
        <v>6.35</v>
      </c>
      <c r="R304" s="72">
        <v>0.23300000000000001</v>
      </c>
      <c r="S304" s="72">
        <v>4.5999999999999996</v>
      </c>
      <c r="V304" s="72" t="s">
        <v>24</v>
      </c>
      <c r="X304" s="71">
        <f>AVERAGE(P305:P306)</f>
        <v>7</v>
      </c>
      <c r="Y304" s="71">
        <f>AVERAGE(Q305:Q306)</f>
        <v>4.8550000000000004</v>
      </c>
      <c r="Z304" s="71">
        <f>AVERAGE(R305:R306)</f>
        <v>0.20800000000000002</v>
      </c>
      <c r="AA304" s="71">
        <f>AVERAGE(S305:S306)</f>
        <v>9.3000000000000007</v>
      </c>
      <c r="AB304" s="71">
        <f>AVERAGE(M305:M306)</f>
        <v>11</v>
      </c>
      <c r="AC304" s="71">
        <f>TNTP!M342</f>
        <v>3.3803560000000004</v>
      </c>
      <c r="AD304" s="71">
        <f>TNTP!N342</f>
        <v>7.5566800000000003E-2</v>
      </c>
    </row>
    <row r="305" spans="1:30" x14ac:dyDescent="0.2">
      <c r="A305" s="73">
        <v>41373</v>
      </c>
      <c r="B305" s="72"/>
      <c r="C305" s="72"/>
      <c r="D305" s="72" t="s">
        <v>182</v>
      </c>
      <c r="E305" s="72">
        <v>2</v>
      </c>
      <c r="F305" s="72">
        <v>1</v>
      </c>
      <c r="G305" s="72">
        <v>1</v>
      </c>
      <c r="H305" s="72">
        <v>1</v>
      </c>
      <c r="I305" s="72">
        <v>2</v>
      </c>
      <c r="J305" s="72">
        <v>12</v>
      </c>
      <c r="K305" s="72">
        <v>82</v>
      </c>
      <c r="L305" s="72">
        <v>68</v>
      </c>
      <c r="M305" s="72">
        <v>6</v>
      </c>
      <c r="N305" s="72">
        <v>2</v>
      </c>
      <c r="O305" s="72">
        <v>0.09</v>
      </c>
      <c r="P305" s="72">
        <v>6.87</v>
      </c>
      <c r="Q305" s="72">
        <v>4.8</v>
      </c>
      <c r="R305" s="72">
        <v>0.20300000000000001</v>
      </c>
      <c r="S305" s="72">
        <v>7.1</v>
      </c>
      <c r="V305" s="72" t="s">
        <v>25</v>
      </c>
      <c r="X305" s="71">
        <f>AVERAGE(P307:P308)</f>
        <v>7.4499999999999993</v>
      </c>
      <c r="Y305" s="71">
        <f>AVERAGE(Q307:Q308)</f>
        <v>4.9749999999999996</v>
      </c>
      <c r="Z305" s="71">
        <f>AVERAGE(R307:R308)</f>
        <v>0.31900000000000001</v>
      </c>
      <c r="AA305" s="71">
        <f>AVERAGE(S307:S308)</f>
        <v>35.299999999999997</v>
      </c>
      <c r="AB305" s="71">
        <f>AVERAGE(M307:M308)</f>
        <v>35</v>
      </c>
      <c r="AC305" s="71">
        <f>TNTP!M343</f>
        <v>3.5110880000000004</v>
      </c>
      <c r="AD305" s="71">
        <f>TNTP!N343</f>
        <v>9.683286666666667E-2</v>
      </c>
    </row>
    <row r="306" spans="1:30" x14ac:dyDescent="0.2">
      <c r="A306" s="73">
        <v>41387</v>
      </c>
      <c r="B306" s="72"/>
      <c r="C306" s="72"/>
      <c r="D306" s="72" t="s">
        <v>190</v>
      </c>
      <c r="E306" s="72">
        <v>4</v>
      </c>
      <c r="F306" s="72">
        <v>2</v>
      </c>
      <c r="G306" s="72">
        <v>3</v>
      </c>
      <c r="H306" s="72">
        <v>1</v>
      </c>
      <c r="I306" s="72">
        <v>2</v>
      </c>
      <c r="J306" s="72">
        <v>11</v>
      </c>
      <c r="K306" s="72">
        <v>50</v>
      </c>
      <c r="L306" s="72">
        <v>55</v>
      </c>
      <c r="M306" s="72">
        <v>16</v>
      </c>
      <c r="N306" s="72">
        <v>1</v>
      </c>
      <c r="O306" s="72">
        <v>0.19</v>
      </c>
      <c r="P306" s="72">
        <v>7.13</v>
      </c>
      <c r="Q306" s="72">
        <v>4.91</v>
      </c>
      <c r="R306" s="72">
        <v>0.21299999999999999</v>
      </c>
      <c r="S306" s="72">
        <v>11.5</v>
      </c>
      <c r="V306" s="72" t="s">
        <v>26</v>
      </c>
      <c r="X306" s="71">
        <f>AVERAGE(P309:P310)</f>
        <v>7.8650000000000002</v>
      </c>
      <c r="Y306" s="71">
        <f>AVERAGE(Q309:Q310)</f>
        <v>2.4749999999999996</v>
      </c>
      <c r="Z306" s="71">
        <f>AVERAGE(R309:R310)</f>
        <v>0.3135</v>
      </c>
      <c r="AA306" s="71">
        <f>AVERAGE(S309:S310)</f>
        <v>43.45</v>
      </c>
      <c r="AB306" s="71">
        <f>AVERAGE(M309:M310)</f>
        <v>20.5</v>
      </c>
      <c r="AC306" s="71">
        <f>TNTP!M344</f>
        <v>2.2061025000000001</v>
      </c>
      <c r="AD306" s="71">
        <f>TNTP!N344</f>
        <v>0.10916925</v>
      </c>
    </row>
    <row r="307" spans="1:30" x14ac:dyDescent="0.2">
      <c r="A307" s="73">
        <v>41401</v>
      </c>
      <c r="B307" s="72"/>
      <c r="C307" s="72"/>
      <c r="D307" s="72" t="s">
        <v>65</v>
      </c>
      <c r="E307" s="72">
        <v>4</v>
      </c>
      <c r="F307" s="72">
        <v>2</v>
      </c>
      <c r="G307" s="72">
        <v>6</v>
      </c>
      <c r="H307" s="72">
        <v>5</v>
      </c>
      <c r="I307" s="72">
        <v>1</v>
      </c>
      <c r="J307" s="72">
        <v>13</v>
      </c>
      <c r="K307" s="72">
        <v>64</v>
      </c>
      <c r="L307" s="72">
        <v>60</v>
      </c>
      <c r="M307" s="72">
        <v>28</v>
      </c>
      <c r="N307" s="72">
        <v>1</v>
      </c>
      <c r="O307" s="72">
        <v>0.1</v>
      </c>
      <c r="P307" s="72">
        <v>6.87</v>
      </c>
      <c r="Q307" s="72">
        <v>5.05</v>
      </c>
      <c r="R307" s="72">
        <v>0.20899999999999999</v>
      </c>
      <c r="S307" s="72">
        <v>9</v>
      </c>
      <c r="V307" s="72" t="s">
        <v>27</v>
      </c>
      <c r="X307" s="71">
        <f>AVERAGE(P311:P313)</f>
        <v>6.8466666666666667</v>
      </c>
      <c r="Y307" s="71">
        <f>AVERAGE(Q311:Q313)</f>
        <v>4.5733333333333333</v>
      </c>
      <c r="Z307" s="71">
        <f>AVERAGE(R311:R313)</f>
        <v>0.44466666666666671</v>
      </c>
      <c r="AA307" s="71">
        <f>AVERAGE(S311:S313)</f>
        <v>22.633333333333336</v>
      </c>
      <c r="AB307" s="71">
        <f>AVERAGE(M311:M312)</f>
        <v>25</v>
      </c>
      <c r="AC307" s="71">
        <f>TNTP!M345</f>
        <v>2.1967645</v>
      </c>
      <c r="AD307" s="71">
        <f>TNTP!N345</f>
        <v>0.13363555000000002</v>
      </c>
    </row>
    <row r="308" spans="1:30" x14ac:dyDescent="0.2">
      <c r="A308" s="73">
        <v>41415</v>
      </c>
      <c r="B308" s="72"/>
      <c r="C308" s="72"/>
      <c r="D308" s="72" t="s">
        <v>107</v>
      </c>
      <c r="E308" s="72">
        <v>2</v>
      </c>
      <c r="F308" s="72">
        <v>2</v>
      </c>
      <c r="G308" s="72">
        <v>2</v>
      </c>
      <c r="H308" s="72">
        <v>2</v>
      </c>
      <c r="I308" s="72">
        <v>3</v>
      </c>
      <c r="J308" s="72">
        <v>10</v>
      </c>
      <c r="K308" s="72">
        <v>82</v>
      </c>
      <c r="L308" s="72">
        <v>76</v>
      </c>
      <c r="M308" s="72">
        <v>42</v>
      </c>
      <c r="N308" s="72">
        <v>1</v>
      </c>
      <c r="O308" s="72">
        <v>0.12</v>
      </c>
      <c r="P308" s="72">
        <v>8.0299999999999994</v>
      </c>
      <c r="Q308" s="72">
        <v>4.9000000000000004</v>
      </c>
      <c r="R308" s="72">
        <v>0.42899999999999999</v>
      </c>
      <c r="S308" s="72">
        <v>61.6</v>
      </c>
      <c r="V308" s="72" t="s">
        <v>28</v>
      </c>
      <c r="X308" s="71">
        <f>AVERAGE(P314:P315)</f>
        <v>7.2100000000000009</v>
      </c>
      <c r="Y308" s="71">
        <f>AVERAGE(Q314:Q315)</f>
        <v>6.75</v>
      </c>
      <c r="Z308" s="71">
        <f>AVERAGE(R314:R315)</f>
        <v>0.187</v>
      </c>
      <c r="AA308" s="71">
        <f>AVERAGE(S314:S315)</f>
        <v>22.95</v>
      </c>
      <c r="AB308" s="71">
        <f>AVERAGE(M314:M315)</f>
        <v>10.5</v>
      </c>
      <c r="AC308" s="71">
        <f>TNTP!M346</f>
        <v>2.871435</v>
      </c>
      <c r="AD308" s="71">
        <f>TNTP!N346</f>
        <v>8.2380199999999987E-2</v>
      </c>
    </row>
    <row r="309" spans="1:30" x14ac:dyDescent="0.2">
      <c r="A309" s="73">
        <v>41429</v>
      </c>
      <c r="B309" s="72"/>
      <c r="C309" s="72"/>
      <c r="D309" s="72"/>
      <c r="E309" s="72">
        <v>2</v>
      </c>
      <c r="F309" s="72">
        <v>2</v>
      </c>
      <c r="G309" s="72">
        <v>1</v>
      </c>
      <c r="H309" s="72">
        <v>5</v>
      </c>
      <c r="I309" s="72">
        <v>2</v>
      </c>
      <c r="J309" s="72">
        <v>7</v>
      </c>
      <c r="K309" s="72">
        <v>74</v>
      </c>
      <c r="L309" s="72">
        <v>74</v>
      </c>
      <c r="M309" s="72">
        <v>20</v>
      </c>
      <c r="N309" s="72">
        <v>1</v>
      </c>
      <c r="O309" s="72">
        <v>0.1</v>
      </c>
      <c r="P309" s="72">
        <v>8.7200000000000006</v>
      </c>
      <c r="Q309" s="72">
        <v>2.5099999999999998</v>
      </c>
      <c r="R309" s="72">
        <v>0.498</v>
      </c>
      <c r="S309" s="72">
        <v>47.9</v>
      </c>
      <c r="V309" s="72" t="s">
        <v>29</v>
      </c>
      <c r="X309" s="71" t="e">
        <f>AVERAGE(P316:P317)</f>
        <v>#DIV/0!</v>
      </c>
      <c r="Y309" s="71" t="e">
        <f>AVERAGE(Q316:Q317)</f>
        <v>#DIV/0!</v>
      </c>
      <c r="Z309" s="71" t="e">
        <f>AVERAGE(R316:R317)</f>
        <v>#DIV/0!</v>
      </c>
      <c r="AA309" s="71" t="e">
        <f>AVERAGE(S316:S317)</f>
        <v>#DIV/0!</v>
      </c>
      <c r="AB309" s="71" t="e">
        <f>AVERAGE(M316:M317)</f>
        <v>#DIV/0!</v>
      </c>
      <c r="AC309" s="71" t="e">
        <f>TNTP!M347</f>
        <v>#DIV/0!</v>
      </c>
      <c r="AD309" s="71" t="e">
        <f>TNTP!N347</f>
        <v>#DIV/0!</v>
      </c>
    </row>
    <row r="310" spans="1:30" x14ac:dyDescent="0.2">
      <c r="A310" s="73">
        <v>41443</v>
      </c>
      <c r="B310" s="72"/>
      <c r="C310" s="72"/>
      <c r="D310" s="72" t="s">
        <v>65</v>
      </c>
      <c r="E310" s="72">
        <v>4</v>
      </c>
      <c r="F310" s="72">
        <v>2</v>
      </c>
      <c r="G310" s="72">
        <v>2</v>
      </c>
      <c r="H310" s="72">
        <v>3</v>
      </c>
      <c r="I310" s="72">
        <v>2</v>
      </c>
      <c r="J310" s="72">
        <v>10</v>
      </c>
      <c r="K310" s="72">
        <v>78</v>
      </c>
      <c r="L310" s="72">
        <v>76</v>
      </c>
      <c r="M310" s="72">
        <v>21</v>
      </c>
      <c r="N310" s="72">
        <v>1</v>
      </c>
      <c r="O310" s="72">
        <v>0.1</v>
      </c>
      <c r="P310" s="72">
        <v>7.01</v>
      </c>
      <c r="Q310" s="72">
        <v>2.44</v>
      </c>
      <c r="R310" s="72">
        <v>0.129</v>
      </c>
      <c r="S310" s="72">
        <v>39</v>
      </c>
      <c r="V310" s="72" t="s">
        <v>30</v>
      </c>
      <c r="X310" s="71" t="e">
        <f>AVERAGE(P318:P319)</f>
        <v>#DIV/0!</v>
      </c>
      <c r="Y310" s="71" t="e">
        <f>AVERAGE(Q318:Q319)</f>
        <v>#DIV/0!</v>
      </c>
      <c r="Z310" s="71" t="e">
        <f>AVERAGE(R318:R319)</f>
        <v>#DIV/0!</v>
      </c>
      <c r="AA310" s="71" t="e">
        <f>AVERAGE(S318:S319)</f>
        <v>#DIV/0!</v>
      </c>
      <c r="AB310" s="71" t="e">
        <f>AVERAGE(M318:M319)</f>
        <v>#DIV/0!</v>
      </c>
      <c r="AC310" s="71" t="e">
        <f>TNTP!M348</f>
        <v>#DIV/0!</v>
      </c>
      <c r="AD310" s="71" t="e">
        <f>TNTP!N348</f>
        <v>#DIV/0!</v>
      </c>
    </row>
    <row r="311" spans="1:30" x14ac:dyDescent="0.2">
      <c r="A311" s="73">
        <v>41457</v>
      </c>
      <c r="B311" s="72"/>
      <c r="C311" s="72"/>
      <c r="D311" s="72" t="s">
        <v>107</v>
      </c>
      <c r="E311" s="72">
        <v>1</v>
      </c>
      <c r="F311" s="72">
        <v>1</v>
      </c>
      <c r="G311" s="72">
        <v>6</v>
      </c>
      <c r="H311" s="72">
        <v>5</v>
      </c>
      <c r="I311" s="72">
        <v>2</v>
      </c>
      <c r="J311" s="72">
        <v>8</v>
      </c>
      <c r="K311" s="72">
        <v>82</v>
      </c>
      <c r="L311" s="72">
        <v>78</v>
      </c>
      <c r="M311" s="123">
        <v>36</v>
      </c>
      <c r="N311" s="72">
        <v>1</v>
      </c>
      <c r="O311" s="72">
        <v>0.06</v>
      </c>
      <c r="P311" s="72">
        <v>6.77</v>
      </c>
      <c r="Q311" s="72">
        <v>2.4500000000000002</v>
      </c>
      <c r="R311" s="72">
        <v>0.221</v>
      </c>
      <c r="S311" s="72">
        <v>18.7</v>
      </c>
      <c r="V311" s="72" t="s">
        <v>31</v>
      </c>
      <c r="X311" s="71">
        <f>AVERAGE(P320)</f>
        <v>7.11</v>
      </c>
      <c r="Y311" s="71">
        <f>AVERAGE(Q320)</f>
        <v>8.1</v>
      </c>
      <c r="Z311" s="71">
        <f>AVERAGE(R320)</f>
        <v>0.28899999999999998</v>
      </c>
      <c r="AA311" s="71">
        <f>AVERAGE(S320)</f>
        <v>22.6</v>
      </c>
      <c r="AB311" s="71">
        <f>AVERAGE(M320)</f>
        <v>28</v>
      </c>
      <c r="AC311" s="71">
        <f>TNTP!M349</f>
        <v>4.3351664999999997</v>
      </c>
      <c r="AD311" s="71">
        <f>TNTP!N349</f>
        <v>8.2070499999999991E-2</v>
      </c>
    </row>
    <row r="312" spans="1:30" x14ac:dyDescent="0.2">
      <c r="A312" s="73">
        <v>41471</v>
      </c>
      <c r="B312" s="72"/>
      <c r="C312" s="72"/>
      <c r="D312" s="72" t="s">
        <v>107</v>
      </c>
      <c r="E312" s="72">
        <v>3</v>
      </c>
      <c r="F312" s="72">
        <v>2</v>
      </c>
      <c r="G312" s="72">
        <v>1</v>
      </c>
      <c r="H312" s="72">
        <v>1</v>
      </c>
      <c r="I312" s="72">
        <v>2</v>
      </c>
      <c r="J312" s="72">
        <v>6</v>
      </c>
      <c r="K312" s="72">
        <v>90</v>
      </c>
      <c r="L312" s="72">
        <v>84</v>
      </c>
      <c r="M312" s="72">
        <v>14</v>
      </c>
      <c r="N312" s="72">
        <v>1</v>
      </c>
      <c r="O312" s="72">
        <v>0.04</v>
      </c>
      <c r="P312" s="72">
        <v>6.4</v>
      </c>
      <c r="Q312" s="72">
        <v>3.18</v>
      </c>
      <c r="R312" s="72">
        <v>0.71199999999999997</v>
      </c>
      <c r="S312" s="72">
        <v>21</v>
      </c>
    </row>
    <row r="313" spans="1:30" x14ac:dyDescent="0.2">
      <c r="A313" s="73">
        <v>41485</v>
      </c>
      <c r="B313" s="72"/>
      <c r="C313" s="72"/>
      <c r="D313" s="72"/>
      <c r="E313" s="72">
        <v>2</v>
      </c>
      <c r="F313" s="72">
        <v>2</v>
      </c>
      <c r="G313" s="72">
        <v>2</v>
      </c>
      <c r="H313" s="72">
        <v>1</v>
      </c>
      <c r="I313" s="72">
        <v>2</v>
      </c>
      <c r="J313" s="72">
        <v>6</v>
      </c>
      <c r="K313" s="72">
        <v>75</v>
      </c>
      <c r="L313" s="72">
        <v>73</v>
      </c>
      <c r="M313" s="72">
        <v>20</v>
      </c>
      <c r="N313" s="72">
        <v>1</v>
      </c>
      <c r="O313" s="72">
        <v>0.11</v>
      </c>
      <c r="P313" s="72">
        <v>7.37</v>
      </c>
      <c r="Q313" s="72">
        <v>8.09</v>
      </c>
      <c r="R313" s="72">
        <v>0.40100000000000002</v>
      </c>
      <c r="S313" s="72">
        <v>28.2</v>
      </c>
    </row>
    <row r="314" spans="1:30" x14ac:dyDescent="0.2">
      <c r="A314" s="73">
        <v>41499</v>
      </c>
      <c r="B314" s="72"/>
      <c r="C314" s="72"/>
      <c r="D314" s="72"/>
      <c r="E314" s="72">
        <v>3</v>
      </c>
      <c r="F314" s="72">
        <v>2</v>
      </c>
      <c r="G314" s="72">
        <v>4</v>
      </c>
      <c r="H314" s="72">
        <v>2</v>
      </c>
      <c r="I314" s="72">
        <v>3</v>
      </c>
      <c r="J314" s="72">
        <v>10</v>
      </c>
      <c r="K314" s="72">
        <v>81</v>
      </c>
      <c r="L314" s="72">
        <v>78</v>
      </c>
      <c r="M314" s="119">
        <v>1</v>
      </c>
      <c r="N314" s="72">
        <v>1</v>
      </c>
      <c r="O314" s="72">
        <v>0.1</v>
      </c>
      <c r="P314" s="72">
        <v>6.98</v>
      </c>
      <c r="Q314" s="72">
        <v>6.58</v>
      </c>
      <c r="R314" s="72">
        <v>0.17100000000000001</v>
      </c>
      <c r="S314" s="72">
        <v>19.399999999999999</v>
      </c>
    </row>
    <row r="315" spans="1:30" x14ac:dyDescent="0.2">
      <c r="A315" s="73">
        <v>41513</v>
      </c>
      <c r="B315" s="72"/>
      <c r="C315" s="72"/>
      <c r="D315" s="72" t="s">
        <v>213</v>
      </c>
      <c r="E315" s="72">
        <v>2</v>
      </c>
      <c r="F315" s="72">
        <v>2</v>
      </c>
      <c r="G315" s="72">
        <v>2</v>
      </c>
      <c r="H315" s="72">
        <v>1</v>
      </c>
      <c r="I315" s="72">
        <v>2</v>
      </c>
      <c r="J315" s="72">
        <v>11</v>
      </c>
      <c r="K315" s="72">
        <v>75</v>
      </c>
      <c r="L315" s="72">
        <v>73</v>
      </c>
      <c r="M315" s="72">
        <v>20</v>
      </c>
      <c r="N315" s="72">
        <v>1</v>
      </c>
      <c r="O315" s="72">
        <v>0.14000000000000001</v>
      </c>
      <c r="P315" s="71">
        <v>7.44</v>
      </c>
      <c r="Q315" s="72">
        <v>6.92</v>
      </c>
      <c r="R315" s="72">
        <v>0.20300000000000001</v>
      </c>
      <c r="S315" s="72">
        <v>26.5</v>
      </c>
    </row>
    <row r="316" spans="1:30" x14ac:dyDescent="0.2">
      <c r="A316" s="73">
        <v>41527</v>
      </c>
      <c r="B316" s="72"/>
      <c r="C316" s="72"/>
      <c r="D316" s="72" t="s">
        <v>203</v>
      </c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30" x14ac:dyDescent="0.2">
      <c r="A317" s="73">
        <v>41541</v>
      </c>
      <c r="B317" s="72"/>
      <c r="C317" s="72"/>
      <c r="D317" s="72" t="s">
        <v>203</v>
      </c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30" x14ac:dyDescent="0.2">
      <c r="A318" s="76">
        <v>41555</v>
      </c>
      <c r="B318" s="72"/>
      <c r="C318" s="72"/>
      <c r="D318" s="72" t="s">
        <v>203</v>
      </c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30" x14ac:dyDescent="0.2">
      <c r="A319" s="76">
        <v>41569</v>
      </c>
      <c r="B319" s="72"/>
      <c r="C319" s="72"/>
      <c r="D319" s="72" t="s">
        <v>203</v>
      </c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30" x14ac:dyDescent="0.2">
      <c r="A320" s="76">
        <v>41583</v>
      </c>
      <c r="B320" s="72"/>
      <c r="C320" s="72"/>
      <c r="D320" s="72" t="s">
        <v>190</v>
      </c>
      <c r="E320" s="72">
        <v>4</v>
      </c>
      <c r="F320" s="72">
        <v>2</v>
      </c>
      <c r="G320" s="72">
        <v>3</v>
      </c>
      <c r="H320" s="72">
        <v>1</v>
      </c>
      <c r="I320" s="72">
        <v>2</v>
      </c>
      <c r="J320" s="72">
        <v>6</v>
      </c>
      <c r="K320" s="72">
        <v>60</v>
      </c>
      <c r="L320" s="72">
        <v>55</v>
      </c>
      <c r="M320" s="72">
        <v>28</v>
      </c>
      <c r="N320" s="72">
        <v>1</v>
      </c>
      <c r="O320" s="72">
        <v>0.17</v>
      </c>
      <c r="P320" s="72">
        <v>7.11</v>
      </c>
      <c r="Q320" s="72">
        <v>8.1</v>
      </c>
      <c r="R320" s="72">
        <v>0.28899999999999998</v>
      </c>
      <c r="S320" s="72">
        <v>22.6</v>
      </c>
    </row>
    <row r="321" spans="1:30" x14ac:dyDescent="0.2">
      <c r="A321" s="76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3" spans="1:30" x14ac:dyDescent="0.2">
      <c r="A323" s="73">
        <v>41345</v>
      </c>
      <c r="B323" s="72" t="s">
        <v>66</v>
      </c>
      <c r="C323" s="72" t="s">
        <v>67</v>
      </c>
      <c r="D323" s="72" t="s">
        <v>176</v>
      </c>
      <c r="E323" s="72">
        <v>3</v>
      </c>
      <c r="F323" s="72">
        <v>2</v>
      </c>
      <c r="G323" s="72">
        <v>4</v>
      </c>
      <c r="H323" s="72">
        <v>3</v>
      </c>
      <c r="I323" s="72">
        <v>2</v>
      </c>
      <c r="J323" s="72">
        <v>8</v>
      </c>
      <c r="K323" s="72">
        <v>54</v>
      </c>
      <c r="L323" s="72">
        <v>48</v>
      </c>
      <c r="M323" s="72">
        <v>12</v>
      </c>
      <c r="N323" s="72">
        <v>1</v>
      </c>
      <c r="O323" s="72">
        <v>7.0000000000000007E-2</v>
      </c>
      <c r="P323" s="72">
        <v>6.75</v>
      </c>
      <c r="Q323" s="74">
        <v>2.84</v>
      </c>
      <c r="R323" s="72">
        <v>0.155</v>
      </c>
      <c r="S323" s="72">
        <v>7.4</v>
      </c>
      <c r="V323" s="72" t="s">
        <v>22</v>
      </c>
      <c r="W323" s="106" t="s">
        <v>66</v>
      </c>
      <c r="X323" s="71">
        <f>AVERAGE(P323:P324)</f>
        <v>6.7249999999999996</v>
      </c>
      <c r="Y323" s="71">
        <f>AVERAGE(Q323:Q324)</f>
        <v>3.26</v>
      </c>
      <c r="Z323" s="71">
        <f>AVERAGE(R323:R324)</f>
        <v>0.34050000000000002</v>
      </c>
      <c r="AA323" s="71">
        <f>AVERAGE(S323:S324)</f>
        <v>7.8</v>
      </c>
      <c r="AB323" s="71">
        <f>AVERAGE(M323:M324)</f>
        <v>11</v>
      </c>
      <c r="AC323" s="71">
        <f>TNTP!M378</f>
        <v>2.8994489999999997</v>
      </c>
      <c r="AD323" s="71">
        <f>TNTP!N378</f>
        <v>9.4923050000000009E-2</v>
      </c>
    </row>
    <row r="324" spans="1:30" x14ac:dyDescent="0.2">
      <c r="A324" s="73">
        <v>41359</v>
      </c>
      <c r="B324" s="72"/>
      <c r="C324" s="72"/>
      <c r="D324" s="72"/>
      <c r="E324" s="72">
        <v>1</v>
      </c>
      <c r="F324" s="72">
        <v>2</v>
      </c>
      <c r="G324" s="72">
        <v>2</v>
      </c>
      <c r="H324" s="72">
        <v>4</v>
      </c>
      <c r="I324" s="72">
        <v>3</v>
      </c>
      <c r="J324" s="72">
        <v>12</v>
      </c>
      <c r="K324" s="72">
        <v>50</v>
      </c>
      <c r="L324" s="72">
        <v>44</v>
      </c>
      <c r="M324" s="72">
        <v>10</v>
      </c>
      <c r="N324" s="72">
        <v>1</v>
      </c>
      <c r="O324" s="72">
        <v>0.18</v>
      </c>
      <c r="P324" s="72">
        <v>6.7</v>
      </c>
      <c r="Q324" s="72">
        <v>3.68</v>
      </c>
      <c r="R324" s="72">
        <v>0.52600000000000002</v>
      </c>
      <c r="S324" s="72">
        <v>8.1999999999999993</v>
      </c>
      <c r="V324" s="72" t="s">
        <v>24</v>
      </c>
      <c r="X324" s="71">
        <f>AVERAGE(P325:P326)</f>
        <v>6.8900000000000006</v>
      </c>
      <c r="Y324" s="71">
        <f>AVERAGE(Q325:Q326)</f>
        <v>4.57</v>
      </c>
      <c r="Z324" s="71">
        <f>AVERAGE(R325:R326)</f>
        <v>0.27150000000000002</v>
      </c>
      <c r="AA324" s="71">
        <f>AVERAGE(S325:S326)</f>
        <v>9.0500000000000007</v>
      </c>
      <c r="AB324" s="71">
        <f>AVERAGE(M325:M326)</f>
        <v>13.5</v>
      </c>
      <c r="AC324" s="71">
        <f>TNTP!M379</f>
        <v>3.2846415000000002</v>
      </c>
      <c r="AD324" s="71">
        <f>TNTP!N379</f>
        <v>7.5257099999999993E-2</v>
      </c>
    </row>
    <row r="325" spans="1:30" x14ac:dyDescent="0.2">
      <c r="A325" s="73">
        <v>41373</v>
      </c>
      <c r="B325" s="72"/>
      <c r="C325" s="72"/>
      <c r="D325" s="72"/>
      <c r="E325" s="72">
        <v>4</v>
      </c>
      <c r="F325" s="72">
        <v>1</v>
      </c>
      <c r="G325" s="72">
        <v>1</v>
      </c>
      <c r="H325" s="72">
        <v>1</v>
      </c>
      <c r="I325" s="72">
        <v>1</v>
      </c>
      <c r="J325" s="72" t="s">
        <v>23</v>
      </c>
      <c r="K325" s="72">
        <v>78</v>
      </c>
      <c r="L325" s="72">
        <v>58</v>
      </c>
      <c r="M325" s="72">
        <v>15</v>
      </c>
      <c r="N325" s="72">
        <v>1</v>
      </c>
      <c r="O325" s="72">
        <v>0.11</v>
      </c>
      <c r="P325" s="72">
        <v>6.73</v>
      </c>
      <c r="Q325" s="72">
        <v>4.96</v>
      </c>
      <c r="R325" s="72">
        <v>0.27100000000000002</v>
      </c>
      <c r="S325" s="72">
        <v>7.5</v>
      </c>
      <c r="V325" s="72" t="s">
        <v>25</v>
      </c>
      <c r="X325" s="71">
        <f>AVERAGE(P327:P328)</f>
        <v>7</v>
      </c>
      <c r="Y325" s="71">
        <f>AVERAGE(Q327:Q328)</f>
        <v>4.12</v>
      </c>
      <c r="Z325" s="71">
        <f>AVERAGE(R327:R328)</f>
        <v>0.47699999999999998</v>
      </c>
      <c r="AA325" s="71">
        <f>AVERAGE(S327:S328)</f>
        <v>15.45</v>
      </c>
      <c r="AB325" s="71">
        <f>AVERAGE(M327:M328)</f>
        <v>16</v>
      </c>
      <c r="AC325" s="71">
        <f>TNTP!M380</f>
        <v>2.1080535</v>
      </c>
      <c r="AD325" s="71">
        <f>TNTP!N380</f>
        <v>9.3993949999999993E-2</v>
      </c>
    </row>
    <row r="326" spans="1:30" x14ac:dyDescent="0.2">
      <c r="A326" s="73">
        <v>41387</v>
      </c>
      <c r="B326" s="72"/>
      <c r="C326" s="72"/>
      <c r="D326" s="72"/>
      <c r="E326" s="72">
        <v>4</v>
      </c>
      <c r="F326" s="72">
        <v>2</v>
      </c>
      <c r="G326" s="72">
        <v>3</v>
      </c>
      <c r="H326" s="72">
        <v>1</v>
      </c>
      <c r="I326" s="72">
        <v>3</v>
      </c>
      <c r="J326" s="72">
        <v>6</v>
      </c>
      <c r="K326" s="72">
        <v>45</v>
      </c>
      <c r="L326" s="72">
        <v>56</v>
      </c>
      <c r="M326" s="72">
        <v>12</v>
      </c>
      <c r="N326" s="72">
        <v>1</v>
      </c>
      <c r="O326" s="72">
        <v>0.06</v>
      </c>
      <c r="P326" s="72">
        <v>7.05</v>
      </c>
      <c r="Q326" s="72">
        <v>4.18</v>
      </c>
      <c r="R326" s="72">
        <v>0.27200000000000002</v>
      </c>
      <c r="S326" s="72">
        <v>10.6</v>
      </c>
      <c r="V326" s="72" t="s">
        <v>26</v>
      </c>
      <c r="X326" s="71">
        <f>AVERAGE(P329:P330)</f>
        <v>7.2200000000000006</v>
      </c>
      <c r="Y326" s="71">
        <f>AVERAGE(Q329:Q330)</f>
        <v>2.4500000000000002</v>
      </c>
      <c r="Z326" s="71">
        <f>AVERAGE(R329:R330)</f>
        <v>0.47400000000000003</v>
      </c>
      <c r="AA326" s="71">
        <f>AVERAGE(S329:S330)</f>
        <v>23.35</v>
      </c>
      <c r="AB326" s="71">
        <f>AVERAGE(M329:M330)</f>
        <v>14</v>
      </c>
      <c r="AC326" s="71">
        <f>TNTP!M381</f>
        <v>1.9049520000000002</v>
      </c>
      <c r="AD326" s="71">
        <f>TNTP!N381</f>
        <v>0.12171209999999999</v>
      </c>
    </row>
    <row r="327" spans="1:30" x14ac:dyDescent="0.2">
      <c r="A327" s="73">
        <v>41401</v>
      </c>
      <c r="B327" s="72"/>
      <c r="C327" s="72"/>
      <c r="D327" s="72"/>
      <c r="E327" s="72" t="s">
        <v>23</v>
      </c>
      <c r="F327" s="72">
        <v>1</v>
      </c>
      <c r="G327" s="72">
        <v>4</v>
      </c>
      <c r="H327" s="72">
        <v>5</v>
      </c>
      <c r="I327" s="72">
        <v>3</v>
      </c>
      <c r="J327" s="72">
        <v>7</v>
      </c>
      <c r="K327" s="72">
        <v>60</v>
      </c>
      <c r="L327" s="72">
        <v>59</v>
      </c>
      <c r="M327" s="72">
        <v>18</v>
      </c>
      <c r="N327" s="72">
        <v>1</v>
      </c>
      <c r="O327" s="72">
        <v>0.76</v>
      </c>
      <c r="P327" s="72">
        <v>7.01</v>
      </c>
      <c r="Q327" s="72">
        <v>4.3899999999999997</v>
      </c>
      <c r="R327" s="72">
        <v>0.374</v>
      </c>
      <c r="S327" s="72">
        <v>19.8</v>
      </c>
      <c r="V327" s="72" t="s">
        <v>27</v>
      </c>
      <c r="X327" s="71">
        <f>AVERAGE(P331:P333)</f>
        <v>6.61</v>
      </c>
      <c r="Y327" s="71">
        <f>AVERAGE(Q331:Q333)</f>
        <v>3.7033333333333331</v>
      </c>
      <c r="Z327" s="71">
        <f>AVERAGE(R331:R333)</f>
        <v>0.53200000000000003</v>
      </c>
      <c r="AA327" s="71">
        <f>AVERAGE(S331:S333)</f>
        <v>12.799999999999999</v>
      </c>
      <c r="AB327" s="71">
        <f>AVERAGE(M331:M333)</f>
        <v>15.333333333333334</v>
      </c>
      <c r="AC327" s="71">
        <f>TNTP!M382</f>
        <v>2.0030009999999998</v>
      </c>
      <c r="AD327" s="71">
        <f>TNTP!N382</f>
        <v>0.12687376666666667</v>
      </c>
    </row>
    <row r="328" spans="1:30" x14ac:dyDescent="0.2">
      <c r="A328" s="73">
        <v>41415</v>
      </c>
      <c r="B328" s="72"/>
      <c r="C328" s="72"/>
      <c r="D328" s="72"/>
      <c r="E328" s="72">
        <v>4</v>
      </c>
      <c r="F328" s="72">
        <v>1</v>
      </c>
      <c r="G328" s="72">
        <v>3</v>
      </c>
      <c r="H328" s="72">
        <v>3</v>
      </c>
      <c r="I328" s="72">
        <v>2</v>
      </c>
      <c r="J328" s="72">
        <v>12</v>
      </c>
      <c r="K328" s="72">
        <v>75</v>
      </c>
      <c r="L328" s="72">
        <v>70</v>
      </c>
      <c r="M328" s="72">
        <v>14</v>
      </c>
      <c r="N328" s="72">
        <v>1</v>
      </c>
      <c r="O328" s="72">
        <v>0.2</v>
      </c>
      <c r="P328" s="72">
        <v>6.99</v>
      </c>
      <c r="Q328" s="72">
        <v>3.85</v>
      </c>
      <c r="R328" s="72">
        <v>0.57999999999999996</v>
      </c>
      <c r="S328" s="72">
        <v>11.1</v>
      </c>
      <c r="V328" s="72" t="s">
        <v>28</v>
      </c>
      <c r="X328" s="71">
        <f>AVERAGE(P334:P335)</f>
        <v>7.1349999999999998</v>
      </c>
      <c r="Y328" s="71">
        <f>AVERAGE(Q334:Q335)</f>
        <v>5.6050000000000004</v>
      </c>
      <c r="Z328" s="71">
        <f>AVERAGE(R334:R335)</f>
        <v>0.25600000000000001</v>
      </c>
      <c r="AA328" s="71">
        <f>AVERAGE(S334:S335)</f>
        <v>10.4</v>
      </c>
      <c r="AB328" s="71">
        <f>AVERAGE(M334:M335)</f>
        <v>16</v>
      </c>
      <c r="AC328" s="71">
        <f>TNTP!M383</f>
        <v>1.7508750000000002</v>
      </c>
      <c r="AD328" s="71">
        <f>TNTP!N383</f>
        <v>8.3773849999999983E-2</v>
      </c>
    </row>
    <row r="329" spans="1:30" x14ac:dyDescent="0.2">
      <c r="A329" s="73">
        <v>41429</v>
      </c>
      <c r="B329" s="72"/>
      <c r="C329" s="72"/>
      <c r="D329" s="72"/>
      <c r="E329" s="72">
        <v>4</v>
      </c>
      <c r="F329" s="72">
        <v>2</v>
      </c>
      <c r="G329" s="72">
        <v>1</v>
      </c>
      <c r="H329" s="72">
        <v>5</v>
      </c>
      <c r="I329" s="72">
        <v>4</v>
      </c>
      <c r="J329" s="72">
        <v>5</v>
      </c>
      <c r="K329" s="72">
        <v>74</v>
      </c>
      <c r="L329" s="72">
        <v>72</v>
      </c>
      <c r="M329" s="72">
        <v>12</v>
      </c>
      <c r="N329" s="72">
        <v>2</v>
      </c>
      <c r="O329" s="72">
        <v>0.13</v>
      </c>
      <c r="P329" s="71">
        <v>7.7</v>
      </c>
      <c r="Q329" s="72">
        <v>2.93</v>
      </c>
      <c r="R329" s="72">
        <v>0.40200000000000002</v>
      </c>
      <c r="S329" s="72">
        <v>38.1</v>
      </c>
      <c r="V329" s="72" t="s">
        <v>29</v>
      </c>
      <c r="X329" s="71">
        <f>AVERAGE(P336:P337)</f>
        <v>6.92</v>
      </c>
      <c r="Y329" s="71">
        <f>AVERAGE(Q336:Q337)</f>
        <v>6.1349999999999998</v>
      </c>
      <c r="Z329" s="71">
        <f>AVERAGE(R336:R337)</f>
        <v>0.184</v>
      </c>
      <c r="AA329" s="71">
        <f>AVERAGE(S336:S337)</f>
        <v>9.5500000000000007</v>
      </c>
      <c r="AB329" s="71">
        <f>AVERAGE(M336:M337)</f>
        <v>15</v>
      </c>
      <c r="AC329" s="71">
        <f>TNTP!M384</f>
        <v>1.6031011500000001</v>
      </c>
      <c r="AD329" s="71">
        <f>TNTP!N384</f>
        <v>5.6520250000000001E-2</v>
      </c>
    </row>
    <row r="330" spans="1:30" x14ac:dyDescent="0.2">
      <c r="A330" s="73">
        <v>41443</v>
      </c>
      <c r="B330" s="72"/>
      <c r="C330" s="72"/>
      <c r="D330" s="72"/>
      <c r="E330" s="72">
        <v>1</v>
      </c>
      <c r="F330" s="72">
        <v>1</v>
      </c>
      <c r="G330" s="72">
        <v>3</v>
      </c>
      <c r="H330" s="72">
        <v>4</v>
      </c>
      <c r="I330" s="72">
        <v>1</v>
      </c>
      <c r="J330" s="72">
        <v>13</v>
      </c>
      <c r="K330" s="72">
        <v>76</v>
      </c>
      <c r="L330" s="72">
        <v>76</v>
      </c>
      <c r="M330" s="72">
        <v>16</v>
      </c>
      <c r="N330" s="72">
        <v>1</v>
      </c>
      <c r="O330" s="72">
        <v>0.14000000000000001</v>
      </c>
      <c r="P330" s="72">
        <v>6.74</v>
      </c>
      <c r="Q330" s="72">
        <v>1.97</v>
      </c>
      <c r="R330" s="72">
        <v>0.54600000000000004</v>
      </c>
      <c r="S330" s="71">
        <v>8.6</v>
      </c>
      <c r="V330" s="72" t="s">
        <v>30</v>
      </c>
      <c r="X330" s="71">
        <f>AVERAGE(P338:P339)</f>
        <v>6.8599999999999994</v>
      </c>
      <c r="Y330" s="71">
        <f>AVERAGE(Q338:Q339)</f>
        <v>5.9350000000000005</v>
      </c>
      <c r="Z330" s="71">
        <f>AVERAGE(R338:R339)</f>
        <v>0.251</v>
      </c>
      <c r="AA330" s="71">
        <f>AVERAGE(S338:S339)</f>
        <v>12.1</v>
      </c>
      <c r="AB330" s="71">
        <f>AVERAGE(M338:M339)</f>
        <v>28.5</v>
      </c>
      <c r="AC330" s="71">
        <f>TNTP!M385</f>
        <v>1.5477734999999999</v>
      </c>
      <c r="AD330" s="71">
        <f>TNTP!N385</f>
        <v>5.4816900000000002E-2</v>
      </c>
    </row>
    <row r="331" spans="1:30" x14ac:dyDescent="0.2">
      <c r="A331" s="73">
        <v>41457</v>
      </c>
      <c r="B331" s="72"/>
      <c r="C331" s="72"/>
      <c r="D331" s="72"/>
      <c r="E331" s="72">
        <v>1</v>
      </c>
      <c r="F331" s="72">
        <v>1</v>
      </c>
      <c r="G331" s="72">
        <v>3</v>
      </c>
      <c r="H331" s="72">
        <v>6</v>
      </c>
      <c r="I331" s="72">
        <v>2</v>
      </c>
      <c r="J331" s="72">
        <v>12</v>
      </c>
      <c r="K331" s="72">
        <v>80</v>
      </c>
      <c r="L331" s="72">
        <v>76</v>
      </c>
      <c r="M331" s="72">
        <v>12</v>
      </c>
      <c r="N331" s="72">
        <v>1</v>
      </c>
      <c r="O331" s="72">
        <v>7.0000000000000007E-2</v>
      </c>
      <c r="P331" s="72">
        <v>6.59</v>
      </c>
      <c r="Q331" s="72">
        <v>1.94</v>
      </c>
      <c r="R331" s="72">
        <v>0.221</v>
      </c>
      <c r="S331" s="72">
        <v>16</v>
      </c>
      <c r="V331" s="72" t="s">
        <v>31</v>
      </c>
      <c r="X331" s="71">
        <f>AVERAGE(P340)</f>
        <v>6.83</v>
      </c>
      <c r="Y331" s="71">
        <f>AVERAGE(Q340)</f>
        <v>7.27</v>
      </c>
      <c r="Z331" s="71">
        <f>AVERAGE(R340)</f>
        <v>0.31900000000000001</v>
      </c>
      <c r="AA331" s="71">
        <f>AVERAGE(S340)</f>
        <v>7.8</v>
      </c>
      <c r="AB331" s="71">
        <f>AVERAGE(M340)</f>
        <v>10</v>
      </c>
      <c r="AC331" s="71">
        <f>TNTP!M386</f>
        <v>1.792896</v>
      </c>
      <c r="AD331" s="71">
        <f>TNTP!N386</f>
        <v>5.5126599999999998E-2</v>
      </c>
    </row>
    <row r="332" spans="1:30" x14ac:dyDescent="0.2">
      <c r="A332" s="73">
        <v>41471</v>
      </c>
      <c r="B332" s="72"/>
      <c r="C332" s="72"/>
      <c r="D332" s="72"/>
      <c r="E332" s="72">
        <v>2</v>
      </c>
      <c r="F332" s="72">
        <v>2</v>
      </c>
      <c r="G332" s="72">
        <v>1</v>
      </c>
      <c r="H332" s="72">
        <v>1</v>
      </c>
      <c r="I332" s="72">
        <v>2</v>
      </c>
      <c r="J332" s="72">
        <v>7</v>
      </c>
      <c r="K332" s="72">
        <v>92</v>
      </c>
      <c r="L332" s="72">
        <v>78</v>
      </c>
      <c r="M332" s="72">
        <v>20</v>
      </c>
      <c r="N332" s="72">
        <v>1</v>
      </c>
      <c r="O332" s="72">
        <v>0.06</v>
      </c>
      <c r="P332" s="72">
        <v>6.3</v>
      </c>
      <c r="Q332" s="72">
        <v>3.09</v>
      </c>
      <c r="R332" s="72">
        <v>0.61699999999999999</v>
      </c>
      <c r="S332" s="72">
        <v>10.8</v>
      </c>
    </row>
    <row r="333" spans="1:30" x14ac:dyDescent="0.2">
      <c r="A333" s="73">
        <v>41485</v>
      </c>
      <c r="B333" s="72"/>
      <c r="C333" s="72"/>
      <c r="D333" s="72"/>
      <c r="E333" s="72">
        <v>2</v>
      </c>
      <c r="F333" s="72">
        <v>2</v>
      </c>
      <c r="G333" s="72">
        <v>1</v>
      </c>
      <c r="H333" s="72">
        <v>2</v>
      </c>
      <c r="I333" s="72">
        <v>2</v>
      </c>
      <c r="J333" s="72">
        <v>5</v>
      </c>
      <c r="K333" s="72">
        <v>78</v>
      </c>
      <c r="L333" s="72">
        <v>77</v>
      </c>
      <c r="M333" s="72">
        <v>14</v>
      </c>
      <c r="N333" s="72">
        <v>1</v>
      </c>
      <c r="O333" s="72">
        <v>0.12</v>
      </c>
      <c r="P333" s="72">
        <v>6.94</v>
      </c>
      <c r="Q333" s="72">
        <v>6.08</v>
      </c>
      <c r="R333" s="72">
        <v>0.75800000000000001</v>
      </c>
      <c r="S333" s="72">
        <v>11.6</v>
      </c>
    </row>
    <row r="334" spans="1:30" x14ac:dyDescent="0.2">
      <c r="A334" s="73">
        <v>41499</v>
      </c>
      <c r="B334" s="72"/>
      <c r="C334" s="72"/>
      <c r="D334" s="72"/>
      <c r="E334" s="72">
        <v>2</v>
      </c>
      <c r="F334" s="72">
        <v>2</v>
      </c>
      <c r="G334" s="72">
        <v>3</v>
      </c>
      <c r="H334" s="72">
        <v>3</v>
      </c>
      <c r="I334" s="72">
        <v>2</v>
      </c>
      <c r="J334" s="72">
        <v>12</v>
      </c>
      <c r="K334" s="72">
        <v>84</v>
      </c>
      <c r="L334" s="72">
        <v>77</v>
      </c>
      <c r="M334" s="72">
        <v>16</v>
      </c>
      <c r="N334" s="72">
        <v>1</v>
      </c>
      <c r="O334" s="72">
        <v>0.11</v>
      </c>
      <c r="P334" s="72">
        <v>6.83</v>
      </c>
      <c r="Q334" s="72">
        <v>5.8</v>
      </c>
      <c r="R334" s="72">
        <v>0.316</v>
      </c>
      <c r="S334" s="72">
        <v>9.5</v>
      </c>
    </row>
    <row r="335" spans="1:30" x14ac:dyDescent="0.2">
      <c r="A335" s="73">
        <v>41513</v>
      </c>
      <c r="B335" s="72"/>
      <c r="C335" s="72"/>
      <c r="D335" s="72"/>
      <c r="E335" s="72">
        <v>2</v>
      </c>
      <c r="F335" s="72">
        <v>1</v>
      </c>
      <c r="G335" s="72">
        <v>2</v>
      </c>
      <c r="H335" s="72">
        <v>1</v>
      </c>
      <c r="I335" s="72">
        <v>2</v>
      </c>
      <c r="J335" s="72">
        <v>12</v>
      </c>
      <c r="K335" s="72">
        <v>85</v>
      </c>
      <c r="L335" s="72">
        <v>76</v>
      </c>
      <c r="M335" s="72">
        <v>16</v>
      </c>
      <c r="N335" s="72">
        <v>2</v>
      </c>
      <c r="O335" s="72">
        <v>0.19</v>
      </c>
      <c r="P335" s="72">
        <v>7.44</v>
      </c>
      <c r="Q335" s="72">
        <v>5.41</v>
      </c>
      <c r="R335" s="72">
        <v>0.19600000000000001</v>
      </c>
      <c r="S335" s="72">
        <v>11.3</v>
      </c>
    </row>
    <row r="336" spans="1:30" x14ac:dyDescent="0.2">
      <c r="A336" s="73">
        <v>41527</v>
      </c>
      <c r="B336" s="72"/>
      <c r="C336" s="72"/>
      <c r="D336" s="72"/>
      <c r="E336" s="72">
        <v>2</v>
      </c>
      <c r="F336" s="72">
        <v>1</v>
      </c>
      <c r="G336" s="72">
        <v>1</v>
      </c>
      <c r="H336" s="72">
        <v>1</v>
      </c>
      <c r="I336" s="72">
        <v>1</v>
      </c>
      <c r="J336" s="72">
        <v>13</v>
      </c>
      <c r="K336" s="72">
        <v>73</v>
      </c>
      <c r="L336" s="72">
        <v>74</v>
      </c>
      <c r="M336" s="72">
        <v>20</v>
      </c>
      <c r="N336" s="72">
        <v>1</v>
      </c>
      <c r="O336" s="72">
        <v>1.43</v>
      </c>
      <c r="P336" s="72">
        <v>6.85</v>
      </c>
      <c r="Q336" s="72">
        <v>6.44</v>
      </c>
      <c r="R336" s="72">
        <v>0.223</v>
      </c>
      <c r="S336" s="72">
        <v>8.4</v>
      </c>
    </row>
    <row r="337" spans="1:30" x14ac:dyDescent="0.2">
      <c r="A337" s="73">
        <v>41541</v>
      </c>
      <c r="B337" s="72"/>
      <c r="C337" s="72"/>
      <c r="D337" s="72"/>
      <c r="E337" s="72">
        <v>1</v>
      </c>
      <c r="F337" s="72">
        <v>2</v>
      </c>
      <c r="G337" s="72">
        <v>1</v>
      </c>
      <c r="H337" s="72">
        <v>1</v>
      </c>
      <c r="I337" s="72">
        <v>2</v>
      </c>
      <c r="J337" s="72">
        <v>12</v>
      </c>
      <c r="K337" s="72">
        <v>50</v>
      </c>
      <c r="L337" s="72">
        <v>65</v>
      </c>
      <c r="M337" s="72">
        <v>10</v>
      </c>
      <c r="N337" s="72">
        <v>1</v>
      </c>
      <c r="O337" s="72">
        <v>1.1499999999999999</v>
      </c>
      <c r="P337" s="72">
        <v>6.99</v>
      </c>
      <c r="Q337" s="72">
        <v>5.83</v>
      </c>
      <c r="R337" s="72">
        <v>0.14499999999999999</v>
      </c>
      <c r="S337" s="72">
        <v>10.7</v>
      </c>
    </row>
    <row r="338" spans="1:30" x14ac:dyDescent="0.2">
      <c r="A338" s="76">
        <v>41555</v>
      </c>
      <c r="B338" s="72"/>
      <c r="C338" s="72"/>
      <c r="D338" s="72"/>
      <c r="E338" s="72">
        <v>2</v>
      </c>
      <c r="F338" s="72">
        <v>2</v>
      </c>
      <c r="G338" s="72">
        <v>3</v>
      </c>
      <c r="H338" s="72">
        <v>5</v>
      </c>
      <c r="I338" s="72">
        <v>3</v>
      </c>
      <c r="J338" s="72">
        <v>6</v>
      </c>
      <c r="K338" s="72">
        <v>54</v>
      </c>
      <c r="L338" s="72">
        <v>68</v>
      </c>
      <c r="M338" s="72">
        <v>12</v>
      </c>
      <c r="N338" s="72">
        <v>1</v>
      </c>
      <c r="O338" s="72">
        <v>1.28</v>
      </c>
      <c r="P338" s="72">
        <v>6.83</v>
      </c>
      <c r="Q338" s="72">
        <v>6.33</v>
      </c>
      <c r="R338" s="72">
        <v>0.18099999999999999</v>
      </c>
      <c r="S338" s="72">
        <v>13.7</v>
      </c>
    </row>
    <row r="339" spans="1:30" x14ac:dyDescent="0.2">
      <c r="A339" s="76">
        <v>41569</v>
      </c>
      <c r="B339" s="72"/>
      <c r="C339" s="72"/>
      <c r="D339" s="72"/>
      <c r="E339" s="72">
        <v>3</v>
      </c>
      <c r="F339" s="72">
        <v>1</v>
      </c>
      <c r="G339" s="72">
        <v>2</v>
      </c>
      <c r="H339" s="72">
        <v>1</v>
      </c>
      <c r="I339" s="72">
        <v>1</v>
      </c>
      <c r="J339" s="72">
        <v>13</v>
      </c>
      <c r="K339" s="72">
        <v>58</v>
      </c>
      <c r="L339" s="72">
        <v>60</v>
      </c>
      <c r="M339" s="72">
        <v>45</v>
      </c>
      <c r="N339" s="72">
        <v>1</v>
      </c>
      <c r="O339" s="72">
        <v>0.49</v>
      </c>
      <c r="P339" s="72">
        <v>6.89</v>
      </c>
      <c r="Q339" s="72">
        <v>5.54</v>
      </c>
      <c r="R339" s="72">
        <v>0.32100000000000001</v>
      </c>
      <c r="S339" s="72">
        <v>10.5</v>
      </c>
    </row>
    <row r="340" spans="1:30" x14ac:dyDescent="0.2">
      <c r="A340" s="76">
        <v>41583</v>
      </c>
      <c r="B340" s="72"/>
      <c r="C340" s="72"/>
      <c r="D340" s="72"/>
      <c r="E340" s="72">
        <v>2</v>
      </c>
      <c r="F340" s="72">
        <v>1</v>
      </c>
      <c r="G340" s="72">
        <v>2</v>
      </c>
      <c r="H340" s="72">
        <v>1</v>
      </c>
      <c r="I340" s="72">
        <v>2</v>
      </c>
      <c r="J340" s="72">
        <v>12</v>
      </c>
      <c r="K340" s="72">
        <v>40</v>
      </c>
      <c r="L340" s="72">
        <v>54</v>
      </c>
      <c r="M340" s="72">
        <v>10</v>
      </c>
      <c r="N340" s="72">
        <v>1</v>
      </c>
      <c r="O340" s="72">
        <v>1.26</v>
      </c>
      <c r="P340" s="72">
        <v>6.83</v>
      </c>
      <c r="Q340" s="72">
        <v>7.27</v>
      </c>
      <c r="R340" s="72">
        <v>0.31900000000000001</v>
      </c>
      <c r="S340" s="72">
        <v>7.8</v>
      </c>
    </row>
    <row r="341" spans="1:30" x14ac:dyDescent="0.2">
      <c r="A341" s="76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3" spans="1:30" x14ac:dyDescent="0.2">
      <c r="A343" s="73">
        <v>41345</v>
      </c>
      <c r="B343" s="72" t="s">
        <v>68</v>
      </c>
      <c r="C343" s="72" t="s">
        <v>69</v>
      </c>
      <c r="D343" s="72" t="s">
        <v>70</v>
      </c>
      <c r="E343" s="72">
        <v>2</v>
      </c>
      <c r="F343" s="72">
        <v>1</v>
      </c>
      <c r="G343" s="72">
        <v>4</v>
      </c>
      <c r="H343" s="72">
        <v>4</v>
      </c>
      <c r="I343" s="72">
        <v>2</v>
      </c>
      <c r="J343" s="72">
        <v>6</v>
      </c>
      <c r="K343" s="72">
        <v>51</v>
      </c>
      <c r="L343" s="72">
        <v>44</v>
      </c>
      <c r="M343" s="72">
        <v>17</v>
      </c>
      <c r="N343" s="72">
        <v>1</v>
      </c>
      <c r="O343" s="72">
        <v>0.21</v>
      </c>
      <c r="P343" s="72">
        <v>6.79</v>
      </c>
      <c r="Q343" s="72">
        <v>3.93</v>
      </c>
      <c r="R343" s="72">
        <v>0.14199999999999999</v>
      </c>
      <c r="S343" s="72">
        <v>6.1</v>
      </c>
      <c r="V343" s="72" t="s">
        <v>22</v>
      </c>
      <c r="W343" s="106" t="s">
        <v>68</v>
      </c>
      <c r="X343" s="71">
        <f>AVERAGE(P343:P344)</f>
        <v>6.76</v>
      </c>
      <c r="Y343" s="71">
        <f>AVERAGE(Q343:Q344)</f>
        <v>3.6900000000000004</v>
      </c>
      <c r="Z343" s="71">
        <f>AVERAGE(R343:R344)</f>
        <v>0.33850000000000002</v>
      </c>
      <c r="AA343" s="71">
        <f>AVERAGE(S343:S344)</f>
        <v>6.6999999999999993</v>
      </c>
      <c r="AB343" s="71">
        <f>AVERAGE(M343:M344)</f>
        <v>15</v>
      </c>
      <c r="AC343" s="71">
        <f>TNTP!M397</f>
        <v>2.6753369999999999</v>
      </c>
      <c r="AD343" s="71">
        <f>TNTP!N397</f>
        <v>7.6341049999999994E-2</v>
      </c>
    </row>
    <row r="344" spans="1:30" x14ac:dyDescent="0.2">
      <c r="A344" s="73">
        <v>41359</v>
      </c>
      <c r="B344" s="72"/>
      <c r="C344" s="72"/>
      <c r="D344" s="72"/>
      <c r="E344" s="72">
        <v>3</v>
      </c>
      <c r="F344" s="72">
        <v>2</v>
      </c>
      <c r="G344" s="72">
        <v>2</v>
      </c>
      <c r="H344" s="72">
        <v>3</v>
      </c>
      <c r="I344" s="72">
        <v>3</v>
      </c>
      <c r="J344" s="72">
        <v>7</v>
      </c>
      <c r="K344" s="72">
        <v>40</v>
      </c>
      <c r="L344" s="72">
        <v>40</v>
      </c>
      <c r="M344" s="72">
        <v>13</v>
      </c>
      <c r="N344" s="72">
        <v>1</v>
      </c>
      <c r="O344" s="72">
        <v>0.15</v>
      </c>
      <c r="P344" s="72">
        <v>6.73</v>
      </c>
      <c r="Q344" s="72">
        <v>3.45</v>
      </c>
      <c r="R344" s="72">
        <v>0.53500000000000003</v>
      </c>
      <c r="S344" s="72">
        <v>7.3</v>
      </c>
      <c r="V344" s="72" t="s">
        <v>24</v>
      </c>
      <c r="X344" s="71">
        <f>AVERAGE(P345:P346)</f>
        <v>6.8650000000000002</v>
      </c>
      <c r="Y344" s="71">
        <f>AVERAGE(Q345:Q346)</f>
        <v>4.62</v>
      </c>
      <c r="Z344" s="71">
        <f>AVERAGE(R345:R346)</f>
        <v>0.27649999999999997</v>
      </c>
      <c r="AA344" s="71">
        <f>AVERAGE(S345:S346)</f>
        <v>8.25</v>
      </c>
      <c r="AB344" s="71">
        <f>AVERAGE(M345:M346)</f>
        <v>14.5</v>
      </c>
      <c r="AC344" s="71">
        <f>TNTP!M398</f>
        <v>3.0675330000000001</v>
      </c>
      <c r="AD344" s="71">
        <f>TNTP!N398</f>
        <v>8.7335400000000007E-2</v>
      </c>
    </row>
    <row r="345" spans="1:30" x14ac:dyDescent="0.2">
      <c r="A345" s="73">
        <v>41373</v>
      </c>
      <c r="B345" s="72"/>
      <c r="C345" s="72"/>
      <c r="D345" s="72"/>
      <c r="E345" s="72">
        <v>3</v>
      </c>
      <c r="F345" s="72">
        <v>2</v>
      </c>
      <c r="G345" s="72">
        <v>1</v>
      </c>
      <c r="H345" s="72">
        <v>1</v>
      </c>
      <c r="I345" s="72">
        <v>2</v>
      </c>
      <c r="J345" s="72">
        <v>6</v>
      </c>
      <c r="K345" s="72">
        <v>60</v>
      </c>
      <c r="L345" s="72">
        <v>54</v>
      </c>
      <c r="M345" s="72">
        <v>14</v>
      </c>
      <c r="N345" s="72">
        <v>1</v>
      </c>
      <c r="O345" s="72">
        <v>0.15</v>
      </c>
      <c r="P345" s="72">
        <v>6.74</v>
      </c>
      <c r="Q345" s="72">
        <v>4.51</v>
      </c>
      <c r="R345" s="72">
        <v>0.26100000000000001</v>
      </c>
      <c r="S345" s="72">
        <v>8.1</v>
      </c>
      <c r="V345" s="72" t="s">
        <v>25</v>
      </c>
      <c r="X345" s="71">
        <f>AVERAGE(P347:P348)</f>
        <v>6.93</v>
      </c>
      <c r="Y345" s="71">
        <f>AVERAGE(Q347:Q348)</f>
        <v>5.7149999999999999</v>
      </c>
      <c r="Z345" s="71">
        <f>AVERAGE(R347:R348)</f>
        <v>0.42899999999999994</v>
      </c>
      <c r="AA345" s="71">
        <f>AVERAGE(S347:S348)</f>
        <v>13.200000000000001</v>
      </c>
      <c r="AB345" s="71">
        <f>AVERAGE(M347:M348)</f>
        <v>15</v>
      </c>
      <c r="AC345" s="71">
        <f>TNTP!M399</f>
        <v>2.0380184999999997</v>
      </c>
      <c r="AD345" s="71">
        <f>TNTP!N399</f>
        <v>8.8574199999999992E-2</v>
      </c>
    </row>
    <row r="346" spans="1:30" x14ac:dyDescent="0.2">
      <c r="A346" s="73">
        <v>41387</v>
      </c>
      <c r="B346" s="72"/>
      <c r="C346" s="72"/>
      <c r="D346" s="72"/>
      <c r="E346" s="72">
        <v>2</v>
      </c>
      <c r="F346" s="72">
        <v>3</v>
      </c>
      <c r="G346" s="72">
        <v>3</v>
      </c>
      <c r="H346" s="72">
        <v>1</v>
      </c>
      <c r="I346" s="72">
        <v>4</v>
      </c>
      <c r="J346" s="72">
        <v>6</v>
      </c>
      <c r="K346" s="72">
        <v>44</v>
      </c>
      <c r="L346" s="72">
        <v>62</v>
      </c>
      <c r="M346" s="72">
        <v>15</v>
      </c>
      <c r="N346" s="72">
        <v>1</v>
      </c>
      <c r="O346" s="72">
        <v>0.42</v>
      </c>
      <c r="P346" s="72">
        <v>6.99</v>
      </c>
      <c r="Q346" s="72">
        <v>4.7300000000000004</v>
      </c>
      <c r="R346" s="72">
        <v>0.29199999999999998</v>
      </c>
      <c r="S346" s="72">
        <v>8.4</v>
      </c>
      <c r="V346" s="72" t="s">
        <v>26</v>
      </c>
      <c r="X346" s="71">
        <f>AVERAGE(P349:P350)</f>
        <v>6.8650000000000002</v>
      </c>
      <c r="Y346" s="71">
        <f>AVERAGE(Q349:Q350)</f>
        <v>2.7249999999999996</v>
      </c>
      <c r="Z346" s="71">
        <f>AVERAGE(R349:R350)</f>
        <v>0.57499999999999996</v>
      </c>
      <c r="AA346" s="71">
        <f>AVERAGE(S349:S350)</f>
        <v>10.050000000000001</v>
      </c>
      <c r="AB346" s="71">
        <f>AVERAGE(M349:M350)</f>
        <v>15.5</v>
      </c>
      <c r="AC346" s="71">
        <f>TNTP!M400</f>
        <v>1.7298644999999999</v>
      </c>
      <c r="AD346" s="71">
        <f>TNTP!N400</f>
        <v>0.11938935000000001</v>
      </c>
    </row>
    <row r="347" spans="1:30" x14ac:dyDescent="0.2">
      <c r="A347" s="73">
        <v>41401</v>
      </c>
      <c r="B347" s="72"/>
      <c r="C347" s="72"/>
      <c r="D347" s="72"/>
      <c r="E347" s="72">
        <v>3</v>
      </c>
      <c r="F347" s="72">
        <v>3</v>
      </c>
      <c r="G347" s="72">
        <v>3</v>
      </c>
      <c r="H347" s="72">
        <v>4</v>
      </c>
      <c r="I347" s="72">
        <v>3</v>
      </c>
      <c r="J347" s="72">
        <v>6</v>
      </c>
      <c r="K347" s="72">
        <v>58</v>
      </c>
      <c r="L347" s="72">
        <v>60</v>
      </c>
      <c r="M347" s="72">
        <v>15</v>
      </c>
      <c r="N347" s="72">
        <v>1</v>
      </c>
      <c r="O347" s="72">
        <v>0.62</v>
      </c>
      <c r="P347" s="72">
        <v>7.03</v>
      </c>
      <c r="Q347" s="72">
        <v>7.03</v>
      </c>
      <c r="R347" s="72">
        <v>0.28899999999999998</v>
      </c>
      <c r="S347" s="72">
        <v>18.100000000000001</v>
      </c>
      <c r="V347" s="72" t="s">
        <v>27</v>
      </c>
      <c r="X347" s="71">
        <f>AVERAGE(P351:P353)</f>
        <v>6.58</v>
      </c>
      <c r="Y347" s="71">
        <f>AVERAGE(Q351:Q353)</f>
        <v>5.2549999999999999</v>
      </c>
      <c r="Z347" s="71">
        <f>AVERAGE(R351:R353)</f>
        <v>0.66799999999999993</v>
      </c>
      <c r="AA347" s="71">
        <f>AVERAGE(S351:S353)</f>
        <v>13.450000000000001</v>
      </c>
      <c r="AB347" s="71">
        <f>AVERAGE(M351:M353)</f>
        <v>16</v>
      </c>
      <c r="AC347" s="71">
        <f>TNTP!M401</f>
        <v>1.6504915</v>
      </c>
      <c r="AD347" s="71">
        <f>TNTP!N401</f>
        <v>0.11613749999999999</v>
      </c>
    </row>
    <row r="348" spans="1:30" x14ac:dyDescent="0.2">
      <c r="A348" s="73">
        <v>41415</v>
      </c>
      <c r="B348" s="72"/>
      <c r="C348" s="72"/>
      <c r="D348" s="72"/>
      <c r="E348" s="72">
        <v>1</v>
      </c>
      <c r="F348" s="72">
        <v>2</v>
      </c>
      <c r="G348" s="72">
        <v>3</v>
      </c>
      <c r="H348" s="72">
        <v>3</v>
      </c>
      <c r="I348" s="72">
        <v>2</v>
      </c>
      <c r="J348" s="72">
        <v>9</v>
      </c>
      <c r="K348" s="72">
        <v>70</v>
      </c>
      <c r="L348" s="72">
        <v>68</v>
      </c>
      <c r="M348" s="72">
        <v>15</v>
      </c>
      <c r="N348" s="72">
        <v>1</v>
      </c>
      <c r="O348" s="72">
        <v>0.63</v>
      </c>
      <c r="P348" s="72">
        <v>6.83</v>
      </c>
      <c r="Q348" s="72">
        <v>4.4000000000000004</v>
      </c>
      <c r="R348" s="72">
        <v>0.56899999999999995</v>
      </c>
      <c r="S348" s="72">
        <v>8.3000000000000007</v>
      </c>
      <c r="V348" s="72" t="s">
        <v>28</v>
      </c>
      <c r="X348" s="71">
        <f>AVERAGE(P354:P355)</f>
        <v>6.71</v>
      </c>
      <c r="Y348" s="71">
        <f>AVERAGE(Q354:Q355)</f>
        <v>7.5</v>
      </c>
      <c r="Z348" s="71">
        <f>AVERAGE(R354:R355)</f>
        <v>0.39349999999999996</v>
      </c>
      <c r="AA348" s="71">
        <f>AVERAGE(S354:S355)</f>
        <v>10.6</v>
      </c>
      <c r="AB348" s="71">
        <f>AVERAGE(M354:M355)</f>
        <v>24</v>
      </c>
      <c r="AC348" s="71">
        <f>TNTP!M402</f>
        <v>1.1268631499999999</v>
      </c>
      <c r="AD348" s="71">
        <f>TNTP!N402</f>
        <v>7.1231000000000003E-2</v>
      </c>
    </row>
    <row r="349" spans="1:30" x14ac:dyDescent="0.2">
      <c r="A349" s="73">
        <v>41429</v>
      </c>
      <c r="B349" s="72"/>
      <c r="C349" s="72"/>
      <c r="D349" s="72"/>
      <c r="E349" s="72">
        <v>3</v>
      </c>
      <c r="F349" s="72">
        <v>2</v>
      </c>
      <c r="G349" s="72">
        <v>1</v>
      </c>
      <c r="H349" s="72">
        <v>5</v>
      </c>
      <c r="I349" s="72">
        <v>3</v>
      </c>
      <c r="J349" s="72">
        <v>5</v>
      </c>
      <c r="K349" s="72">
        <v>64</v>
      </c>
      <c r="L349" s="72">
        <v>70</v>
      </c>
      <c r="M349" s="72">
        <v>16</v>
      </c>
      <c r="N349" s="72">
        <v>1</v>
      </c>
      <c r="O349" s="72">
        <v>0.34</v>
      </c>
      <c r="P349" s="72">
        <v>7.04</v>
      </c>
      <c r="Q349" s="72">
        <v>3.01</v>
      </c>
      <c r="R349" s="72">
        <v>0.71099999999999997</v>
      </c>
      <c r="S349" s="72">
        <v>11.4</v>
      </c>
      <c r="V349" s="72" t="s">
        <v>29</v>
      </c>
      <c r="X349" s="71">
        <f>AVERAGE(P356:P357)</f>
        <v>6.7799999999999994</v>
      </c>
      <c r="Y349" s="71">
        <f>AVERAGE(Q356:Q357)</f>
        <v>8.91</v>
      </c>
      <c r="Z349" s="71">
        <f>AVERAGE(R356:R357)</f>
        <v>0.28949999999999998</v>
      </c>
      <c r="AA349" s="71">
        <f>AVERAGE(S356:S357)</f>
        <v>15</v>
      </c>
      <c r="AB349" s="71">
        <f>AVERAGE(M356:M357)</f>
        <v>17</v>
      </c>
      <c r="AC349" s="71">
        <f>TNTP!M403</f>
        <v>0.82641300000000006</v>
      </c>
      <c r="AD349" s="71">
        <f>TNTP!N403</f>
        <v>5.1410200000000003E-2</v>
      </c>
    </row>
    <row r="350" spans="1:30" x14ac:dyDescent="0.2">
      <c r="A350" s="73">
        <v>41443</v>
      </c>
      <c r="B350" s="72"/>
      <c r="C350" s="72"/>
      <c r="D350" s="72"/>
      <c r="E350" s="72">
        <v>1</v>
      </c>
      <c r="F350" s="72">
        <v>1</v>
      </c>
      <c r="G350" s="72">
        <v>3</v>
      </c>
      <c r="H350" s="72">
        <v>4</v>
      </c>
      <c r="I350" s="72">
        <v>2</v>
      </c>
      <c r="J350" s="72">
        <v>9</v>
      </c>
      <c r="K350" s="72">
        <v>70</v>
      </c>
      <c r="L350" s="72">
        <v>76</v>
      </c>
      <c r="M350" s="72">
        <v>15</v>
      </c>
      <c r="N350" s="72">
        <v>1</v>
      </c>
      <c r="O350" s="72">
        <v>0.48</v>
      </c>
      <c r="P350" s="72">
        <v>6.69</v>
      </c>
      <c r="Q350" s="72">
        <v>2.44</v>
      </c>
      <c r="R350" s="72">
        <v>0.439</v>
      </c>
      <c r="S350" s="72">
        <v>8.6999999999999993</v>
      </c>
      <c r="V350" s="72" t="s">
        <v>30</v>
      </c>
      <c r="X350" s="71">
        <f>AVERAGE(P358:P359)</f>
        <v>6.8149999999999995</v>
      </c>
      <c r="Y350" s="71">
        <f>AVERAGE(Q358:Q359)</f>
        <v>8.2100000000000009</v>
      </c>
      <c r="Z350" s="71">
        <f>AVERAGE(R358:R359)</f>
        <v>0.35850000000000004</v>
      </c>
      <c r="AA350" s="71">
        <f>AVERAGE(S358:S359)</f>
        <v>6.5</v>
      </c>
      <c r="AB350" s="71">
        <f>AVERAGE(M358:M359)</f>
        <v>37</v>
      </c>
      <c r="AC350" s="71">
        <f>TNTP!M404</f>
        <v>1.1730862499999999</v>
      </c>
      <c r="AD350" s="71">
        <f>TNTP!N404</f>
        <v>5.2649000000000001E-2</v>
      </c>
    </row>
    <row r="351" spans="1:30" x14ac:dyDescent="0.2">
      <c r="A351" s="73">
        <v>41457</v>
      </c>
      <c r="B351" s="72"/>
      <c r="C351" s="72"/>
      <c r="D351" s="72" t="s">
        <v>201</v>
      </c>
      <c r="E351" s="72">
        <v>4</v>
      </c>
      <c r="F351" s="72">
        <v>1</v>
      </c>
      <c r="G351" s="72">
        <v>3</v>
      </c>
      <c r="H351" s="72">
        <v>5</v>
      </c>
      <c r="I351" s="72">
        <v>2</v>
      </c>
      <c r="J351" s="72">
        <v>6</v>
      </c>
      <c r="K351" s="72">
        <v>72</v>
      </c>
      <c r="L351" s="72">
        <v>76</v>
      </c>
      <c r="M351" s="72">
        <v>15</v>
      </c>
      <c r="N351" s="72">
        <v>1</v>
      </c>
      <c r="O351" s="72"/>
      <c r="P351" s="72"/>
      <c r="Q351" s="72"/>
      <c r="R351" s="72"/>
      <c r="S351" s="72"/>
      <c r="V351" s="72" t="s">
        <v>31</v>
      </c>
      <c r="X351" s="71">
        <f>AVERAGE(P360)</f>
        <v>6.78</v>
      </c>
      <c r="Y351" s="71">
        <f>AVERAGE(Q360)</f>
        <v>8.3800000000000008</v>
      </c>
      <c r="Z351" s="71">
        <f>AVERAGE(R360)</f>
        <v>0.46400000000000002</v>
      </c>
      <c r="AA351" s="71">
        <f>AVERAGE(S360)</f>
        <v>6.2</v>
      </c>
      <c r="AB351" s="71">
        <f>AVERAGE(M360)</f>
        <v>20</v>
      </c>
      <c r="AC351" s="71">
        <f>TNTP!M405</f>
        <v>1.484742</v>
      </c>
      <c r="AD351" s="71">
        <f>TNTP!N405</f>
        <v>4.11901E-2</v>
      </c>
    </row>
    <row r="352" spans="1:30" x14ac:dyDescent="0.2">
      <c r="A352" s="73">
        <v>41471</v>
      </c>
      <c r="B352" s="72"/>
      <c r="C352" s="72"/>
      <c r="D352" s="72"/>
      <c r="E352" s="72">
        <v>1</v>
      </c>
      <c r="F352" s="72">
        <v>1</v>
      </c>
      <c r="G352" s="72">
        <v>2</v>
      </c>
      <c r="H352" s="72">
        <v>1</v>
      </c>
      <c r="I352" s="72">
        <v>2</v>
      </c>
      <c r="J352" s="71">
        <v>1</v>
      </c>
      <c r="K352" s="72">
        <v>76</v>
      </c>
      <c r="L352" s="72">
        <v>78</v>
      </c>
      <c r="M352" s="72">
        <v>19</v>
      </c>
      <c r="N352" s="72">
        <v>1</v>
      </c>
      <c r="O352" s="72">
        <v>0.08</v>
      </c>
      <c r="P352" s="72">
        <v>6.36</v>
      </c>
      <c r="Q352" s="72">
        <v>4.12</v>
      </c>
      <c r="R352" s="72">
        <v>0.746</v>
      </c>
      <c r="S352" s="72">
        <v>10.8</v>
      </c>
    </row>
    <row r="353" spans="1:30" x14ac:dyDescent="0.2">
      <c r="A353" s="73">
        <v>41485</v>
      </c>
      <c r="B353" s="72"/>
      <c r="C353" s="72"/>
      <c r="D353" s="72"/>
      <c r="E353" s="72">
        <v>1</v>
      </c>
      <c r="F353" s="72">
        <v>2</v>
      </c>
      <c r="G353" s="72">
        <v>1</v>
      </c>
      <c r="H353" s="72">
        <v>1</v>
      </c>
      <c r="I353" s="72">
        <v>2</v>
      </c>
      <c r="J353" s="72">
        <v>1</v>
      </c>
      <c r="K353" s="72">
        <v>74</v>
      </c>
      <c r="L353" s="72">
        <v>79</v>
      </c>
      <c r="M353" s="72">
        <v>14</v>
      </c>
      <c r="N353" s="71">
        <v>1</v>
      </c>
      <c r="O353" s="72">
        <v>0.54</v>
      </c>
      <c r="P353" s="72">
        <v>6.8</v>
      </c>
      <c r="Q353" s="72">
        <v>6.39</v>
      </c>
      <c r="R353" s="72">
        <v>0.59</v>
      </c>
      <c r="S353" s="72">
        <v>16.100000000000001</v>
      </c>
    </row>
    <row r="354" spans="1:30" x14ac:dyDescent="0.2">
      <c r="A354" s="73">
        <v>41499</v>
      </c>
      <c r="B354" s="72"/>
      <c r="C354" s="72"/>
      <c r="D354" s="72"/>
      <c r="E354" s="72">
        <v>1</v>
      </c>
      <c r="F354" s="72">
        <v>1</v>
      </c>
      <c r="G354" s="72">
        <v>3</v>
      </c>
      <c r="H354" s="72">
        <v>3</v>
      </c>
      <c r="I354" s="72">
        <v>1</v>
      </c>
      <c r="J354" s="72">
        <v>13</v>
      </c>
      <c r="K354" s="72">
        <v>76</v>
      </c>
      <c r="L354" s="72">
        <v>78</v>
      </c>
      <c r="M354" s="72">
        <v>24</v>
      </c>
      <c r="N354" s="72">
        <v>1</v>
      </c>
      <c r="O354" s="72">
        <v>0.92</v>
      </c>
      <c r="P354" s="72">
        <v>6.71</v>
      </c>
      <c r="Q354" s="72">
        <v>6.86</v>
      </c>
      <c r="R354" s="72">
        <v>0.31</v>
      </c>
      <c r="S354" s="72">
        <v>11.2</v>
      </c>
    </row>
    <row r="355" spans="1:30" x14ac:dyDescent="0.2">
      <c r="A355" s="73">
        <v>41513</v>
      </c>
      <c r="B355" s="72"/>
      <c r="C355" s="72"/>
      <c r="D355" s="72"/>
      <c r="E355" s="72">
        <v>1</v>
      </c>
      <c r="F355" s="72">
        <v>2</v>
      </c>
      <c r="G355" s="72">
        <v>2</v>
      </c>
      <c r="H355" s="72">
        <v>1</v>
      </c>
      <c r="I355" s="72">
        <v>2</v>
      </c>
      <c r="J355" s="72">
        <v>9</v>
      </c>
      <c r="K355" s="72">
        <v>72</v>
      </c>
      <c r="L355" s="72">
        <v>74</v>
      </c>
      <c r="M355" s="72">
        <v>24</v>
      </c>
      <c r="N355" s="72">
        <v>1</v>
      </c>
      <c r="O355" s="72">
        <v>2.02</v>
      </c>
      <c r="P355" s="72">
        <v>6.71</v>
      </c>
      <c r="Q355" s="72">
        <v>8.14</v>
      </c>
      <c r="R355" s="72">
        <v>0.47699999999999998</v>
      </c>
      <c r="S355" s="72">
        <v>10</v>
      </c>
    </row>
    <row r="356" spans="1:30" x14ac:dyDescent="0.2">
      <c r="A356" s="73">
        <v>41527</v>
      </c>
      <c r="B356" s="72"/>
      <c r="C356" s="72"/>
      <c r="D356" s="72"/>
      <c r="E356" s="72">
        <v>1</v>
      </c>
      <c r="F356" s="72">
        <v>1</v>
      </c>
      <c r="G356" s="72">
        <v>1</v>
      </c>
      <c r="H356" s="72">
        <v>1</v>
      </c>
      <c r="I356" s="72">
        <v>1</v>
      </c>
      <c r="J356" s="72">
        <v>13</v>
      </c>
      <c r="K356" s="72">
        <v>74</v>
      </c>
      <c r="L356" s="72">
        <v>76</v>
      </c>
      <c r="M356" s="72">
        <v>20</v>
      </c>
      <c r="N356" s="72">
        <v>1</v>
      </c>
      <c r="O356" s="72">
        <v>4.25</v>
      </c>
      <c r="P356" s="72">
        <v>6.71</v>
      </c>
      <c r="Q356" s="72">
        <v>9.99</v>
      </c>
      <c r="R356" s="72">
        <v>0.378</v>
      </c>
      <c r="S356" s="72">
        <v>19.600000000000001</v>
      </c>
    </row>
    <row r="357" spans="1:30" x14ac:dyDescent="0.2">
      <c r="A357" s="73">
        <v>41541</v>
      </c>
      <c r="B357" s="72"/>
      <c r="C357" s="72"/>
      <c r="D357" s="72" t="s">
        <v>192</v>
      </c>
      <c r="E357" s="72">
        <v>2</v>
      </c>
      <c r="F357" s="72">
        <v>2</v>
      </c>
      <c r="G357" s="72">
        <v>1</v>
      </c>
      <c r="H357" s="72">
        <v>4</v>
      </c>
      <c r="I357" s="72">
        <v>2</v>
      </c>
      <c r="J357" s="72">
        <v>5</v>
      </c>
      <c r="K357" s="72">
        <v>55</v>
      </c>
      <c r="L357" s="72">
        <v>68</v>
      </c>
      <c r="M357" s="72">
        <v>14</v>
      </c>
      <c r="N357" s="72">
        <v>1</v>
      </c>
      <c r="O357" s="72">
        <v>2.61</v>
      </c>
      <c r="P357" s="72">
        <v>6.85</v>
      </c>
      <c r="Q357" s="72">
        <v>7.83</v>
      </c>
      <c r="R357" s="72">
        <v>0.20100000000000001</v>
      </c>
      <c r="S357" s="72">
        <v>10.4</v>
      </c>
    </row>
    <row r="358" spans="1:30" x14ac:dyDescent="0.2">
      <c r="A358" s="76">
        <v>41555</v>
      </c>
      <c r="D358" s="71" t="s">
        <v>70</v>
      </c>
      <c r="E358" s="72">
        <v>2</v>
      </c>
      <c r="F358" s="72">
        <v>3</v>
      </c>
      <c r="G358" s="72">
        <v>3</v>
      </c>
      <c r="H358" s="72">
        <v>4</v>
      </c>
      <c r="I358" s="72">
        <v>3</v>
      </c>
      <c r="J358" s="72">
        <v>5</v>
      </c>
      <c r="K358" s="72">
        <v>56</v>
      </c>
      <c r="L358" s="72">
        <v>70</v>
      </c>
      <c r="M358" s="72">
        <v>24</v>
      </c>
      <c r="N358" s="72">
        <v>1</v>
      </c>
      <c r="O358" s="72">
        <v>3.5</v>
      </c>
      <c r="P358" s="72">
        <v>6.86</v>
      </c>
      <c r="Q358" s="72">
        <v>8.9600000000000009</v>
      </c>
      <c r="R358" s="72">
        <v>0.39600000000000002</v>
      </c>
      <c r="S358" s="72">
        <v>6.2</v>
      </c>
    </row>
    <row r="359" spans="1:30" x14ac:dyDescent="0.2">
      <c r="A359" s="76">
        <v>41569</v>
      </c>
      <c r="E359" s="72">
        <v>2</v>
      </c>
      <c r="F359" s="72">
        <v>1</v>
      </c>
      <c r="G359" s="72">
        <v>1</v>
      </c>
      <c r="H359" s="72">
        <v>1</v>
      </c>
      <c r="I359" s="72">
        <v>1</v>
      </c>
      <c r="J359" s="72">
        <v>13</v>
      </c>
      <c r="K359" s="72">
        <v>53</v>
      </c>
      <c r="L359" s="72">
        <v>65</v>
      </c>
      <c r="M359" s="72">
        <v>50</v>
      </c>
      <c r="N359" s="72">
        <v>1</v>
      </c>
      <c r="O359" s="72">
        <v>2.52</v>
      </c>
      <c r="P359" s="72">
        <v>6.77</v>
      </c>
      <c r="Q359" s="105">
        <v>7.46</v>
      </c>
      <c r="R359" s="72">
        <v>0.32100000000000001</v>
      </c>
      <c r="S359" s="72">
        <v>6.8</v>
      </c>
    </row>
    <row r="360" spans="1:30" x14ac:dyDescent="0.2">
      <c r="A360" s="76">
        <v>41583</v>
      </c>
      <c r="E360" s="72">
        <v>3</v>
      </c>
      <c r="F360" s="72">
        <v>2</v>
      </c>
      <c r="G360" s="72">
        <v>1</v>
      </c>
      <c r="H360" s="72">
        <v>1</v>
      </c>
      <c r="I360" s="72">
        <v>2</v>
      </c>
      <c r="J360" s="72">
        <v>6</v>
      </c>
      <c r="K360" s="72">
        <v>52</v>
      </c>
      <c r="L360" s="72">
        <v>56</v>
      </c>
      <c r="M360" s="72">
        <v>20</v>
      </c>
      <c r="N360" s="72">
        <v>1</v>
      </c>
      <c r="O360" s="72">
        <v>2.42</v>
      </c>
      <c r="P360" s="72">
        <v>6.78</v>
      </c>
      <c r="Q360" s="72">
        <v>8.3800000000000008</v>
      </c>
      <c r="R360" s="72">
        <v>0.46400000000000002</v>
      </c>
      <c r="S360" s="72">
        <v>6.2</v>
      </c>
    </row>
    <row r="361" spans="1:30" x14ac:dyDescent="0.2">
      <c r="A361" s="76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30" x14ac:dyDescent="0.2">
      <c r="A362" s="76"/>
    </row>
    <row r="363" spans="1:30" x14ac:dyDescent="0.2">
      <c r="A363" s="73">
        <v>41345</v>
      </c>
      <c r="B363" s="72" t="s">
        <v>71</v>
      </c>
      <c r="C363" s="72" t="s">
        <v>224</v>
      </c>
      <c r="D363" s="72" t="s">
        <v>106</v>
      </c>
      <c r="E363" s="72">
        <v>1</v>
      </c>
      <c r="F363" s="72">
        <v>4</v>
      </c>
      <c r="G363" s="72">
        <v>6</v>
      </c>
      <c r="H363" s="72">
        <v>5</v>
      </c>
      <c r="I363" s="72">
        <v>4</v>
      </c>
      <c r="J363" s="72">
        <v>11</v>
      </c>
      <c r="K363" s="72">
        <v>54</v>
      </c>
      <c r="L363" s="72">
        <v>50</v>
      </c>
      <c r="M363" s="72">
        <v>9</v>
      </c>
      <c r="N363" s="72">
        <v>1</v>
      </c>
      <c r="O363" s="72">
        <v>1.0900000000000001</v>
      </c>
      <c r="P363" s="72">
        <v>5.55</v>
      </c>
      <c r="Q363" s="72">
        <v>5.55</v>
      </c>
      <c r="R363" s="72">
        <v>0.11600000000000001</v>
      </c>
      <c r="S363" s="72">
        <v>6.9</v>
      </c>
      <c r="V363" s="72" t="s">
        <v>22</v>
      </c>
      <c r="W363" s="106" t="s">
        <v>71</v>
      </c>
      <c r="X363" s="71">
        <f>AVERAGE(P363:P364)</f>
        <v>6.13</v>
      </c>
      <c r="Y363" s="71">
        <f>AVERAGE(Q363:Q364)</f>
        <v>4.97</v>
      </c>
      <c r="Z363" s="71">
        <f>AVERAGE(R363:R364)</f>
        <v>0.32800000000000001</v>
      </c>
      <c r="AA363" s="71">
        <f>AVERAGE(S363:S364)</f>
        <v>7.65</v>
      </c>
      <c r="AB363" s="71">
        <f>AVERAGE(M363:M364)</f>
        <v>8.5</v>
      </c>
      <c r="AC363" s="71">
        <f>TNTP!M415</f>
        <v>3.2776379999999996</v>
      </c>
      <c r="AD363" s="71">
        <f>TNTP!N415</f>
        <v>0.12465424999999999</v>
      </c>
    </row>
    <row r="364" spans="1:30" x14ac:dyDescent="0.2">
      <c r="A364" s="73">
        <v>41359</v>
      </c>
      <c r="B364" s="72"/>
      <c r="C364" s="72"/>
      <c r="D364" s="72" t="s">
        <v>178</v>
      </c>
      <c r="E364" s="72">
        <v>4</v>
      </c>
      <c r="F364" s="72">
        <v>2</v>
      </c>
      <c r="G364" s="72">
        <v>2</v>
      </c>
      <c r="H364" s="72">
        <v>4</v>
      </c>
      <c r="I364" s="72">
        <v>3</v>
      </c>
      <c r="J364" s="72">
        <v>12</v>
      </c>
      <c r="K364" s="72">
        <v>36</v>
      </c>
      <c r="L364" s="72">
        <v>46</v>
      </c>
      <c r="M364" s="72">
        <v>8</v>
      </c>
      <c r="N364" s="72">
        <v>1</v>
      </c>
      <c r="O364" s="72">
        <v>0.09</v>
      </c>
      <c r="P364" s="72">
        <v>6.71</v>
      </c>
      <c r="Q364" s="72">
        <v>4.3899999999999997</v>
      </c>
      <c r="R364" s="72">
        <v>0.54</v>
      </c>
      <c r="S364" s="72">
        <v>8.4</v>
      </c>
      <c r="V364" s="72" t="s">
        <v>24</v>
      </c>
      <c r="X364" s="71">
        <f>AVERAGE(P365:P366)</f>
        <v>7.0250000000000004</v>
      </c>
      <c r="Y364" s="71">
        <f>AVERAGE(Q365:Q366)</f>
        <v>26.594999999999999</v>
      </c>
      <c r="Z364" s="71">
        <f>AVERAGE(R365:R366)</f>
        <v>0.2545</v>
      </c>
      <c r="AA364" s="71">
        <f>AVERAGE(S365:S366)</f>
        <v>14.15</v>
      </c>
      <c r="AB364" s="71">
        <f>AVERAGE(M365:M366)</f>
        <v>16</v>
      </c>
      <c r="AC364" s="71">
        <f>TNTP!M416</f>
        <v>2.1696843000000001</v>
      </c>
      <c r="AD364" s="71">
        <f>TNTP!N416</f>
        <v>7.3244050000000005E-2</v>
      </c>
    </row>
    <row r="365" spans="1:30" x14ac:dyDescent="0.2">
      <c r="A365" s="73">
        <v>41373</v>
      </c>
      <c r="B365" s="72"/>
      <c r="C365" s="72"/>
      <c r="D365" s="72"/>
      <c r="E365" s="72">
        <v>2</v>
      </c>
      <c r="F365" s="72">
        <v>2</v>
      </c>
      <c r="G365" s="72">
        <v>1</v>
      </c>
      <c r="H365" s="72">
        <v>1</v>
      </c>
      <c r="I365" s="72">
        <v>2</v>
      </c>
      <c r="J365" s="72">
        <v>5</v>
      </c>
      <c r="K365" s="72">
        <v>66</v>
      </c>
      <c r="L365" s="72">
        <v>57</v>
      </c>
      <c r="M365" s="72">
        <v>8</v>
      </c>
      <c r="N365" s="72">
        <v>1</v>
      </c>
      <c r="O365" s="72">
        <v>0.44</v>
      </c>
      <c r="P365" s="72">
        <v>6.79</v>
      </c>
      <c r="Q365" s="72">
        <v>4.59</v>
      </c>
      <c r="R365" s="72">
        <v>0.29799999999999999</v>
      </c>
      <c r="S365" s="72">
        <v>15.3</v>
      </c>
      <c r="V365" s="72" t="s">
        <v>25</v>
      </c>
      <c r="X365" s="71">
        <f>AVERAGE(P367:P368)</f>
        <v>6.9649999999999999</v>
      </c>
      <c r="Y365" s="71">
        <f>AVERAGE(Q367:Q368)</f>
        <v>8.2249999999999996</v>
      </c>
      <c r="Z365" s="71">
        <f>AVERAGE(R367:R368)</f>
        <v>0.32099999999999995</v>
      </c>
      <c r="AA365" s="71">
        <f>AVERAGE(S367:S368)</f>
        <v>22.05</v>
      </c>
      <c r="AB365" s="71">
        <f>AVERAGE(M367:M368)</f>
        <v>16</v>
      </c>
      <c r="AC365" s="71">
        <f>TNTP!M417</f>
        <v>1.3768880999999999</v>
      </c>
      <c r="AD365" s="71">
        <f>TNTP!N417</f>
        <v>7.7270149999999982E-2</v>
      </c>
    </row>
    <row r="366" spans="1:30" x14ac:dyDescent="0.2">
      <c r="A366" s="73">
        <v>41387</v>
      </c>
      <c r="B366" s="72"/>
      <c r="C366" s="72"/>
      <c r="D366" s="72" t="s">
        <v>106</v>
      </c>
      <c r="E366" s="72">
        <v>1</v>
      </c>
      <c r="F366" s="72">
        <v>2</v>
      </c>
      <c r="G366" s="72">
        <v>3</v>
      </c>
      <c r="H366" s="72">
        <v>3</v>
      </c>
      <c r="I366" s="72">
        <v>2</v>
      </c>
      <c r="J366" s="72">
        <v>5</v>
      </c>
      <c r="K366" s="72">
        <v>63</v>
      </c>
      <c r="L366" s="72">
        <v>59</v>
      </c>
      <c r="M366" s="72">
        <v>24</v>
      </c>
      <c r="N366" s="72">
        <v>1</v>
      </c>
      <c r="O366" s="72">
        <v>5.51</v>
      </c>
      <c r="P366" s="72">
        <v>7.26</v>
      </c>
      <c r="Q366" s="72">
        <v>48.6</v>
      </c>
      <c r="R366" s="72">
        <v>0.21099999999999999</v>
      </c>
      <c r="S366" s="72">
        <v>13</v>
      </c>
      <c r="V366" s="72" t="s">
        <v>26</v>
      </c>
      <c r="X366" s="71">
        <f>AVERAGE(P369:P370)</f>
        <v>6.82</v>
      </c>
      <c r="Y366" s="71">
        <f>AVERAGE(Q369:Q370)</f>
        <v>5.65</v>
      </c>
      <c r="Z366" s="71">
        <f>AVERAGE(R369:R370)</f>
        <v>0.66200000000000003</v>
      </c>
      <c r="AA366" s="71">
        <f>AVERAGE(S369:S370)</f>
        <v>7.1</v>
      </c>
      <c r="AB366" s="71">
        <f>AVERAGE(M369:M370)</f>
        <v>15</v>
      </c>
      <c r="AC366" s="71">
        <f>TNTP!M418</f>
        <v>1.8069030000000001</v>
      </c>
      <c r="AD366" s="71">
        <f>TNTP!N418</f>
        <v>9.22906E-2</v>
      </c>
    </row>
    <row r="367" spans="1:30" x14ac:dyDescent="0.2">
      <c r="A367" s="73">
        <v>41401</v>
      </c>
      <c r="B367" s="72"/>
      <c r="C367" s="72"/>
      <c r="D367" s="72" t="s">
        <v>192</v>
      </c>
      <c r="E367" s="72">
        <v>4</v>
      </c>
      <c r="F367" s="72">
        <v>1</v>
      </c>
      <c r="G367" s="72">
        <v>4</v>
      </c>
      <c r="H367" s="72">
        <v>5</v>
      </c>
      <c r="I367" s="72">
        <v>1</v>
      </c>
      <c r="J367" s="72">
        <v>13</v>
      </c>
      <c r="K367" s="72">
        <v>60</v>
      </c>
      <c r="L367" s="72">
        <v>53</v>
      </c>
      <c r="M367" s="72">
        <v>12</v>
      </c>
      <c r="N367" s="72">
        <v>1</v>
      </c>
      <c r="O367" s="72">
        <v>2.69</v>
      </c>
      <c r="P367" s="72">
        <v>7.1</v>
      </c>
      <c r="Q367" s="72">
        <v>7.03</v>
      </c>
      <c r="R367" s="72">
        <v>0.28899999999999998</v>
      </c>
      <c r="S367" s="72">
        <v>32.6</v>
      </c>
      <c r="V367" s="72" t="s">
        <v>27</v>
      </c>
      <c r="X367" s="71">
        <f>AVERAGE(P371:P373)</f>
        <v>6.6066666666666665</v>
      </c>
      <c r="Y367" s="71">
        <f>AVERAGE(Q371:Q373)</f>
        <v>3.9766666666666666</v>
      </c>
      <c r="Z367" s="71">
        <f>AVERAGE(R371:R373)</f>
        <v>0.50166666666666659</v>
      </c>
      <c r="AA367" s="71">
        <f>AVERAGE(S371:S373)</f>
        <v>12.333333333333334</v>
      </c>
      <c r="AB367" s="71">
        <f>AVERAGE(M371:M373)</f>
        <v>12</v>
      </c>
      <c r="AC367" s="71">
        <f>TNTP!M419</f>
        <v>1.7555439999999998</v>
      </c>
      <c r="AD367" s="71">
        <f>TNTP!N419</f>
        <v>0.13564860000000001</v>
      </c>
    </row>
    <row r="368" spans="1:30" x14ac:dyDescent="0.2">
      <c r="A368" s="73">
        <v>41415</v>
      </c>
      <c r="B368" s="72"/>
      <c r="C368" s="72"/>
      <c r="D368" s="72" t="s">
        <v>106</v>
      </c>
      <c r="E368" s="72">
        <v>2</v>
      </c>
      <c r="F368" s="72">
        <v>2</v>
      </c>
      <c r="G368" s="72">
        <v>3</v>
      </c>
      <c r="H368" s="72">
        <v>4</v>
      </c>
      <c r="I368" s="72">
        <v>2</v>
      </c>
      <c r="J368" s="72">
        <v>10</v>
      </c>
      <c r="K368" s="72">
        <v>76</v>
      </c>
      <c r="L368" s="72">
        <v>74</v>
      </c>
      <c r="M368" s="72">
        <v>20</v>
      </c>
      <c r="N368" s="72">
        <v>1</v>
      </c>
      <c r="O368" s="72">
        <v>3.57</v>
      </c>
      <c r="P368" s="72">
        <v>6.83</v>
      </c>
      <c r="Q368" s="72">
        <v>9.42</v>
      </c>
      <c r="R368" s="72">
        <v>0.35299999999999998</v>
      </c>
      <c r="S368" s="72">
        <v>11.5</v>
      </c>
      <c r="V368" s="72" t="s">
        <v>28</v>
      </c>
      <c r="X368" s="71">
        <f>AVERAGE(P374:P375)</f>
        <v>6.9049999999999994</v>
      </c>
      <c r="Y368" s="71">
        <f>AVERAGE(Q374:Q375)</f>
        <v>6.3650000000000002</v>
      </c>
      <c r="Z368" s="71">
        <f>AVERAGE(R374:R375)</f>
        <v>0.41049999999999998</v>
      </c>
      <c r="AA368" s="71">
        <f>AVERAGE(S374:S375)</f>
        <v>12.65</v>
      </c>
      <c r="AB368" s="71">
        <f>AVERAGE(M374:M375)</f>
        <v>18</v>
      </c>
      <c r="AC368" s="71">
        <f>TNTP!M420</f>
        <v>1.204602</v>
      </c>
      <c r="AD368" s="71">
        <f>TNTP!N420</f>
        <v>7.727015000000001E-2</v>
      </c>
    </row>
    <row r="369" spans="1:30" x14ac:dyDescent="0.2">
      <c r="A369" s="73">
        <v>41429</v>
      </c>
      <c r="B369" s="72"/>
      <c r="C369" s="72"/>
      <c r="D369" s="72" t="s">
        <v>178</v>
      </c>
      <c r="E369" s="72">
        <v>4</v>
      </c>
      <c r="F369" s="72">
        <v>2</v>
      </c>
      <c r="G369" s="72">
        <v>1</v>
      </c>
      <c r="H369" s="72">
        <v>5</v>
      </c>
      <c r="I369" s="72">
        <v>3</v>
      </c>
      <c r="J369" s="72">
        <v>12</v>
      </c>
      <c r="K369" s="72">
        <v>65</v>
      </c>
      <c r="L369" s="72">
        <v>66</v>
      </c>
      <c r="M369" s="72">
        <v>15</v>
      </c>
      <c r="N369" s="72">
        <v>1</v>
      </c>
      <c r="O369" s="72">
        <v>1.52</v>
      </c>
      <c r="P369" s="71">
        <v>6.82</v>
      </c>
      <c r="Q369" s="72">
        <v>5.65</v>
      </c>
      <c r="R369" s="72">
        <v>0.66200000000000003</v>
      </c>
      <c r="S369" s="72">
        <v>7.1</v>
      </c>
      <c r="V369" s="72" t="s">
        <v>29</v>
      </c>
      <c r="X369" s="71">
        <f>AVERAGE(P376:P377)</f>
        <v>6.8</v>
      </c>
      <c r="Y369" s="71">
        <f>AVERAGE(Q376:Q377)</f>
        <v>7.42</v>
      </c>
      <c r="Z369" s="71">
        <f>AVERAGE(R376:R377)</f>
        <v>0.48</v>
      </c>
      <c r="AA369" s="71">
        <f>AVERAGE(S376:S377)</f>
        <v>15.65</v>
      </c>
      <c r="AB369" s="71">
        <f>AVERAGE(M376:M377)</f>
        <v>19</v>
      </c>
      <c r="AC369" s="71">
        <f>TNTP!M421</f>
        <v>0.73396680000000003</v>
      </c>
      <c r="AD369" s="71">
        <f>TNTP!N421</f>
        <v>4.9551999999999999E-2</v>
      </c>
    </row>
    <row r="370" spans="1:30" x14ac:dyDescent="0.2">
      <c r="A370" s="73">
        <v>41443</v>
      </c>
      <c r="B370" s="72"/>
      <c r="C370" s="72"/>
      <c r="D370" s="72" t="s">
        <v>198</v>
      </c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V370" s="72" t="s">
        <v>30</v>
      </c>
      <c r="X370" s="71">
        <f>AVERAGE(P378:P379)</f>
        <v>6.99</v>
      </c>
      <c r="Y370" s="71">
        <f>AVERAGE(Q378:Q379)</f>
        <v>7.0600000000000005</v>
      </c>
      <c r="Z370" s="71">
        <f>AVERAGE(R378:R379)</f>
        <v>0.26950000000000002</v>
      </c>
      <c r="AA370" s="71">
        <f>AVERAGE(S378:S379)</f>
        <v>16.350000000000001</v>
      </c>
      <c r="AB370" s="71">
        <f>AVERAGE(M378:M379)</f>
        <v>17</v>
      </c>
      <c r="AC370" s="71">
        <f>TNTP!M422</f>
        <v>1.3292643</v>
      </c>
      <c r="AD370" s="71">
        <f>TNTP!N422</f>
        <v>6.1165749999999998E-2</v>
      </c>
    </row>
    <row r="371" spans="1:30" x14ac:dyDescent="0.2">
      <c r="A371" s="73">
        <v>41457</v>
      </c>
      <c r="B371" s="72"/>
      <c r="C371" s="72"/>
      <c r="D371" s="72" t="s">
        <v>178</v>
      </c>
      <c r="E371" s="72">
        <v>4</v>
      </c>
      <c r="F371" s="72">
        <v>2</v>
      </c>
      <c r="G371" s="72">
        <v>4</v>
      </c>
      <c r="H371" s="72">
        <v>5</v>
      </c>
      <c r="I371" s="72">
        <v>3</v>
      </c>
      <c r="J371" s="72">
        <v>8</v>
      </c>
      <c r="K371" s="72">
        <v>74</v>
      </c>
      <c r="L371" s="72">
        <v>77</v>
      </c>
      <c r="M371" s="72">
        <v>4</v>
      </c>
      <c r="N371" s="72">
        <v>1</v>
      </c>
      <c r="O371" s="72">
        <v>0.15</v>
      </c>
      <c r="P371" s="71">
        <v>6.58</v>
      </c>
      <c r="Q371" s="72">
        <v>1.96</v>
      </c>
      <c r="R371" s="72">
        <v>0.497</v>
      </c>
      <c r="S371" s="72">
        <v>12.5</v>
      </c>
      <c r="V371" s="72" t="s">
        <v>31</v>
      </c>
      <c r="X371" s="71">
        <f>AVERAGE(P380)</f>
        <v>7</v>
      </c>
      <c r="Y371" s="71">
        <f>AVERAGE(Q380)</f>
        <v>35.5</v>
      </c>
      <c r="Z371" s="71">
        <f>AVERAGE(R380)</f>
        <v>0.39</v>
      </c>
      <c r="AA371" s="71">
        <f>AVERAGE(S380)</f>
        <v>6.8</v>
      </c>
      <c r="AB371" s="71">
        <f>AVERAGE(M380)</f>
        <v>28</v>
      </c>
      <c r="AC371" s="71">
        <f>TNTP!M423</f>
        <v>1.1723859000000001</v>
      </c>
      <c r="AD371" s="71">
        <f>TNTP!N423</f>
        <v>4.7074399999999995E-2</v>
      </c>
    </row>
    <row r="372" spans="1:30" x14ac:dyDescent="0.2">
      <c r="A372" s="73">
        <v>41471</v>
      </c>
      <c r="B372" s="72"/>
      <c r="C372" s="72"/>
      <c r="D372" s="72"/>
      <c r="E372" s="72">
        <v>2</v>
      </c>
      <c r="F372" s="72">
        <v>2</v>
      </c>
      <c r="G372" s="72">
        <v>1</v>
      </c>
      <c r="H372" s="72">
        <v>1</v>
      </c>
      <c r="I372" s="72">
        <v>3</v>
      </c>
      <c r="J372" s="72">
        <v>6</v>
      </c>
      <c r="K372" s="72">
        <v>89</v>
      </c>
      <c r="L372" s="72">
        <v>80</v>
      </c>
      <c r="M372" s="72">
        <v>16</v>
      </c>
      <c r="N372" s="72">
        <v>1</v>
      </c>
      <c r="O372" s="72">
        <v>0.13</v>
      </c>
      <c r="P372" s="72">
        <v>6.39</v>
      </c>
      <c r="Q372" s="72">
        <v>4.01</v>
      </c>
      <c r="R372" s="72">
        <v>0.39800000000000002</v>
      </c>
      <c r="S372" s="72">
        <v>12</v>
      </c>
    </row>
    <row r="373" spans="1:30" x14ac:dyDescent="0.2">
      <c r="A373" s="73">
        <v>41485</v>
      </c>
      <c r="B373" s="72"/>
      <c r="C373" s="72"/>
      <c r="D373" s="72"/>
      <c r="E373" s="72">
        <v>2</v>
      </c>
      <c r="F373" s="72">
        <v>2</v>
      </c>
      <c r="G373" s="72">
        <v>1</v>
      </c>
      <c r="H373" s="72">
        <v>2</v>
      </c>
      <c r="I373" s="72">
        <v>2</v>
      </c>
      <c r="J373" s="72">
        <v>5</v>
      </c>
      <c r="K373" s="72">
        <v>76</v>
      </c>
      <c r="L373" s="72">
        <v>78</v>
      </c>
      <c r="M373" s="72">
        <v>16</v>
      </c>
      <c r="N373" s="72">
        <v>1</v>
      </c>
      <c r="O373" s="72">
        <v>0.1</v>
      </c>
      <c r="P373" s="72">
        <v>6.85</v>
      </c>
      <c r="Q373" s="72">
        <v>5.96</v>
      </c>
      <c r="R373" s="72">
        <v>0.61</v>
      </c>
      <c r="S373" s="72">
        <v>12.5</v>
      </c>
    </row>
    <row r="374" spans="1:30" x14ac:dyDescent="0.2">
      <c r="A374" s="73">
        <v>41499</v>
      </c>
      <c r="B374" s="72"/>
      <c r="C374" s="72"/>
      <c r="D374" s="72"/>
      <c r="E374" s="72">
        <v>2</v>
      </c>
      <c r="F374" s="72">
        <v>3</v>
      </c>
      <c r="G374" s="72">
        <v>2</v>
      </c>
      <c r="H374" s="72">
        <v>3</v>
      </c>
      <c r="I374" s="72">
        <v>2</v>
      </c>
      <c r="J374" s="72">
        <v>5</v>
      </c>
      <c r="K374" s="72">
        <v>81</v>
      </c>
      <c r="L374" s="72">
        <v>79</v>
      </c>
      <c r="M374" s="72">
        <v>16</v>
      </c>
      <c r="N374" s="72">
        <v>1</v>
      </c>
      <c r="O374" s="72">
        <v>1.88</v>
      </c>
      <c r="P374" s="72">
        <v>6.75</v>
      </c>
      <c r="Q374" s="72">
        <v>8.11</v>
      </c>
      <c r="R374" s="72">
        <v>0.42799999999999999</v>
      </c>
      <c r="S374" s="72">
        <v>11.4</v>
      </c>
    </row>
    <row r="375" spans="1:30" x14ac:dyDescent="0.2">
      <c r="A375" s="73">
        <v>41513</v>
      </c>
      <c r="B375" s="72"/>
      <c r="C375" s="72"/>
      <c r="D375" s="72"/>
      <c r="E375" s="72">
        <v>2</v>
      </c>
      <c r="F375" s="72">
        <v>2</v>
      </c>
      <c r="G375" s="72">
        <v>1</v>
      </c>
      <c r="H375" s="72">
        <v>1</v>
      </c>
      <c r="I375" s="72">
        <v>2</v>
      </c>
      <c r="J375" s="72">
        <v>5</v>
      </c>
      <c r="K375" s="72">
        <v>81</v>
      </c>
      <c r="L375" s="72">
        <v>76</v>
      </c>
      <c r="M375" s="72">
        <v>20</v>
      </c>
      <c r="N375" s="72">
        <v>1</v>
      </c>
      <c r="O375" s="72">
        <v>0.17</v>
      </c>
      <c r="P375" s="72">
        <v>7.06</v>
      </c>
      <c r="Q375" s="72">
        <v>4.62</v>
      </c>
      <c r="R375" s="72">
        <v>0.39300000000000002</v>
      </c>
      <c r="S375" s="72">
        <v>13.9</v>
      </c>
    </row>
    <row r="376" spans="1:30" x14ac:dyDescent="0.2">
      <c r="A376" s="73">
        <v>41527</v>
      </c>
      <c r="B376" s="72"/>
      <c r="C376" s="72"/>
      <c r="D376" s="72" t="s">
        <v>192</v>
      </c>
      <c r="E376" s="72">
        <v>1</v>
      </c>
      <c r="F376" s="72">
        <v>3</v>
      </c>
      <c r="G376" s="72">
        <v>2</v>
      </c>
      <c r="H376" s="72">
        <v>1</v>
      </c>
      <c r="I376" s="72">
        <v>3</v>
      </c>
      <c r="J376" s="72">
        <v>9</v>
      </c>
      <c r="K376" s="72">
        <v>74</v>
      </c>
      <c r="L376" s="72">
        <v>77</v>
      </c>
      <c r="M376" s="72">
        <v>18</v>
      </c>
      <c r="N376" s="72">
        <v>1</v>
      </c>
      <c r="O376" s="72">
        <v>6.14</v>
      </c>
      <c r="P376" s="72">
        <v>6.79</v>
      </c>
      <c r="Q376" s="72">
        <v>5.31</v>
      </c>
      <c r="R376" s="72">
        <v>0.48199999999999998</v>
      </c>
      <c r="S376" s="72">
        <v>15.9</v>
      </c>
    </row>
    <row r="377" spans="1:30" x14ac:dyDescent="0.2">
      <c r="A377" s="73">
        <v>41541</v>
      </c>
      <c r="B377" s="72"/>
      <c r="C377" s="72"/>
      <c r="D377" s="72" t="s">
        <v>178</v>
      </c>
      <c r="E377" s="72">
        <v>2</v>
      </c>
      <c r="F377" s="72">
        <v>3</v>
      </c>
      <c r="G377" s="72">
        <v>1</v>
      </c>
      <c r="H377" s="72">
        <v>1</v>
      </c>
      <c r="I377" s="72">
        <v>4</v>
      </c>
      <c r="J377" s="72">
        <v>5</v>
      </c>
      <c r="K377" s="72">
        <v>71</v>
      </c>
      <c r="L377" s="72">
        <v>70</v>
      </c>
      <c r="M377" s="72">
        <v>20</v>
      </c>
      <c r="N377" s="72">
        <v>1</v>
      </c>
      <c r="O377" s="72">
        <v>4.16</v>
      </c>
      <c r="P377" s="72">
        <v>6.81</v>
      </c>
      <c r="Q377" s="72">
        <v>9.5299999999999994</v>
      </c>
      <c r="R377" s="72">
        <v>0.47799999999999998</v>
      </c>
      <c r="S377" s="72">
        <v>15.4</v>
      </c>
    </row>
    <row r="378" spans="1:30" x14ac:dyDescent="0.2">
      <c r="A378" s="76">
        <v>41555</v>
      </c>
      <c r="B378" s="72"/>
      <c r="C378" s="72"/>
      <c r="D378" s="72"/>
      <c r="E378" s="72">
        <v>3</v>
      </c>
      <c r="F378" s="72">
        <v>3</v>
      </c>
      <c r="G378" s="72">
        <v>3</v>
      </c>
      <c r="H378" s="72">
        <v>5</v>
      </c>
      <c r="I378" s="72">
        <v>3</v>
      </c>
      <c r="J378" s="72">
        <v>6</v>
      </c>
      <c r="K378" s="72">
        <v>64</v>
      </c>
      <c r="L378" s="72">
        <v>70</v>
      </c>
      <c r="M378" s="72">
        <v>10</v>
      </c>
      <c r="N378" s="72">
        <v>1</v>
      </c>
      <c r="O378" s="72">
        <v>0.72</v>
      </c>
      <c r="P378" s="72">
        <v>7.18</v>
      </c>
      <c r="Q378" s="72">
        <v>5.56</v>
      </c>
      <c r="R378" s="72">
        <v>0.22800000000000001</v>
      </c>
      <c r="S378" s="72">
        <v>25.1</v>
      </c>
    </row>
    <row r="379" spans="1:30" x14ac:dyDescent="0.2">
      <c r="A379" s="76">
        <v>41569</v>
      </c>
      <c r="B379" s="72"/>
      <c r="C379" s="72"/>
      <c r="D379" s="72"/>
      <c r="E379" s="71">
        <v>3</v>
      </c>
      <c r="F379" s="71">
        <v>2</v>
      </c>
      <c r="G379" s="71">
        <v>3</v>
      </c>
      <c r="H379" s="71">
        <v>1</v>
      </c>
      <c r="I379" s="71">
        <v>2</v>
      </c>
      <c r="J379" s="72">
        <v>10</v>
      </c>
      <c r="K379" s="72">
        <v>61</v>
      </c>
      <c r="L379" s="72">
        <v>64</v>
      </c>
      <c r="M379" s="72">
        <v>24</v>
      </c>
      <c r="N379" s="72">
        <v>1</v>
      </c>
      <c r="O379" s="72">
        <v>3.86</v>
      </c>
      <c r="P379" s="72">
        <v>6.8</v>
      </c>
      <c r="Q379" s="72">
        <v>8.56</v>
      </c>
      <c r="R379" s="72">
        <v>0.311</v>
      </c>
      <c r="S379" s="72">
        <v>7.6</v>
      </c>
    </row>
    <row r="380" spans="1:30" x14ac:dyDescent="0.2">
      <c r="A380" s="76">
        <v>41583</v>
      </c>
      <c r="B380" s="72"/>
      <c r="C380" s="72"/>
      <c r="D380" s="72" t="s">
        <v>106</v>
      </c>
      <c r="E380" s="72">
        <v>3</v>
      </c>
      <c r="F380" s="72">
        <v>2</v>
      </c>
      <c r="G380" s="72">
        <v>2</v>
      </c>
      <c r="H380" s="72">
        <v>3</v>
      </c>
      <c r="I380" s="72">
        <v>2</v>
      </c>
      <c r="J380" s="72">
        <v>12</v>
      </c>
      <c r="K380" s="72">
        <v>62</v>
      </c>
      <c r="L380" s="72">
        <v>58</v>
      </c>
      <c r="M380" s="72">
        <v>28</v>
      </c>
      <c r="N380" s="72">
        <v>1</v>
      </c>
      <c r="O380" s="72">
        <v>6.78</v>
      </c>
      <c r="P380" s="72">
        <v>7</v>
      </c>
      <c r="Q380" s="72">
        <v>35.5</v>
      </c>
      <c r="R380" s="72">
        <v>0.39</v>
      </c>
      <c r="S380" s="72">
        <v>6.8</v>
      </c>
    </row>
    <row r="381" spans="1:30" x14ac:dyDescent="0.2">
      <c r="A381" s="76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3" spans="1:30" x14ac:dyDescent="0.2">
      <c r="A383" s="73">
        <v>41345</v>
      </c>
      <c r="B383" s="72" t="s">
        <v>72</v>
      </c>
      <c r="C383" s="72" t="s">
        <v>73</v>
      </c>
      <c r="D383" s="72"/>
      <c r="E383" s="72" t="s">
        <v>21</v>
      </c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V383" s="72" t="s">
        <v>22</v>
      </c>
      <c r="W383" s="106" t="s">
        <v>72</v>
      </c>
    </row>
    <row r="384" spans="1:30" x14ac:dyDescent="0.2">
      <c r="A384" s="73">
        <v>41359</v>
      </c>
      <c r="B384" s="72"/>
      <c r="C384" s="72"/>
      <c r="D384" s="72"/>
      <c r="E384" s="72" t="s">
        <v>21</v>
      </c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V384" s="72" t="s">
        <v>24</v>
      </c>
      <c r="X384" s="71">
        <f>AVERAGE(P385:P386)</f>
        <v>7.34</v>
      </c>
      <c r="Y384" s="71">
        <f>AVERAGE(Q385:Q386)</f>
        <v>38.700000000000003</v>
      </c>
      <c r="Z384" s="71">
        <f>AVERAGE(R385:R386)</f>
        <v>0.26250000000000001</v>
      </c>
      <c r="AA384" s="71">
        <f>AVERAGE(S385:S386)</f>
        <v>14.7</v>
      </c>
      <c r="AB384" s="71">
        <f>AVERAGE(M385:M386)</f>
        <v>22</v>
      </c>
      <c r="AC384" s="71">
        <f>TNTP!M436</f>
        <v>1.08204075</v>
      </c>
      <c r="AD384" s="71">
        <f>TNTP!N436</f>
        <v>5.11005E-2</v>
      </c>
    </row>
    <row r="385" spans="1:30" x14ac:dyDescent="0.2">
      <c r="A385" s="73">
        <v>41373</v>
      </c>
      <c r="B385" s="72"/>
      <c r="C385" s="72"/>
      <c r="D385" s="72" t="s">
        <v>185</v>
      </c>
      <c r="E385" s="72">
        <v>3</v>
      </c>
      <c r="F385" s="72">
        <v>2</v>
      </c>
      <c r="G385" s="72">
        <v>1</v>
      </c>
      <c r="H385" s="72">
        <v>1</v>
      </c>
      <c r="I385" s="72">
        <v>2</v>
      </c>
      <c r="J385" s="72">
        <v>12</v>
      </c>
      <c r="K385" s="72">
        <v>70</v>
      </c>
      <c r="L385" s="72">
        <v>60</v>
      </c>
      <c r="M385" s="72">
        <v>16</v>
      </c>
      <c r="N385" s="72">
        <v>1</v>
      </c>
      <c r="O385" s="72">
        <v>6.45</v>
      </c>
      <c r="P385" s="72">
        <v>7.19</v>
      </c>
      <c r="Q385" s="72">
        <v>47.8</v>
      </c>
      <c r="R385" s="72">
        <v>0.26</v>
      </c>
      <c r="S385" s="72">
        <v>16.7</v>
      </c>
      <c r="V385" s="72" t="s">
        <v>25</v>
      </c>
      <c r="X385" s="71">
        <f>AVERAGE(P387:P388)</f>
        <v>7.24</v>
      </c>
      <c r="Y385" s="71">
        <f>AVERAGE(Q387:Q388)</f>
        <v>10.475000000000001</v>
      </c>
      <c r="Z385" s="71">
        <f>AVERAGE(R387:R388)</f>
        <v>0.33600000000000002</v>
      </c>
      <c r="AA385" s="71">
        <f>AVERAGE(S387:S388)</f>
        <v>14.5</v>
      </c>
      <c r="AB385" s="71">
        <f>AVERAGE(M387:M388)</f>
        <v>20</v>
      </c>
      <c r="AC385" s="71">
        <f>TNTP!M437</f>
        <v>0.68704334999999994</v>
      </c>
      <c r="AD385" s="71">
        <f>TNTP!N437</f>
        <v>5.2339300000000005E-2</v>
      </c>
    </row>
    <row r="386" spans="1:30" x14ac:dyDescent="0.2">
      <c r="A386" s="73">
        <v>41387</v>
      </c>
      <c r="B386" s="72"/>
      <c r="C386" s="72"/>
      <c r="D386" s="72"/>
      <c r="E386" s="72">
        <v>4</v>
      </c>
      <c r="F386" s="72">
        <v>4</v>
      </c>
      <c r="G386" s="72">
        <v>3</v>
      </c>
      <c r="H386" s="72">
        <v>1</v>
      </c>
      <c r="I386" s="72">
        <v>4</v>
      </c>
      <c r="J386" s="72">
        <v>6</v>
      </c>
      <c r="K386" s="72">
        <v>50</v>
      </c>
      <c r="L386" s="72">
        <v>57</v>
      </c>
      <c r="M386" s="72">
        <v>28</v>
      </c>
      <c r="N386" s="72">
        <v>1</v>
      </c>
      <c r="O386" s="72">
        <v>7.85</v>
      </c>
      <c r="P386" s="72">
        <v>7.49</v>
      </c>
      <c r="Q386" s="72">
        <v>29.6</v>
      </c>
      <c r="R386" s="72">
        <v>0.26500000000000001</v>
      </c>
      <c r="S386" s="72">
        <v>12.7</v>
      </c>
      <c r="V386" s="72" t="s">
        <v>26</v>
      </c>
      <c r="X386" s="71">
        <f>AVERAGE(P389:P390)</f>
        <v>7.1750000000000007</v>
      </c>
      <c r="Y386" s="71">
        <f>AVERAGE(Q389:Q390)</f>
        <v>15.799999999999999</v>
      </c>
      <c r="Z386" s="71">
        <f>AVERAGE(R389:R390)</f>
        <v>0.31900000000000001</v>
      </c>
      <c r="AA386" s="71">
        <f>AVERAGE(S389:S390)</f>
        <v>9.25</v>
      </c>
      <c r="AB386" s="71">
        <f>AVERAGE(M389:M390)</f>
        <v>16</v>
      </c>
      <c r="AC386" s="71">
        <f>TNTP!M438</f>
        <v>0.90345150000000007</v>
      </c>
      <c r="AD386" s="71">
        <f>TNTP!N438</f>
        <v>6.565639999999999E-2</v>
      </c>
    </row>
    <row r="387" spans="1:30" x14ac:dyDescent="0.2">
      <c r="A387" s="73">
        <v>41401</v>
      </c>
      <c r="B387" s="72"/>
      <c r="C387" s="72"/>
      <c r="D387" s="72"/>
      <c r="E387" s="72">
        <v>4</v>
      </c>
      <c r="F387" s="72">
        <v>2</v>
      </c>
      <c r="G387" s="72">
        <v>3</v>
      </c>
      <c r="H387" s="72">
        <v>4</v>
      </c>
      <c r="I387" s="72">
        <v>2</v>
      </c>
      <c r="J387" s="72">
        <v>6</v>
      </c>
      <c r="K387" s="72">
        <v>67</v>
      </c>
      <c r="L387" s="72">
        <v>63</v>
      </c>
      <c r="M387" s="72">
        <v>20</v>
      </c>
      <c r="N387" s="72">
        <v>1</v>
      </c>
      <c r="O387" s="72">
        <v>7.9</v>
      </c>
      <c r="P387" s="72">
        <v>7.4</v>
      </c>
      <c r="Q387" s="72">
        <v>11.8</v>
      </c>
      <c r="R387" s="72">
        <v>0.159</v>
      </c>
      <c r="S387" s="72">
        <v>21.7</v>
      </c>
      <c r="V387" s="72" t="s">
        <v>27</v>
      </c>
      <c r="X387" s="71">
        <f>AVERAGE(P391:P393)</f>
        <v>6.7866666666666662</v>
      </c>
      <c r="Y387" s="71">
        <f>AVERAGE(Q391:Q393)</f>
        <v>7.6449999999999996</v>
      </c>
      <c r="Z387" s="71">
        <f>AVERAGE(R391:R393)</f>
        <v>0.56433333333333335</v>
      </c>
      <c r="AA387" s="71">
        <f>AVERAGE(S391:S393)</f>
        <v>11.466666666666669</v>
      </c>
      <c r="AB387" s="71">
        <f>AVERAGE(M391:M393)</f>
        <v>17.333333333333332</v>
      </c>
      <c r="AC387" s="71">
        <f>TNTP!M439</f>
        <v>1.0117722999999998</v>
      </c>
      <c r="AD387" s="71">
        <f>TNTP!N439</f>
        <v>9.4768199999999983E-2</v>
      </c>
    </row>
    <row r="388" spans="1:30" x14ac:dyDescent="0.2">
      <c r="A388" s="73">
        <v>41415</v>
      </c>
      <c r="B388" s="72"/>
      <c r="C388" s="72"/>
      <c r="D388" s="72"/>
      <c r="E388" s="72">
        <v>1</v>
      </c>
      <c r="F388" s="72">
        <v>2</v>
      </c>
      <c r="G388" s="72">
        <v>2</v>
      </c>
      <c r="H388" s="72">
        <v>3</v>
      </c>
      <c r="I388" s="72">
        <v>2</v>
      </c>
      <c r="J388" s="72">
        <v>10</v>
      </c>
      <c r="K388" s="72">
        <v>80</v>
      </c>
      <c r="L388" s="72">
        <v>74</v>
      </c>
      <c r="M388" s="72">
        <v>20</v>
      </c>
      <c r="N388" s="72">
        <v>1</v>
      </c>
      <c r="O388" s="72">
        <v>9.1300000000000008</v>
      </c>
      <c r="P388" s="72">
        <v>7.08</v>
      </c>
      <c r="Q388" s="72">
        <v>9.15</v>
      </c>
      <c r="R388" s="72">
        <v>0.51300000000000001</v>
      </c>
      <c r="S388" s="72">
        <v>7.3</v>
      </c>
      <c r="V388" s="72" t="s">
        <v>28</v>
      </c>
      <c r="X388" s="71">
        <f>AVERAGE(P394:P395)</f>
        <v>6.96</v>
      </c>
      <c r="Y388" s="71">
        <f>AVERAGE(Q394:Q395)</f>
        <v>1.9</v>
      </c>
      <c r="Z388" s="71">
        <f>AVERAGE(R394:R395)</f>
        <v>0.22500000000000001</v>
      </c>
      <c r="AA388" s="71">
        <f>AVERAGE(S394:S395)</f>
        <v>11.7</v>
      </c>
      <c r="AB388" s="71">
        <f>AVERAGE(M394:M395)</f>
        <v>24</v>
      </c>
      <c r="AC388" s="71">
        <f>TNTP!M440</f>
        <v>0.5980989000000001</v>
      </c>
      <c r="AD388" s="71">
        <f>TNTP!N440</f>
        <v>5.2029599999999995E-2</v>
      </c>
    </row>
    <row r="389" spans="1:30" x14ac:dyDescent="0.2">
      <c r="A389" s="73">
        <v>41429</v>
      </c>
      <c r="B389" s="72"/>
      <c r="C389" s="72"/>
      <c r="D389" s="72"/>
      <c r="E389" s="72">
        <v>4</v>
      </c>
      <c r="F389" s="72">
        <v>3</v>
      </c>
      <c r="G389" s="72">
        <v>1</v>
      </c>
      <c r="H389" s="72">
        <v>5</v>
      </c>
      <c r="I389" s="72">
        <v>3</v>
      </c>
      <c r="J389" s="72">
        <v>12</v>
      </c>
      <c r="K389" s="72">
        <v>72</v>
      </c>
      <c r="L389" s="72">
        <v>75</v>
      </c>
      <c r="M389" s="72">
        <v>16</v>
      </c>
      <c r="N389" s="72">
        <v>1</v>
      </c>
      <c r="O389" s="72">
        <v>7.55</v>
      </c>
      <c r="P389" s="72">
        <v>7.32</v>
      </c>
      <c r="Q389" s="72">
        <v>16.899999999999999</v>
      </c>
      <c r="R389" s="72">
        <v>0.371</v>
      </c>
      <c r="S389" s="72">
        <v>9.5</v>
      </c>
      <c r="V389" s="72" t="s">
        <v>29</v>
      </c>
      <c r="X389" s="71">
        <f>AVERAGE(P396:P397)</f>
        <v>6.95</v>
      </c>
      <c r="Y389" s="71">
        <f>AVERAGE(Q396:Q397)</f>
        <v>0.78</v>
      </c>
      <c r="Z389" s="71">
        <f>AVERAGE(R396:R397)</f>
        <v>0.34050000000000002</v>
      </c>
      <c r="AA389" s="71">
        <f>AVERAGE(S396:S397)</f>
        <v>8.4499999999999993</v>
      </c>
      <c r="AB389" s="71">
        <f>AVERAGE(M396:M397)</f>
        <v>11</v>
      </c>
      <c r="AC389" s="71">
        <f>TNTP!M441</f>
        <v>0.47553765000000003</v>
      </c>
      <c r="AD389" s="71">
        <f>TNTP!N441</f>
        <v>4.2583750000000004E-2</v>
      </c>
    </row>
    <row r="390" spans="1:30" x14ac:dyDescent="0.2">
      <c r="A390" s="73">
        <v>41443</v>
      </c>
      <c r="B390" s="72"/>
      <c r="C390" s="72"/>
      <c r="D390" s="72"/>
      <c r="E390" s="72">
        <v>1</v>
      </c>
      <c r="F390" s="72">
        <v>1</v>
      </c>
      <c r="G390" s="72">
        <v>3</v>
      </c>
      <c r="H390" s="72">
        <v>2</v>
      </c>
      <c r="I390" s="72">
        <v>2</v>
      </c>
      <c r="J390" s="72">
        <v>10</v>
      </c>
      <c r="K390" s="72">
        <v>79</v>
      </c>
      <c r="L390" s="72">
        <v>79</v>
      </c>
      <c r="M390" s="72">
        <v>16</v>
      </c>
      <c r="N390" s="72">
        <v>1</v>
      </c>
      <c r="O390" s="72">
        <v>7.95</v>
      </c>
      <c r="P390" s="72">
        <v>7.03</v>
      </c>
      <c r="Q390" s="72">
        <v>14.7</v>
      </c>
      <c r="R390" s="72">
        <v>0.26700000000000002</v>
      </c>
      <c r="S390" s="72">
        <v>9</v>
      </c>
      <c r="V390" s="72" t="s">
        <v>30</v>
      </c>
      <c r="X390" s="71">
        <f>AVERAGE(P398:P399)</f>
        <v>7.0750000000000002</v>
      </c>
      <c r="Y390" s="71">
        <f>AVERAGE(Q398:Q399)</f>
        <v>4.665</v>
      </c>
      <c r="Z390" s="71">
        <f>AVERAGE(R398:R399)</f>
        <v>0.32100000000000001</v>
      </c>
      <c r="AA390" s="71">
        <f>AVERAGE(S398:S399)</f>
        <v>7.15</v>
      </c>
      <c r="AB390" s="71">
        <f>AVERAGE(M398:M399)</f>
        <v>28</v>
      </c>
      <c r="AC390" s="71">
        <f>TNTP!M442</f>
        <v>0.46993484999999996</v>
      </c>
      <c r="AD390" s="71">
        <f>TNTP!N442</f>
        <v>4.2274050000000001E-2</v>
      </c>
    </row>
    <row r="391" spans="1:30" x14ac:dyDescent="0.2">
      <c r="A391" s="73">
        <v>41457</v>
      </c>
      <c r="B391" s="72"/>
      <c r="C391" s="72"/>
      <c r="D391" s="72"/>
      <c r="E391" s="72">
        <v>4</v>
      </c>
      <c r="F391" s="72">
        <v>2</v>
      </c>
      <c r="G391" s="72">
        <v>3</v>
      </c>
      <c r="H391" s="72">
        <v>6</v>
      </c>
      <c r="I391" s="72">
        <v>2</v>
      </c>
      <c r="J391" s="72">
        <v>9</v>
      </c>
      <c r="K391" s="72">
        <v>78</v>
      </c>
      <c r="L391" s="72">
        <v>80</v>
      </c>
      <c r="M391" s="72">
        <v>16</v>
      </c>
      <c r="N391" s="72">
        <v>1</v>
      </c>
      <c r="O391" s="72">
        <v>2.8</v>
      </c>
      <c r="P391" s="72">
        <v>6.67</v>
      </c>
      <c r="Q391" s="72">
        <v>8.6999999999999993</v>
      </c>
      <c r="R391" s="72">
        <v>0.48199999999999998</v>
      </c>
      <c r="S391" s="72">
        <v>8.1</v>
      </c>
      <c r="V391" s="72" t="s">
        <v>31</v>
      </c>
      <c r="X391" s="71">
        <f>AVERAGE(P400)</f>
        <v>7.34</v>
      </c>
      <c r="Y391" s="71">
        <f>AVERAGE(Q400)</f>
        <v>10</v>
      </c>
      <c r="Z391" s="71">
        <f>AVERAGE(R400)</f>
        <v>0.36099999999999999</v>
      </c>
      <c r="AA391" s="71">
        <f>AVERAGE(S400)</f>
        <v>7.5</v>
      </c>
      <c r="AB391" s="71">
        <f>AVERAGE(M400)</f>
        <v>28</v>
      </c>
      <c r="AC391" s="71">
        <f>TNTP!M443</f>
        <v>0.44682329999999998</v>
      </c>
      <c r="AD391" s="71">
        <f>TNTP!N443</f>
        <v>2.8182700000000002E-2</v>
      </c>
    </row>
    <row r="392" spans="1:30" x14ac:dyDescent="0.2">
      <c r="A392" s="73">
        <v>41471</v>
      </c>
      <c r="B392" s="72"/>
      <c r="C392" s="72"/>
      <c r="D392" s="72"/>
      <c r="E392" s="72">
        <v>2</v>
      </c>
      <c r="F392" s="72">
        <v>2</v>
      </c>
      <c r="G392" s="72">
        <v>1</v>
      </c>
      <c r="H392" s="72">
        <v>1</v>
      </c>
      <c r="I392" s="72">
        <v>2</v>
      </c>
      <c r="J392" s="72">
        <v>5</v>
      </c>
      <c r="K392" s="72">
        <v>95</v>
      </c>
      <c r="L392" s="72">
        <v>85</v>
      </c>
      <c r="M392" s="72">
        <v>18</v>
      </c>
      <c r="N392" s="72">
        <v>1</v>
      </c>
      <c r="O392" s="72">
        <v>1.45</v>
      </c>
      <c r="P392" s="72">
        <v>6.67</v>
      </c>
      <c r="Q392" s="72">
        <v>6.59</v>
      </c>
      <c r="R392" s="72">
        <v>0.60099999999999998</v>
      </c>
      <c r="S392" s="72">
        <v>15</v>
      </c>
    </row>
    <row r="393" spans="1:30" x14ac:dyDescent="0.2">
      <c r="A393" s="73">
        <v>41485</v>
      </c>
      <c r="B393" s="72"/>
      <c r="C393" s="72"/>
      <c r="D393" s="72"/>
      <c r="E393" s="72">
        <v>1</v>
      </c>
      <c r="F393" s="72">
        <v>3</v>
      </c>
      <c r="G393" s="72">
        <v>1</v>
      </c>
      <c r="H393" s="72">
        <v>2</v>
      </c>
      <c r="I393" s="72">
        <v>2</v>
      </c>
      <c r="J393" s="72">
        <v>5</v>
      </c>
      <c r="K393" s="72">
        <v>80</v>
      </c>
      <c r="L393" s="72">
        <v>79</v>
      </c>
      <c r="M393" s="72">
        <v>18</v>
      </c>
      <c r="N393" s="72">
        <v>1</v>
      </c>
      <c r="O393" s="72">
        <v>6.14</v>
      </c>
      <c r="P393" s="72">
        <v>7.02</v>
      </c>
      <c r="Q393" s="72" t="s">
        <v>223</v>
      </c>
      <c r="R393" s="72">
        <v>0.61</v>
      </c>
      <c r="S393" s="72">
        <v>11.3</v>
      </c>
    </row>
    <row r="394" spans="1:30" x14ac:dyDescent="0.2">
      <c r="A394" s="73">
        <v>41499</v>
      </c>
      <c r="B394" s="72"/>
      <c r="C394" s="72"/>
      <c r="D394" s="72"/>
      <c r="E394" s="72">
        <v>2</v>
      </c>
      <c r="F394" s="72">
        <v>1</v>
      </c>
      <c r="G394" s="72">
        <v>3</v>
      </c>
      <c r="H394" s="72">
        <v>3</v>
      </c>
      <c r="I394" s="72">
        <v>2</v>
      </c>
      <c r="J394" s="72">
        <v>7</v>
      </c>
      <c r="K394" s="72">
        <v>87</v>
      </c>
      <c r="L394" s="72">
        <v>80</v>
      </c>
      <c r="M394" s="72">
        <v>24</v>
      </c>
      <c r="N394" s="72">
        <v>1</v>
      </c>
      <c r="O394" s="72">
        <v>8.41</v>
      </c>
      <c r="P394" s="72">
        <v>6.96</v>
      </c>
      <c r="Q394" s="72">
        <v>1.9</v>
      </c>
      <c r="R394" s="72">
        <v>0.22500000000000001</v>
      </c>
      <c r="S394" s="72">
        <v>11.7</v>
      </c>
    </row>
    <row r="395" spans="1:30" x14ac:dyDescent="0.2">
      <c r="A395" s="73">
        <v>41513</v>
      </c>
      <c r="B395" s="72"/>
      <c r="C395" s="72"/>
      <c r="D395" s="72" t="s">
        <v>198</v>
      </c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30" x14ac:dyDescent="0.2">
      <c r="A396" s="73">
        <v>41527</v>
      </c>
      <c r="B396" s="72"/>
      <c r="C396" s="72"/>
      <c r="D396" s="72"/>
      <c r="E396" s="72">
        <v>4</v>
      </c>
      <c r="F396" s="72">
        <v>2</v>
      </c>
      <c r="G396" s="72">
        <v>1</v>
      </c>
      <c r="H396" s="72">
        <v>1</v>
      </c>
      <c r="I396" s="72">
        <v>2</v>
      </c>
      <c r="J396" s="72">
        <v>8</v>
      </c>
      <c r="K396" s="72">
        <v>82</v>
      </c>
      <c r="L396" s="72">
        <v>75</v>
      </c>
      <c r="M396" s="119">
        <v>2</v>
      </c>
      <c r="N396" s="72">
        <v>1</v>
      </c>
      <c r="O396" s="72">
        <v>12.04</v>
      </c>
      <c r="P396" s="72">
        <v>6.95</v>
      </c>
      <c r="Q396" s="72">
        <v>0.74</v>
      </c>
      <c r="R396" s="72">
        <v>0.308</v>
      </c>
      <c r="S396" s="72">
        <v>7.4</v>
      </c>
    </row>
    <row r="397" spans="1:30" x14ac:dyDescent="0.2">
      <c r="A397" s="73">
        <v>41541</v>
      </c>
      <c r="B397" s="72"/>
      <c r="C397" s="72"/>
      <c r="D397" s="72"/>
      <c r="E397" s="72">
        <v>2</v>
      </c>
      <c r="F397" s="72">
        <v>2</v>
      </c>
      <c r="G397" s="72">
        <v>1</v>
      </c>
      <c r="H397" s="72">
        <v>1</v>
      </c>
      <c r="I397" s="72">
        <v>2</v>
      </c>
      <c r="J397" s="72">
        <v>5</v>
      </c>
      <c r="K397" s="72">
        <v>57</v>
      </c>
      <c r="L397" s="72">
        <v>65</v>
      </c>
      <c r="M397" s="72">
        <v>20</v>
      </c>
      <c r="N397" s="72">
        <v>1</v>
      </c>
      <c r="O397" s="72">
        <v>11.76</v>
      </c>
      <c r="P397" s="72">
        <v>6.95</v>
      </c>
      <c r="Q397" s="72">
        <v>0.82</v>
      </c>
      <c r="R397" s="72">
        <v>0.373</v>
      </c>
      <c r="S397" s="72">
        <v>9.5</v>
      </c>
    </row>
    <row r="398" spans="1:30" x14ac:dyDescent="0.2">
      <c r="A398" s="76">
        <v>41555</v>
      </c>
      <c r="B398" s="72"/>
      <c r="C398" s="72"/>
      <c r="D398" s="72"/>
      <c r="E398" s="72">
        <v>2</v>
      </c>
      <c r="F398" s="72">
        <v>3</v>
      </c>
      <c r="G398" s="72">
        <v>3</v>
      </c>
      <c r="H398" s="72">
        <v>5</v>
      </c>
      <c r="I398" s="72">
        <v>4</v>
      </c>
      <c r="J398" s="72">
        <v>6</v>
      </c>
      <c r="K398" s="72">
        <v>57</v>
      </c>
      <c r="L398" s="72">
        <v>66</v>
      </c>
      <c r="M398" s="72">
        <v>20</v>
      </c>
      <c r="N398" s="72">
        <v>1</v>
      </c>
      <c r="O398" s="72">
        <v>12.57</v>
      </c>
      <c r="P398" s="72">
        <v>6.98</v>
      </c>
      <c r="Q398" s="72">
        <v>1.73</v>
      </c>
      <c r="R398" s="72">
        <v>0.161</v>
      </c>
      <c r="S398" s="72">
        <v>6.8</v>
      </c>
    </row>
    <row r="399" spans="1:30" x14ac:dyDescent="0.2">
      <c r="A399" s="76">
        <v>41569</v>
      </c>
      <c r="B399" s="72"/>
      <c r="C399" s="72"/>
      <c r="D399" s="72"/>
      <c r="E399" s="72">
        <v>2</v>
      </c>
      <c r="F399" s="72">
        <v>1</v>
      </c>
      <c r="G399" s="72">
        <v>3</v>
      </c>
      <c r="H399" s="72">
        <v>1</v>
      </c>
      <c r="I399" s="72">
        <v>1</v>
      </c>
      <c r="J399" s="72">
        <v>13</v>
      </c>
      <c r="K399" s="72">
        <v>57</v>
      </c>
      <c r="L399" s="72">
        <v>60</v>
      </c>
      <c r="M399" s="72">
        <v>36</v>
      </c>
      <c r="N399" s="72">
        <v>1</v>
      </c>
      <c r="O399" s="72">
        <v>13.78</v>
      </c>
      <c r="P399" s="72">
        <v>7.17</v>
      </c>
      <c r="Q399" s="72">
        <v>7.6</v>
      </c>
      <c r="R399" s="72">
        <v>0.48099999999999998</v>
      </c>
      <c r="S399" s="72">
        <v>7.5</v>
      </c>
    </row>
    <row r="400" spans="1:30" x14ac:dyDescent="0.2">
      <c r="A400" s="76">
        <v>41583</v>
      </c>
      <c r="B400" s="72"/>
      <c r="C400" s="72"/>
      <c r="D400" s="72"/>
      <c r="E400" s="72">
        <v>3</v>
      </c>
      <c r="F400" s="72">
        <v>3</v>
      </c>
      <c r="G400" s="72">
        <v>1</v>
      </c>
      <c r="H400" s="72">
        <v>1</v>
      </c>
      <c r="I400" s="72">
        <v>3</v>
      </c>
      <c r="J400" s="72">
        <v>6</v>
      </c>
      <c r="K400" s="72">
        <v>46</v>
      </c>
      <c r="L400" s="72">
        <v>51</v>
      </c>
      <c r="M400" s="72">
        <v>28</v>
      </c>
      <c r="N400" s="72">
        <v>2</v>
      </c>
      <c r="O400" s="72">
        <v>13.56</v>
      </c>
      <c r="P400" s="72">
        <v>7.34</v>
      </c>
      <c r="Q400" s="72">
        <v>10</v>
      </c>
      <c r="R400" s="72">
        <v>0.36099999999999999</v>
      </c>
      <c r="S400" s="72">
        <v>7.5</v>
      </c>
    </row>
    <row r="401" spans="1:30" x14ac:dyDescent="0.2">
      <c r="A401" s="76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3" spans="1:30" x14ac:dyDescent="0.2">
      <c r="A403" s="73">
        <v>41345</v>
      </c>
      <c r="B403" s="72" t="s">
        <v>74</v>
      </c>
      <c r="C403" s="72" t="s">
        <v>75</v>
      </c>
      <c r="D403" s="72" t="s">
        <v>109</v>
      </c>
      <c r="E403" s="72">
        <v>4</v>
      </c>
      <c r="F403" s="72">
        <v>2</v>
      </c>
      <c r="G403" s="72">
        <v>4</v>
      </c>
      <c r="H403" s="72">
        <v>3</v>
      </c>
      <c r="I403" s="72">
        <v>4</v>
      </c>
      <c r="J403" s="72">
        <v>10</v>
      </c>
      <c r="K403" s="72">
        <v>56</v>
      </c>
      <c r="L403" s="72">
        <v>46</v>
      </c>
      <c r="M403" s="72">
        <v>16</v>
      </c>
      <c r="N403" s="72">
        <v>1</v>
      </c>
      <c r="O403" s="72">
        <v>2.2599999999999998</v>
      </c>
      <c r="P403" s="72">
        <v>6.75</v>
      </c>
      <c r="Q403" s="72">
        <v>5.67</v>
      </c>
      <c r="R403" s="72">
        <v>0.111</v>
      </c>
      <c r="S403" s="80">
        <v>11.3</v>
      </c>
      <c r="V403" s="72" t="s">
        <v>22</v>
      </c>
      <c r="W403" s="106" t="s">
        <v>74</v>
      </c>
      <c r="X403" s="71">
        <f>AVERAGE(P403:P404)</f>
        <v>6.6749999999999998</v>
      </c>
      <c r="Y403" s="71">
        <f>AVERAGE(Q403:Q404)</f>
        <v>5.68</v>
      </c>
      <c r="Z403" s="71">
        <f>AVERAGE(R403:R404)</f>
        <v>0.128</v>
      </c>
      <c r="AA403" s="71">
        <f>AVERAGE(S403:S404)</f>
        <v>12.15</v>
      </c>
      <c r="AB403" s="71">
        <f>AVERAGE(M403:M404)</f>
        <v>15.5</v>
      </c>
      <c r="AC403" s="71">
        <f>TNTP!M454</f>
        <v>0.85022490000000006</v>
      </c>
      <c r="AD403" s="71">
        <f>TNTP!N454</f>
        <v>6.7514599999999994E-2</v>
      </c>
    </row>
    <row r="404" spans="1:30" x14ac:dyDescent="0.2">
      <c r="A404" s="73">
        <v>41359</v>
      </c>
      <c r="B404" s="72"/>
      <c r="C404" s="72"/>
      <c r="D404" s="72"/>
      <c r="E404" s="72">
        <v>4</v>
      </c>
      <c r="F404" s="72">
        <v>2</v>
      </c>
      <c r="G404" s="82">
        <v>2</v>
      </c>
      <c r="H404" s="72">
        <v>5</v>
      </c>
      <c r="I404" s="72">
        <v>3</v>
      </c>
      <c r="J404" s="72">
        <v>13</v>
      </c>
      <c r="K404" s="72">
        <v>38</v>
      </c>
      <c r="L404" s="72">
        <v>40</v>
      </c>
      <c r="M404" s="72">
        <v>15</v>
      </c>
      <c r="N404" s="72">
        <v>1</v>
      </c>
      <c r="O404" s="72">
        <v>2.4700000000000002</v>
      </c>
      <c r="P404" s="72">
        <v>6.6</v>
      </c>
      <c r="Q404" s="77">
        <v>5.69</v>
      </c>
      <c r="R404" s="72">
        <v>0.14499999999999999</v>
      </c>
      <c r="S404" s="72">
        <v>13</v>
      </c>
      <c r="V404" s="72" t="s">
        <v>24</v>
      </c>
      <c r="X404" s="71">
        <f>AVERAGE(P405:P406)</f>
        <v>6.835</v>
      </c>
      <c r="Y404" s="71">
        <f>AVERAGE(Q405:Q406)</f>
        <v>6.625</v>
      </c>
      <c r="Z404" s="71">
        <f>AVERAGE(R405:R406)</f>
        <v>0.26649999999999996</v>
      </c>
      <c r="AA404" s="71">
        <f>AVERAGE(S405:S406)</f>
        <v>15.05</v>
      </c>
      <c r="AB404" s="71">
        <f>AVERAGE(M405:M406)</f>
        <v>21.5</v>
      </c>
      <c r="AC404" s="71">
        <f>TNTP!M455</f>
        <v>0.80330144999999997</v>
      </c>
      <c r="AD404" s="71">
        <f>TNTP!N455</f>
        <v>6.9837350000000006E-2</v>
      </c>
    </row>
    <row r="405" spans="1:30" x14ac:dyDescent="0.2">
      <c r="A405" s="73">
        <v>41373</v>
      </c>
      <c r="B405" s="72"/>
      <c r="C405" s="72"/>
      <c r="D405" s="72" t="s">
        <v>186</v>
      </c>
      <c r="E405" s="72">
        <v>4</v>
      </c>
      <c r="F405" s="72">
        <v>2</v>
      </c>
      <c r="G405" s="72">
        <v>1</v>
      </c>
      <c r="H405" s="72">
        <v>1</v>
      </c>
      <c r="I405" s="72">
        <v>3</v>
      </c>
      <c r="J405" s="72">
        <v>10</v>
      </c>
      <c r="K405" s="72">
        <v>66</v>
      </c>
      <c r="L405" s="72">
        <v>57</v>
      </c>
      <c r="M405" s="72">
        <v>16</v>
      </c>
      <c r="N405" s="72">
        <v>1</v>
      </c>
      <c r="O405" s="72">
        <v>2.4300000000000002</v>
      </c>
      <c r="P405" s="72">
        <v>6.68</v>
      </c>
      <c r="Q405" s="72">
        <v>4.72</v>
      </c>
      <c r="R405" s="72">
        <v>0.29299999999999998</v>
      </c>
      <c r="S405" s="72">
        <v>14.3</v>
      </c>
      <c r="V405" s="72" t="s">
        <v>25</v>
      </c>
      <c r="X405" s="71">
        <f>AVERAGE(P407:P408)</f>
        <v>6.7750000000000004</v>
      </c>
      <c r="Y405" s="71">
        <f>AVERAGE(Q407:Q408)</f>
        <v>9.4450000000000003</v>
      </c>
      <c r="Z405" s="71">
        <f>AVERAGE(R407:R408)</f>
        <v>0.39</v>
      </c>
      <c r="AA405" s="71">
        <f>AVERAGE(S407:S408)</f>
        <v>18.75</v>
      </c>
      <c r="AB405" s="71">
        <f>AVERAGE(M407:M408)</f>
        <v>18</v>
      </c>
      <c r="AC405" s="71">
        <f>TNTP!M456</f>
        <v>0.80610284999999993</v>
      </c>
      <c r="AD405" s="71">
        <f>TNTP!N456</f>
        <v>7.5721650000000001E-2</v>
      </c>
    </row>
    <row r="406" spans="1:30" x14ac:dyDescent="0.2">
      <c r="A406" s="73">
        <v>41387</v>
      </c>
      <c r="B406" s="72"/>
      <c r="C406" s="72"/>
      <c r="D406" s="72"/>
      <c r="E406" s="72">
        <v>4</v>
      </c>
      <c r="F406" s="72">
        <v>2</v>
      </c>
      <c r="G406" s="72">
        <v>3</v>
      </c>
      <c r="H406" s="72">
        <v>1</v>
      </c>
      <c r="I406" s="72">
        <v>2</v>
      </c>
      <c r="J406" s="72">
        <v>5</v>
      </c>
      <c r="K406" s="72">
        <v>54</v>
      </c>
      <c r="L406" s="72">
        <v>55</v>
      </c>
      <c r="M406" s="72">
        <v>27</v>
      </c>
      <c r="N406" s="72">
        <v>1</v>
      </c>
      <c r="O406" s="72">
        <v>4.0599999999999996</v>
      </c>
      <c r="P406" s="72">
        <v>6.99</v>
      </c>
      <c r="Q406" s="72">
        <v>8.5299999999999994</v>
      </c>
      <c r="R406" s="72">
        <v>0.24</v>
      </c>
      <c r="S406" s="72">
        <v>15.8</v>
      </c>
      <c r="V406" s="72" t="s">
        <v>26</v>
      </c>
      <c r="X406" s="71">
        <f>AVERAGE(P409:P410)</f>
        <v>6.73</v>
      </c>
      <c r="Y406" s="71">
        <f>AVERAGE(Q409:Q410)</f>
        <v>6.65</v>
      </c>
      <c r="Z406" s="71">
        <f>AVERAGE(R409:R410)</f>
        <v>0.503</v>
      </c>
      <c r="AA406" s="71">
        <f>AVERAGE(S409:S410)</f>
        <v>11.45</v>
      </c>
      <c r="AB406" s="71">
        <f>AVERAGE(M409:M410)</f>
        <v>24</v>
      </c>
      <c r="AC406" s="71">
        <f>TNTP!M457</f>
        <v>0.96788370000000001</v>
      </c>
      <c r="AD406" s="71">
        <f>TNTP!N457</f>
        <v>0.10421404999999999</v>
      </c>
    </row>
    <row r="407" spans="1:30" x14ac:dyDescent="0.2">
      <c r="A407" s="73">
        <v>41401</v>
      </c>
      <c r="B407" s="72"/>
      <c r="C407" s="72"/>
      <c r="D407" s="72" t="s">
        <v>194</v>
      </c>
      <c r="E407" s="72">
        <v>4</v>
      </c>
      <c r="F407" s="72">
        <v>2</v>
      </c>
      <c r="G407" s="72">
        <v>4</v>
      </c>
      <c r="H407" s="72">
        <v>5</v>
      </c>
      <c r="I407" s="72">
        <v>2</v>
      </c>
      <c r="J407" s="72">
        <v>13</v>
      </c>
      <c r="K407" s="72">
        <v>64</v>
      </c>
      <c r="L407" s="72">
        <v>61</v>
      </c>
      <c r="M407" s="72">
        <v>16</v>
      </c>
      <c r="N407" s="72">
        <v>1</v>
      </c>
      <c r="O407" s="72">
        <v>4.3</v>
      </c>
      <c r="P407" s="72">
        <v>6.83</v>
      </c>
      <c r="Q407" s="72">
        <v>8.7899999999999991</v>
      </c>
      <c r="R407" s="72">
        <v>0.442</v>
      </c>
      <c r="S407" s="72">
        <v>23</v>
      </c>
      <c r="V407" s="72" t="s">
        <v>27</v>
      </c>
      <c r="X407" s="71">
        <f>AVERAGE(P411:P413)</f>
        <v>6.6366666666666667</v>
      </c>
      <c r="Y407" s="71">
        <f>AVERAGE(Q411:Q413)</f>
        <v>5.4843333333333328</v>
      </c>
      <c r="Z407" s="71">
        <f>AVERAGE(R411:R413)</f>
        <v>0.71899999999999997</v>
      </c>
      <c r="AA407" s="71">
        <f>AVERAGE(S411:S413)</f>
        <v>22.733333333333334</v>
      </c>
      <c r="AB407" s="71">
        <f>AVERAGE(M411:M413)</f>
        <v>17.333333333333332</v>
      </c>
      <c r="AC407" s="71">
        <f>TNTP!M458</f>
        <v>1.2975151</v>
      </c>
      <c r="AD407" s="71">
        <f>TNTP!N458</f>
        <v>0.20842810000000003</v>
      </c>
    </row>
    <row r="408" spans="1:30" x14ac:dyDescent="0.2">
      <c r="A408" s="73">
        <v>41415</v>
      </c>
      <c r="B408" s="72"/>
      <c r="C408" s="72"/>
      <c r="D408" s="72"/>
      <c r="E408" s="72">
        <v>3</v>
      </c>
      <c r="F408" s="72">
        <v>2</v>
      </c>
      <c r="G408" s="72">
        <v>3</v>
      </c>
      <c r="H408" s="72">
        <v>1</v>
      </c>
      <c r="I408" s="72">
        <v>3</v>
      </c>
      <c r="J408" s="72">
        <v>10</v>
      </c>
      <c r="K408" s="72">
        <v>74</v>
      </c>
      <c r="L408" s="72">
        <v>74</v>
      </c>
      <c r="M408" s="72">
        <v>20</v>
      </c>
      <c r="N408" s="72">
        <v>1</v>
      </c>
      <c r="O408" s="72">
        <v>4.21</v>
      </c>
      <c r="P408" s="72">
        <v>6.72</v>
      </c>
      <c r="Q408" s="72">
        <v>10.1</v>
      </c>
      <c r="R408" s="72">
        <v>0.33800000000000002</v>
      </c>
      <c r="S408" s="72">
        <v>14.5</v>
      </c>
      <c r="V408" s="72" t="s">
        <v>28</v>
      </c>
      <c r="X408" s="71">
        <f>AVERAGE(P414:P415)</f>
        <v>6.6</v>
      </c>
      <c r="Y408" s="71">
        <f>AVERAGE(Q414:Q415)</f>
        <v>9.7799999999999994</v>
      </c>
      <c r="Z408" s="71">
        <f>AVERAGE(R414:R415)</f>
        <v>0.27650000000000002</v>
      </c>
      <c r="AA408" s="71">
        <f>AVERAGE(S414:S415)</f>
        <v>16.2</v>
      </c>
      <c r="AB408" s="71">
        <f>AVERAGE(M414:M415)</f>
        <v>28.5</v>
      </c>
      <c r="AC408" s="71">
        <f>TNTP!M459</f>
        <v>0.74867414999999993</v>
      </c>
      <c r="AD408" s="71">
        <f>TNTP!N459</f>
        <v>7.1695549999999997E-2</v>
      </c>
    </row>
    <row r="409" spans="1:30" x14ac:dyDescent="0.2">
      <c r="A409" s="73">
        <v>41429</v>
      </c>
      <c r="B409" s="72"/>
      <c r="C409" s="72"/>
      <c r="D409" s="72"/>
      <c r="E409" s="72">
        <v>1</v>
      </c>
      <c r="F409" s="72">
        <v>1</v>
      </c>
      <c r="G409" s="72">
        <v>1</v>
      </c>
      <c r="H409" s="72">
        <v>5</v>
      </c>
      <c r="I409" s="72">
        <v>1</v>
      </c>
      <c r="J409" s="72">
        <v>13</v>
      </c>
      <c r="K409" s="72">
        <v>64</v>
      </c>
      <c r="L409" s="72">
        <v>73</v>
      </c>
      <c r="M409" s="72">
        <v>28</v>
      </c>
      <c r="N409" s="72">
        <v>1</v>
      </c>
      <c r="O409" s="72">
        <v>3.76</v>
      </c>
      <c r="P409" s="71">
        <v>6.75</v>
      </c>
      <c r="Q409" s="72">
        <v>7.94</v>
      </c>
      <c r="R409" s="72">
        <v>0.61499999999999999</v>
      </c>
      <c r="S409" s="72">
        <v>10.4</v>
      </c>
      <c r="V409" s="72" t="s">
        <v>29</v>
      </c>
      <c r="X409" s="71">
        <f>AVERAGE(P416:P417)</f>
        <v>6.8900000000000006</v>
      </c>
      <c r="Y409" s="71">
        <f>AVERAGE(Q416:Q417)</f>
        <v>0.72</v>
      </c>
      <c r="Z409" s="71">
        <f>AVERAGE(R416:R417)</f>
        <v>0.42249999999999999</v>
      </c>
      <c r="AA409" s="71">
        <f>AVERAGE(S416:S417)</f>
        <v>10.45</v>
      </c>
      <c r="AB409" s="71">
        <f>AVERAGE(M416:M417)</f>
        <v>41</v>
      </c>
      <c r="AC409" s="71">
        <f>TNTP!M460</f>
        <v>0.56728350000000005</v>
      </c>
      <c r="AD409" s="71">
        <f>TNTP!N460</f>
        <v>4.9861699999999995E-2</v>
      </c>
    </row>
    <row r="410" spans="1:30" x14ac:dyDescent="0.2">
      <c r="A410" s="73">
        <v>41443</v>
      </c>
      <c r="B410" s="72"/>
      <c r="C410" s="72"/>
      <c r="D410" s="72"/>
      <c r="E410" s="72">
        <v>1</v>
      </c>
      <c r="F410" s="72">
        <v>2</v>
      </c>
      <c r="G410" s="72">
        <v>3</v>
      </c>
      <c r="H410" s="72">
        <v>3</v>
      </c>
      <c r="I410" s="72">
        <v>2</v>
      </c>
      <c r="J410" s="72">
        <v>9</v>
      </c>
      <c r="K410" s="72">
        <v>76</v>
      </c>
      <c r="L410" s="72">
        <v>76</v>
      </c>
      <c r="M410" s="72">
        <v>20</v>
      </c>
      <c r="N410" s="72">
        <v>1</v>
      </c>
      <c r="O410" s="72">
        <v>3.48</v>
      </c>
      <c r="P410" s="72">
        <v>6.71</v>
      </c>
      <c r="Q410" s="72">
        <v>5.36</v>
      </c>
      <c r="R410" s="72">
        <v>0.39100000000000001</v>
      </c>
      <c r="S410" s="72">
        <v>12.5</v>
      </c>
      <c r="V410" s="72" t="s">
        <v>30</v>
      </c>
      <c r="X410" s="71">
        <f>AVERAGE(P418:P419)</f>
        <v>6.75</v>
      </c>
      <c r="Y410" s="71" t="e">
        <f>AVERAGE(Q418:Q419)</f>
        <v>#DIV/0!</v>
      </c>
      <c r="Z410" s="71">
        <f>AVERAGE(R418:R419)</f>
        <v>0.26049999999999995</v>
      </c>
      <c r="AA410" s="71">
        <f>AVERAGE(S418:S419)</f>
        <v>7.2</v>
      </c>
      <c r="AB410" s="71">
        <f>AVERAGE(M418:M419)</f>
        <v>45.5</v>
      </c>
      <c r="AC410" s="71">
        <f>TNTP!M461</f>
        <v>0.54487229999999998</v>
      </c>
      <c r="AD410" s="71">
        <f>TNTP!N461</f>
        <v>6.0236650000000003E-2</v>
      </c>
    </row>
    <row r="411" spans="1:30" x14ac:dyDescent="0.2">
      <c r="A411" s="73">
        <v>41457</v>
      </c>
      <c r="B411" s="72"/>
      <c r="C411" s="72"/>
      <c r="D411" s="72"/>
      <c r="E411" s="72">
        <v>1</v>
      </c>
      <c r="F411" s="72">
        <v>2</v>
      </c>
      <c r="G411" s="72">
        <v>3</v>
      </c>
      <c r="H411" s="72">
        <v>5</v>
      </c>
      <c r="I411" s="72">
        <v>3</v>
      </c>
      <c r="J411" s="72">
        <v>10</v>
      </c>
      <c r="K411" s="72">
        <v>78</v>
      </c>
      <c r="L411" s="72">
        <v>74</v>
      </c>
      <c r="M411" s="72">
        <v>14</v>
      </c>
      <c r="N411" s="72">
        <v>1</v>
      </c>
      <c r="O411" s="72">
        <v>0.34</v>
      </c>
      <c r="P411" s="72">
        <v>6.43</v>
      </c>
      <c r="Q411" s="72">
        <v>0.93300000000000005</v>
      </c>
      <c r="R411" s="72">
        <v>0.81200000000000006</v>
      </c>
      <c r="S411" s="72">
        <v>15.5</v>
      </c>
      <c r="V411" s="72" t="s">
        <v>31</v>
      </c>
      <c r="X411" s="71">
        <f>AVERAGE(P420)</f>
        <v>7</v>
      </c>
      <c r="Y411" s="71">
        <f>AVERAGE(Q420)</f>
        <v>2.64</v>
      </c>
      <c r="Z411" s="71">
        <f>AVERAGE(R420)</f>
        <v>0.34100000000000003</v>
      </c>
      <c r="AA411" s="71">
        <f>AVERAGE(S420)</f>
        <v>7</v>
      </c>
      <c r="AB411" s="71">
        <f>AVERAGE(M420)</f>
        <v>51</v>
      </c>
      <c r="AC411" s="71">
        <f>TNTP!M462</f>
        <v>0.45662819999999998</v>
      </c>
      <c r="AD411" s="71">
        <f>TNTP!N462</f>
        <v>3.5305799999999998E-2</v>
      </c>
    </row>
    <row r="412" spans="1:30" x14ac:dyDescent="0.2">
      <c r="A412" s="73">
        <v>41471</v>
      </c>
      <c r="B412" s="72"/>
      <c r="C412" s="72"/>
      <c r="D412" s="72"/>
      <c r="E412" s="72">
        <v>2</v>
      </c>
      <c r="F412" s="72">
        <v>1</v>
      </c>
      <c r="G412" s="72">
        <v>1</v>
      </c>
      <c r="H412" s="72">
        <v>1</v>
      </c>
      <c r="I412" s="72">
        <v>1</v>
      </c>
      <c r="J412" s="72">
        <v>13</v>
      </c>
      <c r="K412" s="72">
        <v>84</v>
      </c>
      <c r="L412" s="72">
        <v>82</v>
      </c>
      <c r="M412" s="72">
        <v>14</v>
      </c>
      <c r="N412" s="72">
        <v>1</v>
      </c>
      <c r="O412" s="72">
        <v>0.56999999999999995</v>
      </c>
      <c r="P412" s="72">
        <v>6.53</v>
      </c>
      <c r="Q412" s="72">
        <v>3.62</v>
      </c>
      <c r="R412" s="72">
        <v>0.91300000000000003</v>
      </c>
      <c r="S412" s="72">
        <v>23.6</v>
      </c>
    </row>
    <row r="413" spans="1:30" x14ac:dyDescent="0.2">
      <c r="A413" s="73">
        <v>41485</v>
      </c>
      <c r="B413" s="72"/>
      <c r="C413" s="72"/>
      <c r="D413" s="72"/>
      <c r="E413" s="72">
        <v>2</v>
      </c>
      <c r="F413" s="72">
        <v>2</v>
      </c>
      <c r="G413" s="72">
        <v>1</v>
      </c>
      <c r="H413" s="72">
        <v>1</v>
      </c>
      <c r="I413" s="72">
        <v>2</v>
      </c>
      <c r="J413" s="72">
        <v>12</v>
      </c>
      <c r="K413" s="72">
        <v>82</v>
      </c>
      <c r="L413" s="72">
        <v>80</v>
      </c>
      <c r="M413" s="72">
        <v>24</v>
      </c>
      <c r="N413" s="72">
        <v>1</v>
      </c>
      <c r="O413" s="72">
        <v>2.73</v>
      </c>
      <c r="P413" s="72">
        <v>6.95</v>
      </c>
      <c r="Q413" s="72">
        <v>11.9</v>
      </c>
      <c r="R413" s="72">
        <v>0.432</v>
      </c>
      <c r="S413" s="72">
        <v>29.1</v>
      </c>
    </row>
    <row r="414" spans="1:30" x14ac:dyDescent="0.2">
      <c r="A414" s="73">
        <v>41499</v>
      </c>
      <c r="B414" s="72"/>
      <c r="C414" s="72"/>
      <c r="D414" s="72"/>
      <c r="E414" s="72">
        <v>3</v>
      </c>
      <c r="F414" s="72">
        <v>2</v>
      </c>
      <c r="G414" s="72">
        <v>3</v>
      </c>
      <c r="H414" s="72">
        <v>2</v>
      </c>
      <c r="I414" s="72">
        <v>3</v>
      </c>
      <c r="J414" s="72">
        <v>10</v>
      </c>
      <c r="K414" s="72">
        <v>80</v>
      </c>
      <c r="L414" s="72">
        <v>78</v>
      </c>
      <c r="M414" s="72">
        <v>26</v>
      </c>
      <c r="N414" s="72">
        <v>1</v>
      </c>
      <c r="O414" s="72">
        <v>3.26</v>
      </c>
      <c r="P414" s="72">
        <v>6.89</v>
      </c>
      <c r="Q414" s="72">
        <v>9.7799999999999994</v>
      </c>
      <c r="R414" s="72">
        <v>0.22700000000000001</v>
      </c>
      <c r="S414" s="72">
        <v>22.2</v>
      </c>
    </row>
    <row r="415" spans="1:30" x14ac:dyDescent="0.2">
      <c r="A415" s="73">
        <v>41513</v>
      </c>
      <c r="B415" s="72"/>
      <c r="C415" s="72"/>
      <c r="D415" s="72"/>
      <c r="E415" s="72">
        <v>3</v>
      </c>
      <c r="F415" s="72">
        <v>1</v>
      </c>
      <c r="G415" s="72">
        <v>2</v>
      </c>
      <c r="H415" s="72">
        <v>1</v>
      </c>
      <c r="I415" s="72">
        <v>2</v>
      </c>
      <c r="J415" s="72">
        <v>8</v>
      </c>
      <c r="K415" s="72">
        <v>80</v>
      </c>
      <c r="L415" s="72">
        <v>76</v>
      </c>
      <c r="M415" s="72">
        <v>31</v>
      </c>
      <c r="N415" s="72">
        <v>1</v>
      </c>
      <c r="O415" s="72">
        <v>4.6100000000000003</v>
      </c>
      <c r="P415" s="72">
        <v>6.31</v>
      </c>
      <c r="Q415" s="72" t="s">
        <v>223</v>
      </c>
      <c r="R415" s="72">
        <v>0.32600000000000001</v>
      </c>
      <c r="S415" s="72">
        <v>10.199999999999999</v>
      </c>
    </row>
    <row r="416" spans="1:30" x14ac:dyDescent="0.2">
      <c r="A416" s="73">
        <v>41527</v>
      </c>
      <c r="B416" s="72"/>
      <c r="C416" s="72"/>
      <c r="D416" s="72"/>
      <c r="E416" s="72">
        <v>2</v>
      </c>
      <c r="F416" s="72">
        <v>2</v>
      </c>
      <c r="G416" s="72">
        <v>2</v>
      </c>
      <c r="H416" s="72">
        <v>1</v>
      </c>
      <c r="I416" s="72">
        <v>3</v>
      </c>
      <c r="J416" s="72">
        <v>10</v>
      </c>
      <c r="K416" s="72">
        <v>80</v>
      </c>
      <c r="L416" s="72">
        <v>75</v>
      </c>
      <c r="M416" s="72">
        <v>39</v>
      </c>
      <c r="N416" s="72">
        <v>1</v>
      </c>
      <c r="O416" s="72">
        <v>6.63</v>
      </c>
      <c r="P416" s="72">
        <v>6.91</v>
      </c>
      <c r="Q416" s="72">
        <v>0.57999999999999996</v>
      </c>
      <c r="R416" s="72">
        <v>0.36599999999999999</v>
      </c>
      <c r="S416" s="72">
        <v>13.2</v>
      </c>
    </row>
    <row r="417" spans="1:30" x14ac:dyDescent="0.2">
      <c r="A417" s="73">
        <v>41541</v>
      </c>
      <c r="B417" s="72"/>
      <c r="C417" s="72"/>
      <c r="D417" s="72"/>
      <c r="E417" s="72">
        <v>3</v>
      </c>
      <c r="F417" s="72">
        <v>2</v>
      </c>
      <c r="G417" s="72">
        <v>1</v>
      </c>
      <c r="H417" s="72">
        <v>1</v>
      </c>
      <c r="I417" s="72">
        <v>2</v>
      </c>
      <c r="J417" s="72">
        <v>11</v>
      </c>
      <c r="K417" s="72">
        <v>67</v>
      </c>
      <c r="L417" s="72">
        <v>66</v>
      </c>
      <c r="M417" s="72">
        <v>43</v>
      </c>
      <c r="N417" s="72">
        <v>1</v>
      </c>
      <c r="O417" s="72">
        <v>7.55</v>
      </c>
      <c r="P417" s="72">
        <v>6.87</v>
      </c>
      <c r="Q417" s="72">
        <v>0.86</v>
      </c>
      <c r="R417" s="72">
        <v>0.47899999999999998</v>
      </c>
      <c r="S417" s="72">
        <v>7.7</v>
      </c>
    </row>
    <row r="418" spans="1:30" x14ac:dyDescent="0.2">
      <c r="A418" s="76">
        <v>41555</v>
      </c>
      <c r="B418" s="72"/>
      <c r="C418" s="72"/>
      <c r="D418" s="72"/>
      <c r="E418" s="72">
        <v>3</v>
      </c>
      <c r="F418" s="72">
        <v>2</v>
      </c>
      <c r="G418" s="72">
        <v>3</v>
      </c>
      <c r="H418" s="72">
        <v>4</v>
      </c>
      <c r="I418" s="72">
        <v>2</v>
      </c>
      <c r="J418" s="72">
        <v>6</v>
      </c>
      <c r="K418" s="72">
        <v>58</v>
      </c>
      <c r="L418" s="72">
        <v>64</v>
      </c>
      <c r="M418" s="72">
        <v>40</v>
      </c>
      <c r="N418" s="72">
        <v>1</v>
      </c>
      <c r="O418" s="72">
        <v>8.7100000000000009</v>
      </c>
      <c r="P418" s="72">
        <v>6.72</v>
      </c>
      <c r="Q418" s="72" t="s">
        <v>223</v>
      </c>
      <c r="R418" s="72">
        <v>0.17199999999999999</v>
      </c>
      <c r="S418" s="72">
        <v>7.7</v>
      </c>
    </row>
    <row r="419" spans="1:30" x14ac:dyDescent="0.2">
      <c r="A419" s="76">
        <v>41569</v>
      </c>
      <c r="B419" s="72"/>
      <c r="C419" s="72"/>
      <c r="D419" s="72"/>
      <c r="E419" s="72">
        <v>3</v>
      </c>
      <c r="F419" s="72">
        <v>2</v>
      </c>
      <c r="G419" s="72">
        <v>3</v>
      </c>
      <c r="H419" s="72">
        <v>1</v>
      </c>
      <c r="I419" s="72">
        <v>2</v>
      </c>
      <c r="J419" s="72">
        <v>10</v>
      </c>
      <c r="K419" s="72">
        <v>64</v>
      </c>
      <c r="L419" s="72">
        <v>59</v>
      </c>
      <c r="M419" s="72">
        <v>51</v>
      </c>
      <c r="N419" s="71">
        <v>1</v>
      </c>
      <c r="O419" s="72">
        <v>7.99</v>
      </c>
      <c r="P419" s="72">
        <v>6.78</v>
      </c>
      <c r="Q419" s="72" t="s">
        <v>223</v>
      </c>
      <c r="R419" s="72">
        <v>0.34899999999999998</v>
      </c>
      <c r="S419" s="72">
        <v>6.7</v>
      </c>
    </row>
    <row r="420" spans="1:30" x14ac:dyDescent="0.2">
      <c r="A420" s="76">
        <v>41583</v>
      </c>
      <c r="B420" s="72"/>
      <c r="C420" s="72"/>
      <c r="D420" s="72"/>
      <c r="E420" s="72">
        <v>4</v>
      </c>
      <c r="F420" s="72">
        <v>1</v>
      </c>
      <c r="G420" s="72">
        <v>2</v>
      </c>
      <c r="H420" s="72">
        <v>1</v>
      </c>
      <c r="I420" s="72">
        <v>2</v>
      </c>
      <c r="J420" s="72">
        <v>5</v>
      </c>
      <c r="K420" s="72">
        <v>65</v>
      </c>
      <c r="L420" s="72">
        <v>53</v>
      </c>
      <c r="M420" s="72">
        <v>51</v>
      </c>
      <c r="N420" s="72">
        <v>1</v>
      </c>
      <c r="O420" s="72">
        <v>9.18</v>
      </c>
      <c r="P420" s="72">
        <v>7</v>
      </c>
      <c r="Q420" s="72">
        <v>2.64</v>
      </c>
      <c r="R420" s="72">
        <v>0.34100000000000003</v>
      </c>
      <c r="S420" s="72">
        <v>7</v>
      </c>
    </row>
    <row r="421" spans="1:30" x14ac:dyDescent="0.2">
      <c r="A421" s="76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3" spans="1:30" x14ac:dyDescent="0.2">
      <c r="A423" s="73">
        <v>41345</v>
      </c>
      <c r="B423" s="72" t="s">
        <v>76</v>
      </c>
      <c r="C423" s="72" t="s">
        <v>77</v>
      </c>
      <c r="D423" s="72" t="s">
        <v>177</v>
      </c>
      <c r="E423" s="72">
        <v>1</v>
      </c>
      <c r="F423" s="72">
        <v>2</v>
      </c>
      <c r="G423" s="72">
        <v>4</v>
      </c>
      <c r="H423" s="72">
        <v>4</v>
      </c>
      <c r="I423" s="72">
        <v>3</v>
      </c>
      <c r="J423" s="72">
        <v>10</v>
      </c>
      <c r="K423" s="72">
        <v>58</v>
      </c>
      <c r="L423" s="72">
        <v>46</v>
      </c>
      <c r="M423" s="72">
        <v>11</v>
      </c>
      <c r="N423" s="72">
        <v>1</v>
      </c>
      <c r="O423" s="72">
        <v>7.0000000000000007E-2</v>
      </c>
      <c r="P423" s="72">
        <v>6.93</v>
      </c>
      <c r="Q423" s="72">
        <v>2.73</v>
      </c>
      <c r="R423" s="72">
        <v>0.13400000000000001</v>
      </c>
      <c r="S423" s="72">
        <v>45.9</v>
      </c>
      <c r="V423" s="72" t="s">
        <v>22</v>
      </c>
      <c r="W423" s="106" t="s">
        <v>89</v>
      </c>
      <c r="X423" s="71">
        <f>AVERAGE(P423:P424)</f>
        <v>6.8849999999999998</v>
      </c>
      <c r="Y423" s="71">
        <f>AVERAGE(Q423:Q424)</f>
        <v>3.4950000000000001</v>
      </c>
      <c r="Z423" s="71">
        <f>AVERAGE(R423:R424)</f>
        <v>0.1875</v>
      </c>
      <c r="AA423" s="71">
        <f>AVERAGE(S423:S424)</f>
        <v>26.849999999999998</v>
      </c>
      <c r="AB423" s="71">
        <f>AVERAGE(M423:M424)</f>
        <v>11</v>
      </c>
      <c r="AC423" s="71">
        <f>TNTP!M473</f>
        <v>2.7873929999999998</v>
      </c>
      <c r="AD423" s="71">
        <f>TNTP!N492</f>
        <v>6.7824300000000004E-2</v>
      </c>
    </row>
    <row r="424" spans="1:30" x14ac:dyDescent="0.2">
      <c r="A424" s="73">
        <v>41359</v>
      </c>
      <c r="B424" s="72"/>
      <c r="C424" s="72"/>
      <c r="D424" s="72"/>
      <c r="E424" s="72">
        <v>1</v>
      </c>
      <c r="F424" s="72">
        <v>2</v>
      </c>
      <c r="G424" s="72">
        <v>2</v>
      </c>
      <c r="H424" s="72">
        <v>5</v>
      </c>
      <c r="I424" s="72">
        <v>3</v>
      </c>
      <c r="J424" s="72">
        <v>8</v>
      </c>
      <c r="K424" s="72">
        <v>47</v>
      </c>
      <c r="L424" s="72">
        <v>42</v>
      </c>
      <c r="M424" s="72">
        <v>11</v>
      </c>
      <c r="N424" s="72">
        <v>1</v>
      </c>
      <c r="O424" s="72">
        <v>0.11</v>
      </c>
      <c r="P424" s="72">
        <v>6.84</v>
      </c>
      <c r="Q424" s="72">
        <v>4.26</v>
      </c>
      <c r="R424" s="72">
        <v>0.24099999999999999</v>
      </c>
      <c r="S424" s="72">
        <v>7.8</v>
      </c>
      <c r="V424" s="72" t="s">
        <v>24</v>
      </c>
      <c r="X424" s="71">
        <f>AVERAGE(P425:P426)</f>
        <v>7.1050000000000004</v>
      </c>
      <c r="Z424" s="71">
        <f>AVERAGE(R425:R426)</f>
        <v>0.26900000000000002</v>
      </c>
      <c r="AA424" s="71">
        <f>AVERAGE(S425:S426)</f>
        <v>11.649999999999999</v>
      </c>
      <c r="AB424" s="71">
        <f>AVERAGE(M425:M426)</f>
        <v>12.5</v>
      </c>
      <c r="AC424" s="71">
        <f>TNTP!M474</f>
        <v>3.4387184999999998</v>
      </c>
      <c r="AD424" s="71">
        <f>TNTP!N493</f>
        <v>5.0403675000000002E-2</v>
      </c>
    </row>
    <row r="425" spans="1:30" x14ac:dyDescent="0.2">
      <c r="A425" s="73">
        <v>41373</v>
      </c>
      <c r="B425" s="72"/>
      <c r="C425" s="72"/>
      <c r="D425" s="72"/>
      <c r="E425" s="72">
        <v>3</v>
      </c>
      <c r="F425" s="72">
        <v>2</v>
      </c>
      <c r="G425" s="72">
        <v>1</v>
      </c>
      <c r="H425" s="72">
        <v>1</v>
      </c>
      <c r="I425" s="72">
        <v>3</v>
      </c>
      <c r="J425" s="72">
        <v>10</v>
      </c>
      <c r="K425" s="72">
        <v>80</v>
      </c>
      <c r="L425" s="72">
        <v>60</v>
      </c>
      <c r="M425" s="72">
        <v>14</v>
      </c>
      <c r="N425" s="72">
        <v>1</v>
      </c>
      <c r="O425" s="72">
        <v>0.11</v>
      </c>
      <c r="P425" s="72">
        <v>6.96</v>
      </c>
      <c r="Q425" s="72">
        <v>5.08</v>
      </c>
      <c r="R425" s="72">
        <v>0.23799999999999999</v>
      </c>
      <c r="S425" s="72">
        <v>9.6999999999999993</v>
      </c>
      <c r="V425" s="72" t="s">
        <v>25</v>
      </c>
      <c r="X425" s="71">
        <f>AVERAGE(P427:P428)</f>
        <v>7.3</v>
      </c>
      <c r="Y425" s="71">
        <f>AVERAGE(Q427:Q428)</f>
        <v>3.84</v>
      </c>
      <c r="Z425" s="71">
        <f>AVERAGE(R427:R428)</f>
        <v>0.42299999999999999</v>
      </c>
      <c r="AA425" s="71">
        <f>AVERAGE(S427:S428)</f>
        <v>24.85</v>
      </c>
      <c r="AB425" s="71">
        <f>AVERAGE(M427:M428)</f>
        <v>8</v>
      </c>
      <c r="AC425" s="71">
        <f>TNTP!M475</f>
        <v>2.3671829999999998</v>
      </c>
      <c r="AD425" s="71">
        <f>TNTP!N494</f>
        <v>8.2767325000000003E-2</v>
      </c>
    </row>
    <row r="426" spans="1:30" x14ac:dyDescent="0.2">
      <c r="A426" s="73">
        <v>41387</v>
      </c>
      <c r="B426" s="72"/>
      <c r="C426" s="72"/>
      <c r="D426" s="72"/>
      <c r="E426" s="72">
        <v>1</v>
      </c>
      <c r="F426" s="72">
        <v>1</v>
      </c>
      <c r="G426" s="72">
        <v>3</v>
      </c>
      <c r="H426" s="72">
        <v>1</v>
      </c>
      <c r="I426" s="72">
        <v>3</v>
      </c>
      <c r="J426" s="72">
        <v>12</v>
      </c>
      <c r="K426" s="72">
        <v>53</v>
      </c>
      <c r="L426" s="72">
        <v>58</v>
      </c>
      <c r="M426" s="72">
        <v>11</v>
      </c>
      <c r="N426" s="72">
        <v>1</v>
      </c>
      <c r="O426" s="72">
        <v>0.18</v>
      </c>
      <c r="P426" s="72">
        <v>7.25</v>
      </c>
      <c r="Q426" s="72">
        <v>4.24</v>
      </c>
      <c r="R426" s="79">
        <v>0.3</v>
      </c>
      <c r="S426" s="72">
        <v>13.6</v>
      </c>
      <c r="V426" s="72" t="s">
        <v>26</v>
      </c>
      <c r="X426" s="71">
        <f>AVERAGE(P429:P430)</f>
        <v>7.52</v>
      </c>
      <c r="Y426" s="71">
        <f>AVERAGE(Q429:Q430)</f>
        <v>2.4050000000000002</v>
      </c>
      <c r="Z426" s="71">
        <f>AVERAGE(R429:R430)</f>
        <v>0.39449999999999996</v>
      </c>
      <c r="AA426" s="71">
        <f>AVERAGE(S429:S430)</f>
        <v>25.3</v>
      </c>
      <c r="AB426" s="71">
        <f>AVERAGE(M429:M430)</f>
        <v>15</v>
      </c>
      <c r="AC426" s="71">
        <f>TNTP!M476</f>
        <v>1.7718855</v>
      </c>
      <c r="AD426" s="71">
        <f>TNTP!N495</f>
        <v>9.2677724999999989E-2</v>
      </c>
    </row>
    <row r="427" spans="1:30" x14ac:dyDescent="0.2">
      <c r="A427" s="73">
        <v>41401</v>
      </c>
      <c r="B427" s="72"/>
      <c r="C427" s="72"/>
      <c r="D427" s="72" t="s">
        <v>177</v>
      </c>
      <c r="E427" s="72">
        <v>3</v>
      </c>
      <c r="F427" s="72">
        <v>2</v>
      </c>
      <c r="G427" s="72">
        <v>4</v>
      </c>
      <c r="H427" s="72">
        <v>3</v>
      </c>
      <c r="I427" s="72">
        <v>2</v>
      </c>
      <c r="J427" s="72">
        <v>8</v>
      </c>
      <c r="K427" s="72">
        <v>59</v>
      </c>
      <c r="L427" s="72" t="s">
        <v>23</v>
      </c>
      <c r="M427" s="72">
        <v>4</v>
      </c>
      <c r="N427" s="72">
        <v>1</v>
      </c>
      <c r="O427" s="72">
        <v>0.15</v>
      </c>
      <c r="P427" s="72">
        <v>7.1</v>
      </c>
      <c r="Q427" s="72">
        <v>3.74</v>
      </c>
      <c r="R427" s="72">
        <v>0.34599999999999997</v>
      </c>
      <c r="S427" s="72">
        <v>26.2</v>
      </c>
      <c r="V427" s="72" t="s">
        <v>27</v>
      </c>
      <c r="X427" s="71">
        <f>AVERAGE(P431:P433)</f>
        <v>6.72</v>
      </c>
      <c r="Y427" s="71">
        <f>AVERAGE(Q431:Q433)</f>
        <v>3.74</v>
      </c>
      <c r="Z427" s="71">
        <f>AVERAGE(R431:R433)</f>
        <v>0.55706666666666671</v>
      </c>
      <c r="AA427" s="71">
        <f>AVERAGE(S431:S433)</f>
        <v>15.633333333333333</v>
      </c>
      <c r="AB427" s="71">
        <f>AVERAGE(M431:M433)</f>
        <v>14.666666666666666</v>
      </c>
      <c r="AC427" s="71">
        <f>TNTP!M477</f>
        <v>1.8909449999999997</v>
      </c>
      <c r="AD427" s="71">
        <f>TNTP!N496</f>
        <v>0.11412445</v>
      </c>
    </row>
    <row r="428" spans="1:30" x14ac:dyDescent="0.2">
      <c r="A428" s="73">
        <v>41415</v>
      </c>
      <c r="B428" s="72"/>
      <c r="C428" s="72"/>
      <c r="D428" s="72"/>
      <c r="E428" s="72">
        <v>4</v>
      </c>
      <c r="F428" s="72">
        <v>2</v>
      </c>
      <c r="G428" s="72">
        <v>2</v>
      </c>
      <c r="H428" s="72">
        <v>2</v>
      </c>
      <c r="I428" s="72" t="s">
        <v>23</v>
      </c>
      <c r="J428" s="72" t="s">
        <v>23</v>
      </c>
      <c r="K428" s="72">
        <v>82</v>
      </c>
      <c r="L428" s="72">
        <v>72</v>
      </c>
      <c r="M428" s="72">
        <v>12</v>
      </c>
      <c r="N428" s="72">
        <v>1</v>
      </c>
      <c r="O428" s="72">
        <v>0.13</v>
      </c>
      <c r="P428" s="72">
        <v>7.5</v>
      </c>
      <c r="Q428" s="72">
        <v>3.94</v>
      </c>
      <c r="R428" s="72">
        <v>0.5</v>
      </c>
      <c r="S428" s="72">
        <v>23.5</v>
      </c>
      <c r="V428" s="72" t="s">
        <v>28</v>
      </c>
      <c r="X428" s="71">
        <f>AVERAGE(P434:P435)</f>
        <v>7.3550000000000004</v>
      </c>
      <c r="Y428" s="71">
        <f>AVERAGE(Q434:Q435)</f>
        <v>4.085</v>
      </c>
      <c r="Z428" s="71">
        <f>AVERAGE(R434:R435)</f>
        <v>0.36199999999999999</v>
      </c>
      <c r="AA428" s="71">
        <f>AVERAGE(S434:S435)</f>
        <v>15.65</v>
      </c>
      <c r="AB428" s="71">
        <f>AVERAGE(M434:M435)</f>
        <v>14</v>
      </c>
      <c r="AC428" s="71">
        <f>TNTP!M478</f>
        <v>1.8629310000000001</v>
      </c>
      <c r="AD428" s="71">
        <f>TNTP!N497</f>
        <v>6.6508075E-2</v>
      </c>
    </row>
    <row r="429" spans="1:30" x14ac:dyDescent="0.2">
      <c r="A429" s="73">
        <v>41429</v>
      </c>
      <c r="B429" s="72"/>
      <c r="C429" s="72"/>
      <c r="D429" s="72"/>
      <c r="E429" s="72">
        <v>4</v>
      </c>
      <c r="F429" s="72">
        <v>1</v>
      </c>
      <c r="G429" s="72">
        <v>1</v>
      </c>
      <c r="H429" s="72">
        <v>5</v>
      </c>
      <c r="I429" s="72">
        <v>3</v>
      </c>
      <c r="J429" s="72">
        <v>13</v>
      </c>
      <c r="K429" s="72">
        <v>73</v>
      </c>
      <c r="L429" s="72">
        <v>74</v>
      </c>
      <c r="M429" s="72">
        <v>16</v>
      </c>
      <c r="N429" s="72">
        <v>1</v>
      </c>
      <c r="O429" s="72">
        <v>0.18</v>
      </c>
      <c r="P429" s="72">
        <v>7.87</v>
      </c>
      <c r="Q429" s="72">
        <v>2.83</v>
      </c>
      <c r="R429" s="72">
        <v>0.48199999999999998</v>
      </c>
      <c r="S429" s="72"/>
      <c r="V429" s="72" t="s">
        <v>29</v>
      </c>
      <c r="X429" s="71">
        <f>AVERAGE(P436:P437)</f>
        <v>7.4</v>
      </c>
      <c r="Y429" s="71">
        <f>AVERAGE(Q436:Q437)</f>
        <v>5.48</v>
      </c>
      <c r="Z429" s="71">
        <f>AVERAGE(R436:R437)</f>
        <v>0.38</v>
      </c>
      <c r="AA429" s="71">
        <f>AVERAGE(S436:S437)</f>
        <v>10.8</v>
      </c>
      <c r="AB429" s="71">
        <f>AVERAGE(M436:M437)</f>
        <v>18</v>
      </c>
      <c r="AC429" s="71">
        <f>TNTP!M479</f>
        <v>1.6668329999999998</v>
      </c>
      <c r="AD429" s="71">
        <f>TNTP!N498</f>
        <v>5.3655524999999996E-2</v>
      </c>
    </row>
    <row r="430" spans="1:30" x14ac:dyDescent="0.2">
      <c r="A430" s="73">
        <v>41443</v>
      </c>
      <c r="B430" s="72"/>
      <c r="C430" s="72"/>
      <c r="D430" s="72"/>
      <c r="E430" s="72">
        <v>3</v>
      </c>
      <c r="F430" s="72">
        <v>2</v>
      </c>
      <c r="G430" s="72">
        <v>4</v>
      </c>
      <c r="H430" s="72">
        <v>4</v>
      </c>
      <c r="I430" s="72">
        <v>2</v>
      </c>
      <c r="J430" s="72">
        <v>9</v>
      </c>
      <c r="K430" s="72">
        <v>75</v>
      </c>
      <c r="L430" s="72">
        <v>74</v>
      </c>
      <c r="M430" s="72">
        <v>14</v>
      </c>
      <c r="N430" s="72">
        <v>2</v>
      </c>
      <c r="O430" s="72">
        <v>0.12</v>
      </c>
      <c r="P430" s="72">
        <v>7.17</v>
      </c>
      <c r="Q430" s="72">
        <v>1.98</v>
      </c>
      <c r="R430" s="72">
        <v>0.307</v>
      </c>
      <c r="S430" s="72">
        <v>25.3</v>
      </c>
      <c r="V430" s="72" t="s">
        <v>30</v>
      </c>
      <c r="X430" s="71">
        <f>AVERAGE(P438:P439)</f>
        <v>7.2449999999999992</v>
      </c>
      <c r="Y430" s="71">
        <f>AVERAGE(Q438:Q439)</f>
        <v>5.1199999999999992</v>
      </c>
      <c r="Z430" s="71">
        <f>AVERAGE(R438:R439)</f>
        <v>0.4375</v>
      </c>
      <c r="AA430" s="71">
        <f>AVERAGE(S438:S439)</f>
        <v>12.049999999999999</v>
      </c>
      <c r="AB430" s="71">
        <f>AVERAGE(M438:M439)</f>
        <v>18</v>
      </c>
      <c r="AC430" s="71">
        <f>TNTP!M480</f>
        <v>1.7578784999999999</v>
      </c>
      <c r="AD430" s="71">
        <f>TNTP!N499</f>
        <v>7.5953925000000005E-2</v>
      </c>
    </row>
    <row r="431" spans="1:30" x14ac:dyDescent="0.2">
      <c r="A431" s="73">
        <v>41457</v>
      </c>
      <c r="B431" s="72"/>
      <c r="C431" s="72"/>
      <c r="D431" s="72"/>
      <c r="E431" s="72">
        <v>1</v>
      </c>
      <c r="F431" s="72">
        <v>2</v>
      </c>
      <c r="G431" s="72">
        <v>4</v>
      </c>
      <c r="H431" s="72">
        <v>5</v>
      </c>
      <c r="I431" s="72">
        <v>3</v>
      </c>
      <c r="J431" s="72">
        <v>10</v>
      </c>
      <c r="K431" s="72">
        <v>80</v>
      </c>
      <c r="L431" s="72">
        <v>76</v>
      </c>
      <c r="M431" s="72">
        <v>8</v>
      </c>
      <c r="N431" s="72">
        <v>1</v>
      </c>
      <c r="O431" s="72">
        <v>7.0000000000000007E-2</v>
      </c>
      <c r="P431" s="72">
        <v>6.71</v>
      </c>
      <c r="Q431" s="72">
        <v>2.6</v>
      </c>
      <c r="R431" s="72">
        <v>0.46300000000000002</v>
      </c>
      <c r="S431" s="72">
        <v>19</v>
      </c>
      <c r="V431" s="72" t="s">
        <v>31</v>
      </c>
      <c r="X431" s="71" t="e">
        <f>AVERAGE(P440)</f>
        <v>#DIV/0!</v>
      </c>
      <c r="Z431" s="71" t="e">
        <f>AVERAGE(R440)</f>
        <v>#DIV/0!</v>
      </c>
      <c r="AA431" s="71" t="e">
        <f>AVERAGE(S440)</f>
        <v>#DIV/0!</v>
      </c>
      <c r="AB431" s="71" t="e">
        <f>AVERAGE(M440)</f>
        <v>#DIV/0!</v>
      </c>
      <c r="AC431" s="71" t="e">
        <f>TNTP!M481</f>
        <v>#DIV/0!</v>
      </c>
      <c r="AD431" s="71">
        <f>TNTP!N500</f>
        <v>0</v>
      </c>
    </row>
    <row r="432" spans="1:30" x14ac:dyDescent="0.2">
      <c r="A432" s="73">
        <v>41471</v>
      </c>
      <c r="B432" s="72"/>
      <c r="C432" s="72"/>
      <c r="D432" s="72"/>
      <c r="E432" s="72">
        <v>3</v>
      </c>
      <c r="F432" s="72">
        <v>1</v>
      </c>
      <c r="G432" s="72">
        <v>2</v>
      </c>
      <c r="H432" s="72">
        <v>1</v>
      </c>
      <c r="I432" s="72">
        <v>3</v>
      </c>
      <c r="J432" s="72">
        <v>12</v>
      </c>
      <c r="K432" s="72">
        <v>90</v>
      </c>
      <c r="L432" s="72">
        <v>80</v>
      </c>
      <c r="M432" s="72">
        <v>20</v>
      </c>
      <c r="N432" s="72">
        <v>1</v>
      </c>
      <c r="O432" s="72">
        <v>0.05</v>
      </c>
      <c r="P432" s="72">
        <v>6.37</v>
      </c>
      <c r="Q432" s="72">
        <v>3.12</v>
      </c>
      <c r="R432" s="72">
        <v>0.70599999999999996</v>
      </c>
      <c r="S432" s="72">
        <v>14.8</v>
      </c>
    </row>
    <row r="433" spans="1:30" x14ac:dyDescent="0.2">
      <c r="A433" s="73">
        <v>41485</v>
      </c>
      <c r="B433" s="72"/>
      <c r="C433" s="72"/>
      <c r="D433" s="72"/>
      <c r="E433" s="72">
        <v>4</v>
      </c>
      <c r="F433" s="72">
        <v>2</v>
      </c>
      <c r="G433" s="72">
        <v>2</v>
      </c>
      <c r="H433" s="72">
        <v>1</v>
      </c>
      <c r="I433" s="72">
        <v>2</v>
      </c>
      <c r="J433" s="72">
        <v>5</v>
      </c>
      <c r="K433" s="72">
        <v>80</v>
      </c>
      <c r="L433" s="72">
        <v>78</v>
      </c>
      <c r="M433" s="72">
        <v>16</v>
      </c>
      <c r="N433" s="72">
        <v>1</v>
      </c>
      <c r="O433" s="72">
        <v>0.11</v>
      </c>
      <c r="P433" s="72">
        <v>7.08</v>
      </c>
      <c r="Q433" s="72">
        <v>5.5</v>
      </c>
      <c r="R433" s="72">
        <v>0.50219999999999998</v>
      </c>
      <c r="S433" s="72">
        <v>13.1</v>
      </c>
    </row>
    <row r="434" spans="1:30" x14ac:dyDescent="0.2">
      <c r="A434" s="73">
        <v>41499</v>
      </c>
      <c r="B434" s="72"/>
      <c r="C434" s="72"/>
      <c r="D434" s="72"/>
      <c r="E434" s="72">
        <v>4</v>
      </c>
      <c r="F434" s="72">
        <v>3</v>
      </c>
      <c r="G434" s="72">
        <v>3</v>
      </c>
      <c r="H434" s="72">
        <v>3</v>
      </c>
      <c r="I434" s="72">
        <v>4</v>
      </c>
      <c r="J434" s="72">
        <v>10</v>
      </c>
      <c r="K434" s="72">
        <v>85</v>
      </c>
      <c r="L434" s="72">
        <v>87</v>
      </c>
      <c r="M434" s="72">
        <v>12</v>
      </c>
      <c r="N434" s="72">
        <v>1</v>
      </c>
      <c r="O434" s="72">
        <v>0.14000000000000001</v>
      </c>
      <c r="P434" s="72">
        <v>7.2</v>
      </c>
      <c r="Q434" s="72">
        <v>2.4</v>
      </c>
      <c r="R434" s="72">
        <v>0.35799999999999998</v>
      </c>
      <c r="S434" s="72">
        <v>12.3</v>
      </c>
    </row>
    <row r="435" spans="1:30" x14ac:dyDescent="0.2">
      <c r="A435" s="73">
        <v>41513</v>
      </c>
      <c r="B435" s="72"/>
      <c r="C435" s="72"/>
      <c r="D435" s="72"/>
      <c r="E435" s="72">
        <v>4</v>
      </c>
      <c r="F435" s="72">
        <v>2</v>
      </c>
      <c r="G435" s="72">
        <v>1</v>
      </c>
      <c r="H435" s="72">
        <v>2</v>
      </c>
      <c r="I435" s="72">
        <v>3</v>
      </c>
      <c r="J435" s="72">
        <v>10</v>
      </c>
      <c r="K435" s="72">
        <v>83</v>
      </c>
      <c r="L435" s="72">
        <v>78</v>
      </c>
      <c r="M435" s="72">
        <v>16</v>
      </c>
      <c r="N435" s="72">
        <v>1</v>
      </c>
      <c r="O435" s="72">
        <v>0.21</v>
      </c>
      <c r="P435" s="72">
        <v>7.51</v>
      </c>
      <c r="Q435" s="72">
        <v>5.77</v>
      </c>
      <c r="R435" s="72">
        <v>0.36599999999999999</v>
      </c>
      <c r="S435" s="72">
        <v>19</v>
      </c>
    </row>
    <row r="436" spans="1:30" x14ac:dyDescent="0.2">
      <c r="A436" s="73">
        <v>41527</v>
      </c>
      <c r="B436" s="72"/>
      <c r="C436" s="72"/>
      <c r="D436" s="72"/>
      <c r="E436" s="72">
        <v>4</v>
      </c>
      <c r="F436" s="72">
        <v>2</v>
      </c>
      <c r="G436" s="72">
        <v>1</v>
      </c>
      <c r="H436" s="72">
        <v>1</v>
      </c>
      <c r="I436" s="72">
        <v>3</v>
      </c>
      <c r="J436" s="72">
        <v>10</v>
      </c>
      <c r="K436" s="72" t="s">
        <v>23</v>
      </c>
      <c r="L436" s="72">
        <v>78</v>
      </c>
      <c r="M436" s="72">
        <v>18</v>
      </c>
      <c r="N436" s="72">
        <v>1</v>
      </c>
      <c r="O436" s="72">
        <v>0.37</v>
      </c>
      <c r="P436" s="72">
        <v>7.4</v>
      </c>
      <c r="Q436" s="72">
        <v>5.48</v>
      </c>
      <c r="R436" s="72">
        <v>0.38</v>
      </c>
      <c r="S436" s="72">
        <v>10.8</v>
      </c>
    </row>
    <row r="437" spans="1:30" x14ac:dyDescent="0.2">
      <c r="A437" s="73">
        <v>41541</v>
      </c>
      <c r="B437" s="72"/>
      <c r="C437" s="72"/>
      <c r="D437" s="72" t="s">
        <v>198</v>
      </c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30" x14ac:dyDescent="0.2">
      <c r="A438" s="76">
        <v>41555</v>
      </c>
      <c r="B438" s="72"/>
      <c r="C438" s="72"/>
      <c r="D438" s="72"/>
      <c r="E438" s="72">
        <v>3</v>
      </c>
      <c r="F438" s="72">
        <v>1</v>
      </c>
      <c r="G438" s="72">
        <v>3</v>
      </c>
      <c r="H438" s="72">
        <v>5</v>
      </c>
      <c r="I438" s="72">
        <v>2</v>
      </c>
      <c r="J438" s="72">
        <v>6</v>
      </c>
      <c r="K438" s="72">
        <v>63</v>
      </c>
      <c r="L438" s="72">
        <v>68</v>
      </c>
      <c r="M438" s="72" t="s">
        <v>23</v>
      </c>
      <c r="N438" s="72" t="s">
        <v>23</v>
      </c>
      <c r="O438" s="72">
        <v>0.67</v>
      </c>
      <c r="P438" s="72">
        <v>7.35</v>
      </c>
      <c r="Q438" s="72">
        <v>5.43</v>
      </c>
      <c r="R438" s="72">
        <v>0.33200000000000002</v>
      </c>
      <c r="S438" s="72">
        <v>7.7</v>
      </c>
    </row>
    <row r="439" spans="1:30" x14ac:dyDescent="0.2">
      <c r="A439" s="76">
        <v>41569</v>
      </c>
      <c r="B439" s="72"/>
      <c r="C439" s="72"/>
      <c r="E439" s="72">
        <v>4</v>
      </c>
      <c r="F439" s="72">
        <v>2</v>
      </c>
      <c r="G439" s="72">
        <v>2</v>
      </c>
      <c r="H439" s="72">
        <v>1</v>
      </c>
      <c r="I439" s="72">
        <v>1</v>
      </c>
      <c r="J439" s="72">
        <v>13</v>
      </c>
      <c r="K439" s="72">
        <v>62</v>
      </c>
      <c r="L439" s="72">
        <v>60</v>
      </c>
      <c r="M439" s="72">
        <v>18</v>
      </c>
      <c r="N439" s="72">
        <v>1</v>
      </c>
      <c r="O439" s="72">
        <v>0.28999999999999998</v>
      </c>
      <c r="P439" s="72">
        <v>7.14</v>
      </c>
      <c r="Q439" s="72">
        <v>4.8099999999999996</v>
      </c>
      <c r="R439" s="72">
        <v>0.54300000000000004</v>
      </c>
      <c r="S439" s="72">
        <v>16.399999999999999</v>
      </c>
    </row>
    <row r="440" spans="1:30" x14ac:dyDescent="0.2">
      <c r="A440" s="76">
        <v>41583</v>
      </c>
      <c r="B440" s="72"/>
      <c r="C440" s="72"/>
      <c r="D440" s="72"/>
      <c r="E440" s="72" t="s">
        <v>21</v>
      </c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30" x14ac:dyDescent="0.2">
      <c r="A441" s="76"/>
    </row>
    <row r="443" spans="1:30" x14ac:dyDescent="0.2">
      <c r="A443" s="73">
        <v>41345</v>
      </c>
      <c r="B443" s="72" t="s">
        <v>78</v>
      </c>
      <c r="C443" s="72" t="s">
        <v>79</v>
      </c>
      <c r="D443" s="72"/>
      <c r="E443" s="72">
        <v>1</v>
      </c>
      <c r="F443" s="72">
        <v>3</v>
      </c>
      <c r="G443" s="72">
        <v>5</v>
      </c>
      <c r="H443" s="72">
        <v>4</v>
      </c>
      <c r="I443" s="72">
        <v>3</v>
      </c>
      <c r="J443" s="72">
        <v>8</v>
      </c>
      <c r="K443" s="72">
        <v>60</v>
      </c>
      <c r="L443" s="72">
        <v>54</v>
      </c>
      <c r="M443" s="72">
        <v>24</v>
      </c>
      <c r="N443" s="72">
        <v>1</v>
      </c>
      <c r="O443" s="74">
        <v>0.05</v>
      </c>
      <c r="P443" s="72">
        <v>6.82</v>
      </c>
      <c r="Q443" s="72">
        <v>2.57</v>
      </c>
      <c r="R443" s="72">
        <v>0.25</v>
      </c>
      <c r="S443" s="72">
        <v>8</v>
      </c>
      <c r="V443" s="72" t="s">
        <v>22</v>
      </c>
      <c r="W443" s="103" t="s">
        <v>78</v>
      </c>
      <c r="X443" s="71">
        <f>AVERAGE(P443:P444)</f>
        <v>6.82</v>
      </c>
      <c r="Y443" s="71">
        <f>AVERAGE(Q443:Q444)</f>
        <v>2.57</v>
      </c>
      <c r="Z443" s="71">
        <f>AVERAGE(R443:R444)</f>
        <v>0.25</v>
      </c>
      <c r="AA443" s="71">
        <f>AVERAGE(S443:S444)</f>
        <v>8</v>
      </c>
      <c r="AB443" s="71">
        <f>AVERAGE(M443:M444)</f>
        <v>24</v>
      </c>
      <c r="AC443" s="71">
        <f>TNTP!M492</f>
        <v>2.3741865</v>
      </c>
      <c r="AD443" s="71">
        <f>TNTP!N492</f>
        <v>6.7824300000000004E-2</v>
      </c>
    </row>
    <row r="444" spans="1:30" x14ac:dyDescent="0.2">
      <c r="A444" s="73">
        <v>41359</v>
      </c>
      <c r="B444" s="72"/>
      <c r="C444" s="72"/>
      <c r="D444" s="72"/>
      <c r="E444" s="72" t="s">
        <v>21</v>
      </c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V444" s="72" t="s">
        <v>24</v>
      </c>
      <c r="X444" s="71">
        <f>AVERAGE(P445:P446)</f>
        <v>6.8949999999999996</v>
      </c>
      <c r="Y444" s="71">
        <f>AVERAGE(Q445:Q446)</f>
        <v>4.51</v>
      </c>
      <c r="Z444" s="71">
        <f>AVERAGE(R445:R446)</f>
        <v>0.2465</v>
      </c>
      <c r="AA444" s="71">
        <f>AVERAGE(S445:S446)</f>
        <v>14.45</v>
      </c>
      <c r="AB444" s="71">
        <f>AVERAGE(M445:M446)</f>
        <v>12</v>
      </c>
      <c r="AC444" s="71">
        <f>TNTP!M493</f>
        <v>3.2601292500000003</v>
      </c>
      <c r="AD444" s="71">
        <f>TNTP!N493</f>
        <v>5.0403675000000002E-2</v>
      </c>
    </row>
    <row r="445" spans="1:30" x14ac:dyDescent="0.2">
      <c r="A445" s="73">
        <v>41373</v>
      </c>
      <c r="B445" s="72"/>
      <c r="C445" s="72"/>
      <c r="D445" s="72" t="s">
        <v>187</v>
      </c>
      <c r="E445" s="72">
        <v>1</v>
      </c>
      <c r="F445" s="72">
        <v>2</v>
      </c>
      <c r="G445" s="72">
        <v>1</v>
      </c>
      <c r="H445" s="72">
        <v>1</v>
      </c>
      <c r="I445" s="72">
        <v>3</v>
      </c>
      <c r="J445" s="72">
        <v>9</v>
      </c>
      <c r="K445" s="72">
        <v>70</v>
      </c>
      <c r="L445" s="72">
        <v>66</v>
      </c>
      <c r="M445" s="77">
        <v>4</v>
      </c>
      <c r="N445" s="72">
        <v>1</v>
      </c>
      <c r="O445" s="72">
        <v>0.08</v>
      </c>
      <c r="P445" s="72">
        <v>6.86</v>
      </c>
      <c r="Q445" s="72">
        <v>4.6900000000000004</v>
      </c>
      <c r="R445" s="72">
        <v>0.26800000000000002</v>
      </c>
      <c r="S445" s="72">
        <v>8.5</v>
      </c>
      <c r="V445" s="72" t="s">
        <v>25</v>
      </c>
      <c r="X445" s="71">
        <f>AVERAGE(P447:P448)</f>
        <v>7.18</v>
      </c>
      <c r="Y445" s="71">
        <f>AVERAGE(Q447:Q448)</f>
        <v>4.4450000000000003</v>
      </c>
      <c r="Z445" s="71">
        <f>AVERAGE(R447:R448)</f>
        <v>0.36799999999999999</v>
      </c>
      <c r="AA445" s="71">
        <f>AVERAGE(S447:S448)</f>
        <v>20.2</v>
      </c>
      <c r="AB445" s="71">
        <f>AVERAGE(M447:M448)</f>
        <v>26</v>
      </c>
      <c r="AC445" s="71">
        <f>TNTP!M494</f>
        <v>2.9764875000000002</v>
      </c>
      <c r="AD445" s="71">
        <f>TNTP!N494</f>
        <v>8.2767325000000003E-2</v>
      </c>
    </row>
    <row r="446" spans="1:30" x14ac:dyDescent="0.2">
      <c r="A446" s="73">
        <v>41387</v>
      </c>
      <c r="B446" s="72"/>
      <c r="C446" s="72"/>
      <c r="D446" s="72"/>
      <c r="E446" s="72">
        <v>2</v>
      </c>
      <c r="F446" s="72">
        <v>2</v>
      </c>
      <c r="G446" s="72">
        <v>3</v>
      </c>
      <c r="H446" s="72">
        <v>3</v>
      </c>
      <c r="I446" s="72">
        <v>3</v>
      </c>
      <c r="J446" s="72">
        <v>11</v>
      </c>
      <c r="K446" s="72">
        <v>65</v>
      </c>
      <c r="L446" s="72">
        <v>60</v>
      </c>
      <c r="M446" s="72">
        <v>20</v>
      </c>
      <c r="N446" s="72">
        <v>1</v>
      </c>
      <c r="O446" s="72">
        <v>0.08</v>
      </c>
      <c r="P446" s="72">
        <v>6.93</v>
      </c>
      <c r="Q446" s="72">
        <v>4.33</v>
      </c>
      <c r="R446" s="72">
        <v>0.22500000000000001</v>
      </c>
      <c r="S446" s="72">
        <v>20.399999999999999</v>
      </c>
      <c r="V446" s="72" t="s">
        <v>26</v>
      </c>
      <c r="X446" s="71">
        <f>AVERAGE(P449:P450)</f>
        <v>7.0350000000000001</v>
      </c>
      <c r="Y446" s="71">
        <f>AVERAGE(Q449:Q450)</f>
        <v>3.105</v>
      </c>
      <c r="Z446" s="71">
        <f>AVERAGE(R449:R450)</f>
        <v>0.28800000000000003</v>
      </c>
      <c r="AA446" s="71">
        <f>AVERAGE(S449:S450)</f>
        <v>24.4</v>
      </c>
      <c r="AB446" s="71">
        <f>AVERAGE(M449:M450)</f>
        <v>23</v>
      </c>
      <c r="AC446" s="71">
        <f>TNTP!M495</f>
        <v>2.3811899999999997</v>
      </c>
      <c r="AD446" s="71">
        <f>TNTP!N495</f>
        <v>9.2677724999999989E-2</v>
      </c>
    </row>
    <row r="447" spans="1:30" x14ac:dyDescent="0.2">
      <c r="A447" s="73">
        <v>41401</v>
      </c>
      <c r="B447" s="72"/>
      <c r="C447" s="72"/>
      <c r="D447" s="72"/>
      <c r="E447" s="72">
        <v>3</v>
      </c>
      <c r="F447" s="72" t="s">
        <v>23</v>
      </c>
      <c r="G447" s="72">
        <v>6</v>
      </c>
      <c r="H447" s="72">
        <v>5</v>
      </c>
      <c r="I447" s="72">
        <v>2</v>
      </c>
      <c r="J447" s="72">
        <v>5</v>
      </c>
      <c r="K447" s="72">
        <v>62</v>
      </c>
      <c r="L447" s="72">
        <v>62</v>
      </c>
      <c r="M447" s="72">
        <v>28</v>
      </c>
      <c r="N447" s="72">
        <v>1</v>
      </c>
      <c r="O447" s="72">
        <v>0.08</v>
      </c>
      <c r="P447" s="72">
        <v>6.66</v>
      </c>
      <c r="Q447" s="72">
        <v>3.99</v>
      </c>
      <c r="R447" s="72">
        <v>0.41299999999999998</v>
      </c>
      <c r="S447" s="72">
        <v>5.8</v>
      </c>
      <c r="V447" s="72" t="s">
        <v>27</v>
      </c>
      <c r="X447" s="71">
        <f>AVERAGE(P451:P453)</f>
        <v>7.0549999999999997</v>
      </c>
      <c r="Y447" s="71">
        <f>AVERAGE(Q451:Q453)</f>
        <v>4.5449999999999999</v>
      </c>
      <c r="Z447" s="71">
        <f>AVERAGE(R451:R453)</f>
        <v>0.44650000000000001</v>
      </c>
      <c r="AA447" s="71">
        <f>AVERAGE(S451:S453)</f>
        <v>21.1</v>
      </c>
      <c r="AB447" s="71">
        <f>AVERAGE(M451:M453)</f>
        <v>22</v>
      </c>
      <c r="AC447" s="71">
        <f>TNTP!M496</f>
        <v>2.3216602499999999</v>
      </c>
      <c r="AD447" s="71">
        <f>TNTP!N496</f>
        <v>0.11412445</v>
      </c>
    </row>
    <row r="448" spans="1:30" x14ac:dyDescent="0.2">
      <c r="A448" s="73">
        <v>41415</v>
      </c>
      <c r="B448" s="72"/>
      <c r="C448" s="72"/>
      <c r="D448" s="72"/>
      <c r="E448" s="72">
        <v>3</v>
      </c>
      <c r="F448" s="72">
        <v>2</v>
      </c>
      <c r="G448" s="72">
        <v>1</v>
      </c>
      <c r="H448" s="72">
        <v>3</v>
      </c>
      <c r="I448" s="72">
        <v>2</v>
      </c>
      <c r="J448" s="72">
        <v>9</v>
      </c>
      <c r="K448" s="72">
        <v>75</v>
      </c>
      <c r="L448" s="72">
        <v>76</v>
      </c>
      <c r="M448" s="72">
        <v>24</v>
      </c>
      <c r="N448" s="72">
        <v>1</v>
      </c>
      <c r="O448" s="72">
        <v>0.09</v>
      </c>
      <c r="P448" s="72">
        <v>7.7</v>
      </c>
      <c r="Q448" s="72">
        <v>4.9000000000000004</v>
      </c>
      <c r="R448" s="72">
        <v>0.32300000000000001</v>
      </c>
      <c r="S448" s="72">
        <v>34.6</v>
      </c>
      <c r="V448" s="72" t="s">
        <v>28</v>
      </c>
      <c r="X448" s="71">
        <f>AVERAGE(P454:P455)</f>
        <v>7.1550000000000002</v>
      </c>
      <c r="Y448" s="71">
        <f>AVERAGE(Q454:Q455)</f>
        <v>7.1349999999999998</v>
      </c>
      <c r="Z448" s="71">
        <f>AVERAGE(R454:R455)</f>
        <v>0.317</v>
      </c>
      <c r="AA448" s="71">
        <f>AVERAGE(S454:S455)</f>
        <v>27.75</v>
      </c>
      <c r="AB448" s="71">
        <f>AVERAGE(M454:M455)</f>
        <v>24</v>
      </c>
      <c r="AC448" s="71">
        <f>TNTP!M497</f>
        <v>2.8574279999999996</v>
      </c>
      <c r="AD448" s="71">
        <f>TNTP!N497</f>
        <v>6.6508075E-2</v>
      </c>
    </row>
    <row r="449" spans="1:30" x14ac:dyDescent="0.2">
      <c r="A449" s="73">
        <v>41429</v>
      </c>
      <c r="B449" s="72"/>
      <c r="C449" s="72"/>
      <c r="D449" s="72"/>
      <c r="E449" s="72">
        <v>3</v>
      </c>
      <c r="F449" s="72">
        <v>1</v>
      </c>
      <c r="G449" s="72">
        <v>1</v>
      </c>
      <c r="H449" s="72">
        <v>4</v>
      </c>
      <c r="I449" s="72">
        <v>2</v>
      </c>
      <c r="J449" s="72">
        <v>10</v>
      </c>
      <c r="K449" s="72">
        <v>70</v>
      </c>
      <c r="L449" s="72">
        <v>78</v>
      </c>
      <c r="M449" s="72">
        <v>31</v>
      </c>
      <c r="N449" s="72">
        <v>1</v>
      </c>
      <c r="O449" s="72">
        <v>7.0000000000000007E-2</v>
      </c>
      <c r="P449" s="72">
        <v>7.25</v>
      </c>
      <c r="Q449" s="72">
        <v>3.79</v>
      </c>
      <c r="R449" s="72">
        <v>0.38100000000000001</v>
      </c>
      <c r="S449" s="72">
        <v>20.3</v>
      </c>
      <c r="V449" s="72" t="s">
        <v>29</v>
      </c>
      <c r="X449" s="71">
        <f>AVERAGE(P456:P457)</f>
        <v>7.41</v>
      </c>
      <c r="Y449" s="71">
        <f>AVERAGE(Q456:Q457)</f>
        <v>6.6899999999999995</v>
      </c>
      <c r="Z449" s="71">
        <f>AVERAGE(R456:R457)</f>
        <v>0.29149999999999998</v>
      </c>
      <c r="AA449" s="71">
        <f>AVERAGE(S456:S457)</f>
        <v>16.600000000000001</v>
      </c>
      <c r="AB449" s="71">
        <f>AVERAGE(M456:M457)</f>
        <v>26</v>
      </c>
      <c r="AC449" s="71">
        <f>TNTP!M498</f>
        <v>3.0360172499999996</v>
      </c>
      <c r="AD449" s="71">
        <f>TNTP!N498</f>
        <v>5.3655524999999996E-2</v>
      </c>
    </row>
    <row r="450" spans="1:30" x14ac:dyDescent="0.2">
      <c r="A450" s="73">
        <v>41443</v>
      </c>
      <c r="B450" s="72"/>
      <c r="C450" s="72"/>
      <c r="D450" s="72"/>
      <c r="E450" s="72">
        <v>2</v>
      </c>
      <c r="F450" s="72">
        <v>2</v>
      </c>
      <c r="G450" s="72">
        <v>3</v>
      </c>
      <c r="H450" s="72">
        <v>5</v>
      </c>
      <c r="I450" s="72">
        <v>2</v>
      </c>
      <c r="J450" s="72">
        <v>5</v>
      </c>
      <c r="K450" s="72">
        <v>78</v>
      </c>
      <c r="L450" s="72">
        <v>78</v>
      </c>
      <c r="M450" s="72">
        <v>15</v>
      </c>
      <c r="N450" s="72">
        <v>1</v>
      </c>
      <c r="O450" s="72">
        <v>0.08</v>
      </c>
      <c r="P450" s="72">
        <v>6.82</v>
      </c>
      <c r="Q450" s="72">
        <v>2.42</v>
      </c>
      <c r="R450" s="72">
        <v>0.19500000000000001</v>
      </c>
      <c r="S450" s="72">
        <v>28.5</v>
      </c>
      <c r="V450" s="72" t="s">
        <v>30</v>
      </c>
      <c r="X450" s="71">
        <f>AVERAGE(P458:P459)</f>
        <v>6.9350000000000005</v>
      </c>
      <c r="Y450" s="71">
        <f>AVERAGE(Q458:Q459)</f>
        <v>5.67</v>
      </c>
      <c r="Z450" s="71">
        <f>AVERAGE(R458:R459)</f>
        <v>0.32700000000000001</v>
      </c>
      <c r="AA450" s="71">
        <f>AVERAGE(S458:S459)</f>
        <v>14</v>
      </c>
      <c r="AB450" s="71">
        <f>AVERAGE(M458:M459)</f>
        <v>60</v>
      </c>
      <c r="AC450" s="71">
        <f>TNTP!M499</f>
        <v>2.7453720000000001</v>
      </c>
      <c r="AD450" s="71">
        <f>TNTP!N499</f>
        <v>7.5953925000000005E-2</v>
      </c>
    </row>
    <row r="451" spans="1:30" x14ac:dyDescent="0.2">
      <c r="A451" s="73">
        <v>41457</v>
      </c>
      <c r="B451" s="72"/>
      <c r="C451" s="72"/>
      <c r="D451" s="72"/>
      <c r="E451" s="72">
        <v>2</v>
      </c>
      <c r="F451" s="72">
        <v>2</v>
      </c>
      <c r="G451" s="72">
        <v>3</v>
      </c>
      <c r="H451" s="72">
        <v>5</v>
      </c>
      <c r="I451" s="72">
        <v>2</v>
      </c>
      <c r="J451" s="72">
        <v>9</v>
      </c>
      <c r="K451" s="72">
        <v>88</v>
      </c>
      <c r="L451" s="72">
        <v>76</v>
      </c>
      <c r="M451" s="72">
        <v>20</v>
      </c>
      <c r="N451" s="72">
        <v>1</v>
      </c>
      <c r="O451" s="72">
        <v>0.05</v>
      </c>
      <c r="P451" s="72">
        <v>6.46</v>
      </c>
      <c r="Q451" s="72">
        <v>1.84</v>
      </c>
      <c r="R451" s="72">
        <v>0.47099999999999997</v>
      </c>
      <c r="S451" s="72">
        <v>14.7</v>
      </c>
      <c r="V451" s="72" t="s">
        <v>31</v>
      </c>
    </row>
    <row r="452" spans="1:30" x14ac:dyDescent="0.2">
      <c r="A452" s="73">
        <v>41471</v>
      </c>
      <c r="B452" s="72"/>
      <c r="C452" s="72"/>
      <c r="D452" s="72" t="s">
        <v>203</v>
      </c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30" x14ac:dyDescent="0.2">
      <c r="A453" s="73">
        <v>41485</v>
      </c>
      <c r="B453" s="72"/>
      <c r="C453" s="72"/>
      <c r="D453" s="72"/>
      <c r="E453" s="72">
        <v>3</v>
      </c>
      <c r="F453" s="72">
        <v>1</v>
      </c>
      <c r="G453" s="72">
        <v>1</v>
      </c>
      <c r="H453" s="72">
        <v>2</v>
      </c>
      <c r="I453" s="72">
        <v>1</v>
      </c>
      <c r="J453" s="72">
        <v>13</v>
      </c>
      <c r="K453" s="72">
        <v>84</v>
      </c>
      <c r="L453" s="72">
        <v>80</v>
      </c>
      <c r="M453" s="72">
        <v>24</v>
      </c>
      <c r="N453" s="72">
        <v>1</v>
      </c>
      <c r="O453" s="72">
        <v>0.09</v>
      </c>
      <c r="P453" s="72">
        <v>7.65</v>
      </c>
      <c r="Q453" s="72">
        <v>7.25</v>
      </c>
      <c r="R453" s="72">
        <v>0.42199999999999999</v>
      </c>
      <c r="S453" s="72">
        <v>27.5</v>
      </c>
    </row>
    <row r="454" spans="1:30" x14ac:dyDescent="0.2">
      <c r="A454" s="73">
        <v>41499</v>
      </c>
      <c r="B454" s="72"/>
      <c r="C454" s="72"/>
      <c r="D454" s="72"/>
      <c r="E454" s="72">
        <v>4</v>
      </c>
      <c r="F454" s="72">
        <v>2</v>
      </c>
      <c r="G454" s="72">
        <v>1</v>
      </c>
      <c r="H454" s="72">
        <v>3</v>
      </c>
      <c r="I454" s="72">
        <v>2</v>
      </c>
      <c r="J454" s="72">
        <v>9</v>
      </c>
      <c r="K454" s="72">
        <v>86</v>
      </c>
      <c r="L454" s="72">
        <v>80</v>
      </c>
      <c r="M454" s="72">
        <v>28</v>
      </c>
      <c r="N454" s="72">
        <v>1</v>
      </c>
      <c r="O454" s="72">
        <v>0.08</v>
      </c>
      <c r="P454" s="72">
        <v>7.11</v>
      </c>
      <c r="Q454" s="72">
        <v>6.97</v>
      </c>
      <c r="R454" s="72">
        <v>0.255</v>
      </c>
      <c r="S454" s="72">
        <v>31.7</v>
      </c>
    </row>
    <row r="455" spans="1:30" x14ac:dyDescent="0.2">
      <c r="A455" s="73">
        <v>41513</v>
      </c>
      <c r="B455" s="72"/>
      <c r="C455" s="72"/>
      <c r="E455" s="72">
        <v>2</v>
      </c>
      <c r="F455" s="72">
        <v>2</v>
      </c>
      <c r="G455" s="72">
        <v>1</v>
      </c>
      <c r="H455" s="72">
        <v>1</v>
      </c>
      <c r="I455" s="72">
        <v>2</v>
      </c>
      <c r="J455" s="72">
        <v>9</v>
      </c>
      <c r="K455" s="72">
        <v>88</v>
      </c>
      <c r="L455" s="72">
        <v>78</v>
      </c>
      <c r="M455" s="72">
        <v>20</v>
      </c>
      <c r="N455" s="72">
        <v>1</v>
      </c>
      <c r="O455" s="72">
        <v>0.09</v>
      </c>
      <c r="P455" s="72">
        <v>7.2</v>
      </c>
      <c r="Q455" s="72">
        <v>7.3</v>
      </c>
      <c r="R455" s="72">
        <v>0.379</v>
      </c>
      <c r="S455" s="72">
        <v>23.8</v>
      </c>
    </row>
    <row r="456" spans="1:30" x14ac:dyDescent="0.2">
      <c r="A456" s="73">
        <v>41527</v>
      </c>
      <c r="B456" s="72"/>
      <c r="C456" s="72"/>
      <c r="D456" s="72"/>
      <c r="E456" s="72">
        <v>3</v>
      </c>
      <c r="F456" s="72">
        <v>2</v>
      </c>
      <c r="G456" s="72">
        <v>1</v>
      </c>
      <c r="H456" s="72">
        <v>1</v>
      </c>
      <c r="I456" s="72">
        <v>3</v>
      </c>
      <c r="J456" s="72">
        <v>9</v>
      </c>
      <c r="K456" s="72">
        <v>97</v>
      </c>
      <c r="L456" s="72">
        <v>76</v>
      </c>
      <c r="M456" s="72">
        <v>24</v>
      </c>
      <c r="N456" s="72">
        <v>1</v>
      </c>
      <c r="O456" s="72">
        <v>0.11</v>
      </c>
      <c r="P456" s="72">
        <v>7.23</v>
      </c>
      <c r="Q456" s="72">
        <v>6.96</v>
      </c>
      <c r="R456" s="72">
        <v>0.16300000000000001</v>
      </c>
      <c r="S456" s="72">
        <v>10.1</v>
      </c>
    </row>
    <row r="457" spans="1:30" x14ac:dyDescent="0.2">
      <c r="A457" s="73">
        <v>41541</v>
      </c>
      <c r="B457" s="72"/>
      <c r="C457" s="72"/>
      <c r="D457" s="72"/>
      <c r="E457" s="72">
        <v>4</v>
      </c>
      <c r="F457" s="72">
        <v>2</v>
      </c>
      <c r="G457" s="72">
        <v>1</v>
      </c>
      <c r="H457" s="72">
        <v>1</v>
      </c>
      <c r="I457" s="72">
        <v>3</v>
      </c>
      <c r="J457" s="72">
        <v>10</v>
      </c>
      <c r="K457" s="72">
        <v>70</v>
      </c>
      <c r="L457" s="72">
        <v>68</v>
      </c>
      <c r="M457" s="72">
        <v>28</v>
      </c>
      <c r="N457" s="72">
        <v>1</v>
      </c>
      <c r="O457" s="72">
        <v>0.13</v>
      </c>
      <c r="P457" s="72">
        <v>7.59</v>
      </c>
      <c r="Q457" s="72">
        <v>6.42</v>
      </c>
      <c r="R457" s="72">
        <v>0.42</v>
      </c>
      <c r="S457" s="72">
        <v>23.1</v>
      </c>
    </row>
    <row r="458" spans="1:30" x14ac:dyDescent="0.2">
      <c r="A458" s="76">
        <v>41555</v>
      </c>
      <c r="E458" s="72">
        <v>3</v>
      </c>
      <c r="F458" s="72">
        <v>2</v>
      </c>
      <c r="G458" s="72">
        <v>3</v>
      </c>
      <c r="H458" s="72">
        <v>5</v>
      </c>
      <c r="I458" s="72">
        <v>3</v>
      </c>
      <c r="J458" s="72">
        <v>5</v>
      </c>
      <c r="K458" s="72">
        <v>64</v>
      </c>
      <c r="L458" s="72">
        <v>70</v>
      </c>
      <c r="M458" s="72">
        <v>70</v>
      </c>
      <c r="N458" s="72">
        <v>1</v>
      </c>
      <c r="O458" s="72">
        <v>0.1</v>
      </c>
      <c r="P458" s="72">
        <v>7.18</v>
      </c>
      <c r="Q458" s="72">
        <v>6.01</v>
      </c>
      <c r="R458" s="72">
        <v>0.253</v>
      </c>
      <c r="S458" s="72">
        <v>17.8</v>
      </c>
    </row>
    <row r="459" spans="1:30" x14ac:dyDescent="0.2">
      <c r="A459" s="76">
        <v>41569</v>
      </c>
      <c r="E459" s="72">
        <v>3</v>
      </c>
      <c r="F459" s="72">
        <v>1</v>
      </c>
      <c r="G459" s="72">
        <v>1</v>
      </c>
      <c r="H459" s="72">
        <v>1</v>
      </c>
      <c r="I459" s="72">
        <v>1</v>
      </c>
      <c r="J459" s="72">
        <v>13</v>
      </c>
      <c r="K459" s="72">
        <v>58</v>
      </c>
      <c r="L459" s="72">
        <v>62</v>
      </c>
      <c r="M459" s="72">
        <v>50</v>
      </c>
      <c r="N459" s="72">
        <v>1</v>
      </c>
      <c r="O459" s="72">
        <v>0.1</v>
      </c>
      <c r="P459" s="72">
        <v>6.69</v>
      </c>
      <c r="Q459" s="72">
        <v>5.33</v>
      </c>
      <c r="R459" s="72">
        <v>0.40100000000000002</v>
      </c>
      <c r="S459" s="72">
        <v>10.199999999999999</v>
      </c>
    </row>
    <row r="460" spans="1:30" x14ac:dyDescent="0.2">
      <c r="A460" s="76">
        <v>41583</v>
      </c>
      <c r="E460" s="72">
        <v>1</v>
      </c>
      <c r="F460" s="72">
        <v>2</v>
      </c>
      <c r="G460" s="72">
        <v>3</v>
      </c>
      <c r="H460" s="72">
        <v>1</v>
      </c>
      <c r="I460" s="72">
        <v>2</v>
      </c>
      <c r="J460" s="72">
        <v>5</v>
      </c>
      <c r="K460" s="72">
        <v>68</v>
      </c>
      <c r="L460" s="72">
        <v>58</v>
      </c>
      <c r="M460" s="72">
        <v>31</v>
      </c>
      <c r="N460" s="72">
        <v>1</v>
      </c>
      <c r="O460" s="72">
        <v>0.14000000000000001</v>
      </c>
      <c r="P460" s="72">
        <v>6395</v>
      </c>
      <c r="Q460" s="72">
        <v>7.56</v>
      </c>
      <c r="R460" s="72">
        <v>0.30499999999999999</v>
      </c>
      <c r="S460" s="72">
        <v>7.3</v>
      </c>
    </row>
    <row r="461" spans="1:30" x14ac:dyDescent="0.2">
      <c r="A461" s="76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3" spans="1:30" x14ac:dyDescent="0.2">
      <c r="A463" s="73">
        <v>41345</v>
      </c>
      <c r="B463" s="72" t="s">
        <v>80</v>
      </c>
      <c r="C463" s="72" t="s">
        <v>81</v>
      </c>
      <c r="D463" s="72" t="s">
        <v>109</v>
      </c>
      <c r="E463" s="72">
        <v>4</v>
      </c>
      <c r="F463" s="72">
        <v>4</v>
      </c>
      <c r="G463" s="72">
        <v>5</v>
      </c>
      <c r="H463" s="72">
        <v>3</v>
      </c>
      <c r="I463" s="72">
        <v>4</v>
      </c>
      <c r="J463" s="72">
        <v>10</v>
      </c>
      <c r="K463" s="72">
        <v>54</v>
      </c>
      <c r="L463" s="72">
        <v>44</v>
      </c>
      <c r="M463" s="72">
        <v>16</v>
      </c>
      <c r="N463" s="72">
        <v>1</v>
      </c>
      <c r="O463" s="72">
        <v>2.31</v>
      </c>
      <c r="P463" s="72">
        <v>6.8120000000000003</v>
      </c>
      <c r="Q463" s="72">
        <v>8.2899999999999991</v>
      </c>
      <c r="R463" s="79">
        <v>8.2000000000000003E-2</v>
      </c>
      <c r="S463" s="72">
        <v>8.3000000000000007</v>
      </c>
      <c r="V463" s="72" t="s">
        <v>22</v>
      </c>
      <c r="W463" s="106" t="s">
        <v>80</v>
      </c>
      <c r="X463" s="71">
        <f>AVERAGE(P463:P464)</f>
        <v>6.8460000000000001</v>
      </c>
      <c r="Y463" s="71">
        <f>AVERAGE(Q463:Q464)</f>
        <v>9.6449999999999996</v>
      </c>
      <c r="Z463" s="71">
        <f>AVERAGE(R463:R464)</f>
        <v>0.1525</v>
      </c>
      <c r="AA463" s="71">
        <f>AVERAGE(S463:S464)</f>
        <v>8.1999999999999993</v>
      </c>
      <c r="AB463" s="71">
        <f>AVERAGE(M463:M464)</f>
        <v>16</v>
      </c>
      <c r="AC463" s="71">
        <f>TNTP!M529</f>
        <v>1.8909449999999999</v>
      </c>
      <c r="AD463" s="71">
        <f>TNTP!N529</f>
        <v>6.2869099999999997E-2</v>
      </c>
    </row>
    <row r="464" spans="1:30" x14ac:dyDescent="0.2">
      <c r="A464" s="73">
        <v>41359</v>
      </c>
      <c r="B464" s="72"/>
      <c r="C464" s="72"/>
      <c r="D464" s="72"/>
      <c r="E464" s="72">
        <v>4</v>
      </c>
      <c r="F464" s="72">
        <v>1</v>
      </c>
      <c r="G464" s="72">
        <v>2</v>
      </c>
      <c r="H464" s="72">
        <v>5</v>
      </c>
      <c r="I464" s="72">
        <v>1</v>
      </c>
      <c r="J464" s="72">
        <v>13</v>
      </c>
      <c r="K464" s="72">
        <v>52</v>
      </c>
      <c r="L464" s="72">
        <v>42</v>
      </c>
      <c r="M464" s="72">
        <v>16</v>
      </c>
      <c r="N464" s="72">
        <v>1</v>
      </c>
      <c r="O464" s="72">
        <v>4.88</v>
      </c>
      <c r="P464" s="72">
        <v>6.88</v>
      </c>
      <c r="Q464" s="72">
        <v>11</v>
      </c>
      <c r="R464" s="72">
        <v>0.223</v>
      </c>
      <c r="S464" s="72">
        <v>8.1</v>
      </c>
      <c r="V464" s="72" t="s">
        <v>24</v>
      </c>
      <c r="X464" s="71">
        <f>AVERAGE(P465:P466)</f>
        <v>7.0150000000000006</v>
      </c>
      <c r="Y464" s="71">
        <f>AVERAGE(Q465:Q466)</f>
        <v>21.724999999999998</v>
      </c>
      <c r="Z464" s="71">
        <f>AVERAGE(R465:R466)</f>
        <v>0.1835</v>
      </c>
      <c r="AA464" s="71">
        <f>AVERAGE(S465:S466)</f>
        <v>10.15</v>
      </c>
      <c r="AB464" s="71">
        <f>AVERAGE(M465:M466)</f>
        <v>23</v>
      </c>
      <c r="AC464" s="71">
        <f>TNTP!M530</f>
        <v>1.3943968499999999</v>
      </c>
      <c r="AD464" s="71">
        <f>TNTP!N530</f>
        <v>5.5281449999999996E-2</v>
      </c>
    </row>
    <row r="465" spans="1:30" x14ac:dyDescent="0.2">
      <c r="A465" s="73">
        <v>41373</v>
      </c>
      <c r="B465" s="72"/>
      <c r="C465" s="72"/>
      <c r="D465" s="72" t="s">
        <v>186</v>
      </c>
      <c r="E465" s="72">
        <v>4</v>
      </c>
      <c r="F465" s="72">
        <v>2</v>
      </c>
      <c r="G465" s="72">
        <v>1</v>
      </c>
      <c r="H465" s="72">
        <v>1</v>
      </c>
      <c r="I465" s="72">
        <v>3</v>
      </c>
      <c r="J465" s="72">
        <v>10</v>
      </c>
      <c r="K465" s="72">
        <v>65</v>
      </c>
      <c r="L465" s="72">
        <v>54</v>
      </c>
      <c r="M465" s="72">
        <v>18</v>
      </c>
      <c r="N465" s="72">
        <v>1</v>
      </c>
      <c r="O465" s="72">
        <v>3.36</v>
      </c>
      <c r="P465" s="72">
        <v>6.78</v>
      </c>
      <c r="Q465" s="72">
        <v>8.15</v>
      </c>
      <c r="R465" s="72">
        <v>0.253</v>
      </c>
      <c r="S465" s="72">
        <v>8.4</v>
      </c>
      <c r="V465" s="72" t="s">
        <v>25</v>
      </c>
      <c r="X465" s="71">
        <f>AVERAGE(P467:P468)</f>
        <v>7.0850000000000009</v>
      </c>
      <c r="Y465" s="71">
        <f>AVERAGE(Q467:Q468)</f>
        <v>24.55</v>
      </c>
      <c r="Z465" s="71">
        <f>AVERAGE(R467:R468)</f>
        <v>0.1595</v>
      </c>
      <c r="AA465" s="71">
        <f>AVERAGE(S467:S468)</f>
        <v>15.25</v>
      </c>
      <c r="AB465" s="71">
        <f>AVERAGE(M467:M468)</f>
        <v>14</v>
      </c>
      <c r="AC465" s="71">
        <f>TNTP!M531</f>
        <v>0.78999479999999989</v>
      </c>
      <c r="AD465" s="71">
        <f>TNTP!N531</f>
        <v>5.7604200000000001E-2</v>
      </c>
    </row>
    <row r="466" spans="1:30" x14ac:dyDescent="0.2">
      <c r="A466" s="73">
        <v>41387</v>
      </c>
      <c r="B466" s="72"/>
      <c r="C466" s="72"/>
      <c r="D466" s="72"/>
      <c r="E466" s="72">
        <v>4</v>
      </c>
      <c r="F466" s="72">
        <v>2</v>
      </c>
      <c r="G466" s="72">
        <v>3</v>
      </c>
      <c r="H466" s="72">
        <v>1</v>
      </c>
      <c r="I466" s="72">
        <v>2</v>
      </c>
      <c r="J466" s="72">
        <v>6</v>
      </c>
      <c r="K466" s="72">
        <v>58</v>
      </c>
      <c r="L466" s="72">
        <v>59</v>
      </c>
      <c r="M466" s="72">
        <v>28</v>
      </c>
      <c r="N466" s="72">
        <v>1</v>
      </c>
      <c r="O466" s="72">
        <v>7.28</v>
      </c>
      <c r="P466" s="72">
        <v>7.25</v>
      </c>
      <c r="Q466" s="72">
        <v>35.299999999999997</v>
      </c>
      <c r="R466" s="72">
        <v>0.114</v>
      </c>
      <c r="S466" s="72">
        <v>11.9</v>
      </c>
      <c r="V466" s="72" t="s">
        <v>26</v>
      </c>
      <c r="X466" s="71">
        <f>AVERAGE(P469:P470)</f>
        <v>6.9850000000000003</v>
      </c>
      <c r="Y466" s="71">
        <f>AVERAGE(Q469:Q470)</f>
        <v>23.25</v>
      </c>
      <c r="Z466" s="71">
        <f>AVERAGE(R469:R470)</f>
        <v>0.30249999999999999</v>
      </c>
      <c r="AA466" s="71">
        <f>AVERAGE(S469:S470)</f>
        <v>10.3</v>
      </c>
      <c r="AB466" s="71">
        <f>AVERAGE(M469:M470)</f>
        <v>14</v>
      </c>
      <c r="AC466" s="71">
        <f>TNTP!M532</f>
        <v>1.0302148499999999</v>
      </c>
      <c r="AD466" s="71">
        <f>TNTP!N532</f>
        <v>6.8598550000000008E-2</v>
      </c>
    </row>
    <row r="467" spans="1:30" x14ac:dyDescent="0.2">
      <c r="A467" s="73">
        <v>41401</v>
      </c>
      <c r="B467" s="72"/>
      <c r="C467" s="72"/>
      <c r="D467" s="72" t="s">
        <v>194</v>
      </c>
      <c r="E467" s="72">
        <v>4</v>
      </c>
      <c r="F467" s="72">
        <v>2</v>
      </c>
      <c r="G467" s="72">
        <v>4</v>
      </c>
      <c r="H467" s="72">
        <v>5</v>
      </c>
      <c r="I467" s="72">
        <v>3</v>
      </c>
      <c r="J467" s="72">
        <v>8</v>
      </c>
      <c r="K467" s="72">
        <v>64</v>
      </c>
      <c r="L467" s="72">
        <v>60</v>
      </c>
      <c r="M467" s="72">
        <v>12</v>
      </c>
      <c r="N467" s="72">
        <v>1</v>
      </c>
      <c r="O467" s="72">
        <v>6.72</v>
      </c>
      <c r="P467" s="72">
        <v>7.19</v>
      </c>
      <c r="Q467" s="72">
        <v>16.399999999999999</v>
      </c>
      <c r="R467" s="72">
        <v>0.04</v>
      </c>
      <c r="S467" s="72">
        <v>23.5</v>
      </c>
      <c r="V467" s="72" t="s">
        <v>27</v>
      </c>
      <c r="X467" s="71">
        <f>AVERAGE(P471:P473)</f>
        <v>6.81</v>
      </c>
      <c r="Y467" s="71">
        <f>AVERAGE(Q471:Q473)</f>
        <v>8.2966666666666669</v>
      </c>
      <c r="Z467" s="71">
        <f>AVERAGE(R471:R473)</f>
        <v>0.47933333333333333</v>
      </c>
      <c r="AA467" s="71">
        <f>AVERAGE(S471:S473)</f>
        <v>10.200000000000001</v>
      </c>
      <c r="AB467" s="71">
        <f>AVERAGE(M471:M473)</f>
        <v>19.333333333333332</v>
      </c>
      <c r="AC467" s="71">
        <f>TNTP!M533</f>
        <v>1.092546</v>
      </c>
      <c r="AD467" s="71">
        <f>TNTP!N533</f>
        <v>9.7555499999999976E-2</v>
      </c>
    </row>
    <row r="468" spans="1:30" x14ac:dyDescent="0.2">
      <c r="A468" s="73">
        <v>41415</v>
      </c>
      <c r="B468" s="72"/>
      <c r="C468" s="72"/>
      <c r="D468" s="72"/>
      <c r="E468" s="72">
        <v>3</v>
      </c>
      <c r="F468" s="72">
        <v>2</v>
      </c>
      <c r="G468" s="72">
        <v>2</v>
      </c>
      <c r="H468" s="72">
        <v>1</v>
      </c>
      <c r="I468" s="72">
        <v>2</v>
      </c>
      <c r="J468" s="72">
        <v>10</v>
      </c>
      <c r="K468" s="72">
        <v>78</v>
      </c>
      <c r="L468" s="72">
        <v>72</v>
      </c>
      <c r="M468" s="72">
        <v>16</v>
      </c>
      <c r="N468" s="72">
        <v>1</v>
      </c>
      <c r="O468" s="72">
        <v>7.12</v>
      </c>
      <c r="P468" s="72">
        <v>6.98</v>
      </c>
      <c r="Q468" s="72">
        <v>32.700000000000003</v>
      </c>
      <c r="R468" s="72">
        <v>0.27900000000000003</v>
      </c>
      <c r="S468" s="72">
        <v>7</v>
      </c>
      <c r="V468" s="72" t="s">
        <v>28</v>
      </c>
      <c r="X468" s="71">
        <f>AVERAGE(P474:P475)</f>
        <v>6.8049999999999997</v>
      </c>
      <c r="Y468" s="71">
        <f>AVERAGE(Q474:Q475)</f>
        <v>9.7899999999999991</v>
      </c>
      <c r="Z468" s="71">
        <f>AVERAGE(R474:R475)</f>
        <v>0.36350000000000005</v>
      </c>
      <c r="AA468" s="71">
        <f>AVERAGE(S474:S475)</f>
        <v>9.8000000000000007</v>
      </c>
      <c r="AB468" s="71">
        <f>AVERAGE(M474:M475)</f>
        <v>25</v>
      </c>
      <c r="AC468" s="71">
        <f>TNTP!M534</f>
        <v>0.71925945000000002</v>
      </c>
      <c r="AD468" s="71">
        <f>TNTP!N534</f>
        <v>5.6365399999999996E-2</v>
      </c>
    </row>
    <row r="469" spans="1:30" x14ac:dyDescent="0.2">
      <c r="A469" s="73">
        <v>41429</v>
      </c>
      <c r="B469" s="72"/>
      <c r="C469" s="72"/>
      <c r="D469" s="72"/>
      <c r="E469" s="72">
        <v>1</v>
      </c>
      <c r="F469" s="72">
        <v>1</v>
      </c>
      <c r="G469" s="72">
        <v>1</v>
      </c>
      <c r="H469" s="72">
        <v>5</v>
      </c>
      <c r="I469" s="72">
        <v>1</v>
      </c>
      <c r="J469" s="72">
        <v>13</v>
      </c>
      <c r="K469" s="72">
        <v>72</v>
      </c>
      <c r="L469" s="72">
        <v>73</v>
      </c>
      <c r="M469" s="72">
        <v>12</v>
      </c>
      <c r="N469" s="72">
        <v>1</v>
      </c>
      <c r="O469" s="72">
        <v>6.09</v>
      </c>
      <c r="P469" s="72">
        <v>7.03</v>
      </c>
      <c r="Q469" s="72">
        <v>32.6</v>
      </c>
      <c r="R469" s="72">
        <v>0.46600000000000003</v>
      </c>
      <c r="S469" s="72">
        <v>6.8</v>
      </c>
      <c r="V469" s="72" t="s">
        <v>29</v>
      </c>
      <c r="X469" s="71">
        <f>AVERAGE(P476:P477)</f>
        <v>6.88</v>
      </c>
      <c r="Y469" s="71">
        <f>AVERAGE(Q476:Q477)</f>
        <v>4.09</v>
      </c>
      <c r="Z469" s="71">
        <f>AVERAGE(R476:R477)</f>
        <v>0.1565</v>
      </c>
      <c r="AA469" s="71">
        <f>AVERAGE(S476:S477)</f>
        <v>13.1</v>
      </c>
      <c r="AB469" s="71">
        <f>AVERAGE(M476:M477)</f>
        <v>22</v>
      </c>
      <c r="AC469" s="71">
        <f>TNTP!M535</f>
        <v>0.58619295000000005</v>
      </c>
      <c r="AD469" s="71">
        <f>TNTP!N535</f>
        <v>4.8313200000000001E-2</v>
      </c>
    </row>
    <row r="470" spans="1:30" x14ac:dyDescent="0.2">
      <c r="A470" s="73">
        <v>41443</v>
      </c>
      <c r="B470" s="72"/>
      <c r="C470" s="72"/>
      <c r="D470" s="72"/>
      <c r="E470" s="72">
        <v>1</v>
      </c>
      <c r="F470" s="72">
        <v>2</v>
      </c>
      <c r="G470" s="72">
        <v>3</v>
      </c>
      <c r="H470" s="72">
        <v>3</v>
      </c>
      <c r="I470" s="72">
        <v>2</v>
      </c>
      <c r="J470" s="72">
        <v>9</v>
      </c>
      <c r="K470" s="72">
        <v>77</v>
      </c>
      <c r="L470" s="72">
        <v>76</v>
      </c>
      <c r="M470" s="72">
        <v>16</v>
      </c>
      <c r="N470" s="72">
        <v>1</v>
      </c>
      <c r="O470" s="72">
        <v>6.21</v>
      </c>
      <c r="P470" s="72">
        <v>6.94</v>
      </c>
      <c r="Q470" s="72">
        <v>13.9</v>
      </c>
      <c r="R470" s="72">
        <v>0.13900000000000001</v>
      </c>
      <c r="S470" s="72">
        <v>13.8</v>
      </c>
      <c r="V470" s="72" t="s">
        <v>30</v>
      </c>
      <c r="X470" s="71">
        <f>AVERAGE(P478:P479)</f>
        <v>6.87</v>
      </c>
      <c r="Y470" s="71">
        <f>AVERAGE(Q478:Q479)</f>
        <v>15.055</v>
      </c>
      <c r="Z470" s="71">
        <f>AVERAGE(R478:R479)</f>
        <v>0.24399999999999999</v>
      </c>
      <c r="AA470" s="71">
        <f>AVERAGE(S478:S479)</f>
        <v>9.4</v>
      </c>
      <c r="AB470" s="71">
        <f>AVERAGE(M478:M479)</f>
        <v>33.5</v>
      </c>
      <c r="AC470" s="71">
        <f>TNTP!M536</f>
        <v>0.6513255</v>
      </c>
      <c r="AD470" s="71">
        <f>TNTP!N536</f>
        <v>4.6764699999999992E-2</v>
      </c>
    </row>
    <row r="471" spans="1:30" x14ac:dyDescent="0.2">
      <c r="A471" s="73">
        <v>41457</v>
      </c>
      <c r="B471" s="72"/>
      <c r="C471" s="72"/>
      <c r="D471" s="72"/>
      <c r="E471" s="72">
        <v>1</v>
      </c>
      <c r="F471" s="72">
        <v>3</v>
      </c>
      <c r="G471" s="72">
        <v>4</v>
      </c>
      <c r="H471" s="72">
        <v>5</v>
      </c>
      <c r="I471" s="72">
        <v>3</v>
      </c>
      <c r="J471" s="72">
        <v>10</v>
      </c>
      <c r="K471" s="72">
        <v>78</v>
      </c>
      <c r="L471" s="72">
        <v>78</v>
      </c>
      <c r="M471" s="72">
        <v>18</v>
      </c>
      <c r="N471" s="72">
        <v>1</v>
      </c>
      <c r="O471" s="72">
        <v>2.16</v>
      </c>
      <c r="P471" s="72">
        <v>6.73</v>
      </c>
      <c r="Q471" s="72">
        <v>7.36</v>
      </c>
      <c r="R471" s="72">
        <v>0.41499999999999998</v>
      </c>
      <c r="S471" s="72">
        <v>8.1999999999999993</v>
      </c>
      <c r="V471" s="72" t="s">
        <v>31</v>
      </c>
      <c r="X471" s="71">
        <f>AVERAGE(P480)</f>
        <v>7.1</v>
      </c>
      <c r="Y471" s="71">
        <f>AVERAGE(Q480)</f>
        <v>21.7</v>
      </c>
      <c r="Z471" s="71">
        <f>AVERAGE(R480)</f>
        <v>0.308</v>
      </c>
      <c r="AA471" s="71">
        <f>AVERAGE(S480)</f>
        <v>5.7</v>
      </c>
      <c r="AB471" s="71">
        <f>AVERAGE(M480)</f>
        <v>35</v>
      </c>
      <c r="AC471" s="71">
        <f>TNTP!M537</f>
        <v>0.68074020000000002</v>
      </c>
      <c r="AD471" s="71">
        <f>TNTP!N537</f>
        <v>3.3447600000000001E-2</v>
      </c>
    </row>
    <row r="472" spans="1:30" x14ac:dyDescent="0.2">
      <c r="A472" s="73">
        <v>41471</v>
      </c>
      <c r="B472" s="72"/>
      <c r="C472" s="72"/>
      <c r="D472" s="72"/>
      <c r="E472" s="72">
        <v>2</v>
      </c>
      <c r="F472" s="72">
        <v>1</v>
      </c>
      <c r="G472" s="72">
        <v>1</v>
      </c>
      <c r="H472" s="72">
        <v>1</v>
      </c>
      <c r="I472" s="72">
        <v>1</v>
      </c>
      <c r="J472" s="72">
        <v>13</v>
      </c>
      <c r="K472" s="72">
        <v>87</v>
      </c>
      <c r="L472" s="72">
        <v>82</v>
      </c>
      <c r="M472" s="72">
        <v>16</v>
      </c>
      <c r="N472" s="72">
        <v>1</v>
      </c>
      <c r="O472" s="72">
        <v>0.8</v>
      </c>
      <c r="P472" s="72">
        <v>6.71</v>
      </c>
      <c r="Q472" s="72">
        <v>5.63</v>
      </c>
      <c r="R472" s="72">
        <v>0.72299999999999998</v>
      </c>
      <c r="S472" s="72">
        <v>12</v>
      </c>
    </row>
    <row r="473" spans="1:30" x14ac:dyDescent="0.2">
      <c r="A473" s="73">
        <v>41485</v>
      </c>
      <c r="B473" s="72"/>
      <c r="C473" s="72"/>
      <c r="D473" s="72"/>
      <c r="E473" s="72">
        <v>2</v>
      </c>
      <c r="F473" s="72">
        <v>1</v>
      </c>
      <c r="G473" s="72">
        <v>1</v>
      </c>
      <c r="H473" s="72">
        <v>1</v>
      </c>
      <c r="I473" s="72">
        <v>1</v>
      </c>
      <c r="J473" s="72">
        <v>12</v>
      </c>
      <c r="K473" s="72">
        <v>83</v>
      </c>
      <c r="L473" s="72">
        <v>80</v>
      </c>
      <c r="M473" s="72">
        <v>24</v>
      </c>
      <c r="N473" s="72">
        <v>1</v>
      </c>
      <c r="O473" s="72">
        <v>4.7300000000000004</v>
      </c>
      <c r="P473" s="72">
        <v>6.99</v>
      </c>
      <c r="Q473" s="72">
        <v>11.9</v>
      </c>
      <c r="R473" s="72">
        <v>0.3</v>
      </c>
      <c r="S473" s="72">
        <v>10.4</v>
      </c>
    </row>
    <row r="474" spans="1:30" x14ac:dyDescent="0.2">
      <c r="A474" s="73">
        <v>41499</v>
      </c>
      <c r="B474" s="72"/>
      <c r="C474" s="72"/>
      <c r="D474" s="72"/>
      <c r="E474" s="72">
        <v>2</v>
      </c>
      <c r="F474" s="72">
        <v>3</v>
      </c>
      <c r="G474" s="72">
        <v>2</v>
      </c>
      <c r="H474" s="72">
        <v>2</v>
      </c>
      <c r="I474" s="72">
        <v>4</v>
      </c>
      <c r="J474" s="72">
        <v>10</v>
      </c>
      <c r="K474" s="72">
        <v>82</v>
      </c>
      <c r="L474" s="72">
        <v>79</v>
      </c>
      <c r="M474" s="72">
        <v>24</v>
      </c>
      <c r="N474" s="72">
        <v>1</v>
      </c>
      <c r="O474" s="72">
        <v>4.63</v>
      </c>
      <c r="P474" s="72">
        <v>6.84</v>
      </c>
      <c r="Q474" s="72">
        <v>11.7</v>
      </c>
      <c r="R474" s="72">
        <v>0.39800000000000002</v>
      </c>
      <c r="S474" s="72">
        <v>11.4</v>
      </c>
    </row>
    <row r="475" spans="1:30" x14ac:dyDescent="0.2">
      <c r="A475" s="73">
        <v>41513</v>
      </c>
      <c r="B475" s="72"/>
      <c r="C475" s="72"/>
      <c r="D475" s="72"/>
      <c r="E475" s="72">
        <v>3</v>
      </c>
      <c r="F475" s="72">
        <v>2</v>
      </c>
      <c r="G475" s="72">
        <v>1</v>
      </c>
      <c r="H475" s="72">
        <v>1</v>
      </c>
      <c r="I475" s="72">
        <v>2</v>
      </c>
      <c r="J475" s="72">
        <v>8</v>
      </c>
      <c r="K475" s="72">
        <v>83</v>
      </c>
      <c r="L475" s="72">
        <v>77</v>
      </c>
      <c r="M475" s="72">
        <v>26</v>
      </c>
      <c r="N475" s="72">
        <v>1</v>
      </c>
      <c r="O475" s="72">
        <v>6.59</v>
      </c>
      <c r="P475" s="72">
        <v>6.77</v>
      </c>
      <c r="Q475" s="72">
        <v>7.88</v>
      </c>
      <c r="R475" s="72">
        <v>0.32900000000000001</v>
      </c>
      <c r="S475" s="72">
        <v>8.1999999999999993</v>
      </c>
    </row>
    <row r="476" spans="1:30" x14ac:dyDescent="0.2">
      <c r="A476" s="73">
        <v>41527</v>
      </c>
      <c r="B476" s="72"/>
      <c r="C476" s="72"/>
      <c r="D476" s="72"/>
      <c r="E476" s="72">
        <v>2</v>
      </c>
      <c r="F476" s="72">
        <v>3</v>
      </c>
      <c r="G476" s="72">
        <v>3</v>
      </c>
      <c r="H476" s="72">
        <v>1</v>
      </c>
      <c r="I476" s="72">
        <v>3</v>
      </c>
      <c r="J476" s="72">
        <v>10</v>
      </c>
      <c r="K476" s="72">
        <v>80</v>
      </c>
      <c r="L476" s="72">
        <v>76</v>
      </c>
      <c r="M476" s="72">
        <v>20</v>
      </c>
      <c r="N476" s="72">
        <v>1</v>
      </c>
      <c r="O476" s="72">
        <v>8.2200000000000006</v>
      </c>
      <c r="P476" s="72">
        <v>6.74</v>
      </c>
      <c r="Q476" s="72">
        <v>3.99</v>
      </c>
      <c r="R476" s="72">
        <v>0.193</v>
      </c>
      <c r="S476" s="72">
        <v>9.8000000000000007</v>
      </c>
    </row>
    <row r="477" spans="1:30" x14ac:dyDescent="0.2">
      <c r="A477" s="73">
        <v>41541</v>
      </c>
      <c r="B477" s="72"/>
      <c r="C477" s="72"/>
      <c r="D477" s="72"/>
      <c r="E477" s="72">
        <v>3</v>
      </c>
      <c r="F477" s="72">
        <v>2</v>
      </c>
      <c r="G477" s="72">
        <v>1</v>
      </c>
      <c r="H477" s="72">
        <v>1</v>
      </c>
      <c r="I477" s="72">
        <v>2</v>
      </c>
      <c r="J477" s="72">
        <v>12</v>
      </c>
      <c r="K477" s="72">
        <v>69</v>
      </c>
      <c r="L477" s="72">
        <v>70</v>
      </c>
      <c r="M477" s="72">
        <v>24</v>
      </c>
      <c r="N477" s="72">
        <v>1</v>
      </c>
      <c r="O477" s="72">
        <v>7.75</v>
      </c>
      <c r="P477" s="72">
        <v>7.02</v>
      </c>
      <c r="Q477" s="72">
        <v>4.1900000000000004</v>
      </c>
      <c r="R477" s="72">
        <v>0.12</v>
      </c>
      <c r="S477" s="72">
        <v>16.399999999999999</v>
      </c>
    </row>
    <row r="478" spans="1:30" x14ac:dyDescent="0.2">
      <c r="A478" s="76">
        <v>41555</v>
      </c>
      <c r="E478" s="72">
        <v>3</v>
      </c>
      <c r="F478" s="72">
        <v>1</v>
      </c>
      <c r="G478" s="72">
        <v>3</v>
      </c>
      <c r="H478" s="72">
        <v>4</v>
      </c>
      <c r="I478" s="72">
        <v>2</v>
      </c>
      <c r="J478" s="72">
        <v>6</v>
      </c>
      <c r="K478" s="72">
        <v>58</v>
      </c>
      <c r="L478" s="72">
        <v>69</v>
      </c>
      <c r="M478" s="72">
        <v>35</v>
      </c>
      <c r="N478" s="72">
        <v>1</v>
      </c>
      <c r="O478" s="72">
        <v>8.02</v>
      </c>
      <c r="P478" s="72">
        <v>6.88</v>
      </c>
      <c r="Q478" s="72">
        <v>8.2100000000000009</v>
      </c>
      <c r="R478" s="72">
        <v>0.19800000000000001</v>
      </c>
      <c r="S478" s="72">
        <v>9</v>
      </c>
    </row>
    <row r="479" spans="1:30" x14ac:dyDescent="0.2">
      <c r="A479" s="76">
        <v>41569</v>
      </c>
      <c r="E479" s="72">
        <v>3</v>
      </c>
      <c r="F479" s="72">
        <v>2</v>
      </c>
      <c r="G479" s="72">
        <v>3</v>
      </c>
      <c r="H479" s="72">
        <v>1</v>
      </c>
      <c r="I479" s="72">
        <v>2</v>
      </c>
      <c r="J479" s="72">
        <v>10</v>
      </c>
      <c r="K479" s="72">
        <v>63</v>
      </c>
      <c r="L479" s="72">
        <v>61</v>
      </c>
      <c r="M479" s="72">
        <v>32</v>
      </c>
      <c r="N479" s="72">
        <v>1</v>
      </c>
      <c r="O479" s="72">
        <v>8.23</v>
      </c>
      <c r="P479" s="72">
        <v>6.86</v>
      </c>
      <c r="Q479" s="72">
        <v>21.9</v>
      </c>
      <c r="R479" s="72">
        <v>0.28999999999999998</v>
      </c>
      <c r="S479" s="72">
        <v>9.8000000000000007</v>
      </c>
    </row>
    <row r="480" spans="1:30" x14ac:dyDescent="0.2">
      <c r="A480" s="76">
        <v>41583</v>
      </c>
      <c r="E480" s="72">
        <v>4</v>
      </c>
      <c r="F480" s="72">
        <v>1</v>
      </c>
      <c r="G480" s="72">
        <v>2</v>
      </c>
      <c r="H480" s="72">
        <v>1</v>
      </c>
      <c r="I480" s="72">
        <v>2</v>
      </c>
      <c r="J480" s="72">
        <v>5</v>
      </c>
      <c r="K480" s="72">
        <v>65</v>
      </c>
      <c r="L480" s="72">
        <v>57</v>
      </c>
      <c r="M480" s="72">
        <v>35</v>
      </c>
      <c r="N480" s="72">
        <v>1</v>
      </c>
      <c r="O480" s="72">
        <v>10.029999999999999</v>
      </c>
      <c r="P480" s="72">
        <v>7.1</v>
      </c>
      <c r="Q480" s="72">
        <v>21.7</v>
      </c>
      <c r="R480" s="72">
        <v>0.308</v>
      </c>
      <c r="S480" s="72">
        <v>5.7</v>
      </c>
    </row>
    <row r="482" spans="1:1" x14ac:dyDescent="0.2">
      <c r="A482" s="73"/>
    </row>
    <row r="483" spans="1:1" x14ac:dyDescent="0.2">
      <c r="A483" s="73"/>
    </row>
    <row r="484" spans="1:1" x14ac:dyDescent="0.2">
      <c r="A484" s="73"/>
    </row>
    <row r="485" spans="1:1" x14ac:dyDescent="0.2">
      <c r="A485" s="73"/>
    </row>
    <row r="486" spans="1:1" x14ac:dyDescent="0.2">
      <c r="A486" s="73"/>
    </row>
    <row r="487" spans="1:1" x14ac:dyDescent="0.2">
      <c r="A487" s="73"/>
    </row>
    <row r="488" spans="1:1" x14ac:dyDescent="0.2">
      <c r="A488" s="73"/>
    </row>
    <row r="489" spans="1:1" x14ac:dyDescent="0.2">
      <c r="A489" s="73"/>
    </row>
    <row r="490" spans="1:1" x14ac:dyDescent="0.2">
      <c r="A490" s="73"/>
    </row>
    <row r="491" spans="1:1" x14ac:dyDescent="0.2">
      <c r="A491" s="73"/>
    </row>
    <row r="492" spans="1:1" x14ac:dyDescent="0.2">
      <c r="A492" s="73"/>
    </row>
    <row r="493" spans="1:1" x14ac:dyDescent="0.2">
      <c r="A493" s="73"/>
    </row>
    <row r="494" spans="1:1" x14ac:dyDescent="0.2">
      <c r="A494" s="73"/>
    </row>
    <row r="495" spans="1:1" x14ac:dyDescent="0.2">
      <c r="A495" s="73"/>
    </row>
    <row r="496" spans="1:1" x14ac:dyDescent="0.2">
      <c r="A496" s="73"/>
    </row>
    <row r="497" spans="1:1" x14ac:dyDescent="0.2">
      <c r="A497" s="76"/>
    </row>
    <row r="498" spans="1:1" x14ac:dyDescent="0.2">
      <c r="A498" s="76"/>
    </row>
    <row r="499" spans="1:1" x14ac:dyDescent="0.2">
      <c r="A499" s="7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6"/>
  <sheetViews>
    <sheetView zoomScale="110" zoomScaleNormal="110" zoomScalePageLayoutView="110" workbookViewId="0">
      <pane xSplit="2" ySplit="1" topLeftCell="C533" activePane="bottomRight" state="frozen"/>
      <selection pane="topRight" activeCell="C1" sqref="C1"/>
      <selection pane="bottomLeft" activeCell="A2" sqref="A2"/>
      <selection pane="bottomRight" activeCell="B529" sqref="B529:B546"/>
    </sheetView>
  </sheetViews>
  <sheetFormatPr baseColWidth="10" defaultColWidth="9.1640625" defaultRowHeight="16" x14ac:dyDescent="0.2"/>
  <cols>
    <col min="1" max="1" width="11.83203125" style="26" bestFit="1" customWidth="1"/>
    <col min="2" max="2" width="10.5" style="28" bestFit="1" customWidth="1"/>
    <col min="3" max="3" width="10.5" style="26" bestFit="1" customWidth="1"/>
    <col min="4" max="4" width="11" style="46" bestFit="1" customWidth="1"/>
    <col min="5" max="5" width="12.5" style="26" bestFit="1" customWidth="1"/>
    <col min="6" max="6" width="10.5" style="46" bestFit="1" customWidth="1"/>
    <col min="7" max="7" width="12.5" style="26" bestFit="1" customWidth="1"/>
    <col min="8" max="8" width="9.1640625" style="26"/>
    <col min="9" max="9" width="9.5" style="26" bestFit="1" customWidth="1"/>
    <col min="10" max="11" width="9.1640625" style="26"/>
    <col min="12" max="12" width="19.33203125" style="26" bestFit="1" customWidth="1"/>
    <col min="13" max="13" width="13.6640625" style="26" bestFit="1" customWidth="1"/>
    <col min="14" max="14" width="10.1640625" style="26" bestFit="1" customWidth="1"/>
    <col min="15" max="15" width="9.1640625" style="26"/>
    <col min="16" max="16" width="9.6640625" style="26" bestFit="1" customWidth="1"/>
    <col min="17" max="17" width="9.1640625" style="26"/>
    <col min="18" max="19" width="9.5" style="26" bestFit="1" customWidth="1"/>
    <col min="20" max="16384" width="9.1640625" style="26"/>
  </cols>
  <sheetData>
    <row r="1" spans="1:14" x14ac:dyDescent="0.2">
      <c r="A1" s="22"/>
      <c r="B1" s="23" t="s">
        <v>20</v>
      </c>
      <c r="C1" s="24" t="s">
        <v>82</v>
      </c>
      <c r="D1" s="57" t="s">
        <v>83</v>
      </c>
      <c r="E1" s="64" t="s">
        <v>84</v>
      </c>
      <c r="F1" s="59" t="s">
        <v>85</v>
      </c>
      <c r="G1" s="64" t="s">
        <v>86</v>
      </c>
      <c r="L1" s="25" t="s">
        <v>87</v>
      </c>
      <c r="M1" s="24" t="s">
        <v>84</v>
      </c>
      <c r="N1" s="24" t="s">
        <v>86</v>
      </c>
    </row>
    <row r="2" spans="1:14" x14ac:dyDescent="0.2">
      <c r="A2" s="54"/>
      <c r="D2" s="37"/>
      <c r="F2" s="39"/>
    </row>
    <row r="3" spans="1:14" x14ac:dyDescent="0.2">
      <c r="A3" s="54"/>
      <c r="D3" s="37"/>
      <c r="F3" s="37"/>
    </row>
    <row r="4" spans="1:14" x14ac:dyDescent="0.2">
      <c r="A4" s="54"/>
      <c r="D4" s="43"/>
      <c r="F4" s="37"/>
    </row>
    <row r="5" spans="1:14" x14ac:dyDescent="0.2">
      <c r="A5" s="54"/>
      <c r="D5" s="37"/>
      <c r="F5" s="39"/>
    </row>
    <row r="6" spans="1:14" x14ac:dyDescent="0.2">
      <c r="A6" s="54"/>
      <c r="D6" s="37"/>
      <c r="F6" s="39"/>
    </row>
    <row r="7" spans="1:14" x14ac:dyDescent="0.2">
      <c r="A7" s="54"/>
      <c r="D7" s="42"/>
      <c r="F7" s="39"/>
    </row>
    <row r="8" spans="1:14" x14ac:dyDescent="0.2">
      <c r="A8" s="54"/>
      <c r="D8" s="37"/>
      <c r="F8" s="37"/>
    </row>
    <row r="9" spans="1:14" x14ac:dyDescent="0.2">
      <c r="A9" s="54"/>
      <c r="D9" s="37"/>
      <c r="F9" s="39"/>
    </row>
    <row r="10" spans="1:14" x14ac:dyDescent="0.2">
      <c r="A10" s="55"/>
    </row>
    <row r="11" spans="1:14" x14ac:dyDescent="0.2">
      <c r="A11" s="55"/>
    </row>
    <row r="12" spans="1:14" x14ac:dyDescent="0.2">
      <c r="A12" s="55"/>
    </row>
    <row r="13" spans="1:14" x14ac:dyDescent="0.2">
      <c r="A13" s="55"/>
      <c r="B13" s="32"/>
    </row>
    <row r="14" spans="1:14" x14ac:dyDescent="0.2">
      <c r="A14" s="55"/>
      <c r="B14" s="32"/>
    </row>
    <row r="15" spans="1:14" x14ac:dyDescent="0.2">
      <c r="A15" s="55"/>
      <c r="B15" s="32"/>
    </row>
    <row r="16" spans="1:14" x14ac:dyDescent="0.2">
      <c r="A16" s="55"/>
      <c r="B16" s="32"/>
    </row>
    <row r="17" spans="1:14" x14ac:dyDescent="0.2">
      <c r="A17" s="56"/>
      <c r="B17" s="32"/>
    </row>
    <row r="18" spans="1:14" x14ac:dyDescent="0.2">
      <c r="A18" s="56"/>
      <c r="B18" s="32"/>
    </row>
    <row r="19" spans="1:14" x14ac:dyDescent="0.2">
      <c r="A19" s="56"/>
      <c r="B19" s="32"/>
    </row>
    <row r="21" spans="1:14" x14ac:dyDescent="0.2">
      <c r="A21" s="54">
        <v>41345</v>
      </c>
      <c r="B21" s="28">
        <v>2</v>
      </c>
      <c r="D21" s="37">
        <v>123</v>
      </c>
      <c r="E21" s="26">
        <f t="shared" ref="E21:E37" si="0">(D21*14.007)*(0.001)</f>
        <v>1.722861</v>
      </c>
      <c r="F21" s="39">
        <v>2.02</v>
      </c>
      <c r="G21" s="26">
        <f t="shared" ref="G21:G37" si="1">(F21*30.97)*(0.001)</f>
        <v>6.2559400000000001E-2</v>
      </c>
      <c r="L21" s="26" t="s">
        <v>22</v>
      </c>
      <c r="M21" s="26">
        <f>AVERAGE(E21:E22)</f>
        <v>2.1150570000000002</v>
      </c>
      <c r="N21" s="26">
        <f>AVERAGE(G21:G22)</f>
        <v>4.0725549999999999E-2</v>
      </c>
    </row>
    <row r="22" spans="1:14" x14ac:dyDescent="0.2">
      <c r="A22" s="54">
        <v>41359</v>
      </c>
      <c r="B22" s="28">
        <v>2</v>
      </c>
      <c r="D22" s="37">
        <v>179</v>
      </c>
      <c r="E22" s="26">
        <f t="shared" si="0"/>
        <v>2.5072530000000004</v>
      </c>
      <c r="F22" s="37">
        <v>0.61</v>
      </c>
      <c r="G22" s="26">
        <f t="shared" si="1"/>
        <v>1.8891700000000001E-2</v>
      </c>
      <c r="L22" s="26" t="s">
        <v>24</v>
      </c>
      <c r="M22" s="26">
        <f>AVERAGE(E23:E24)</f>
        <v>1.5351672000000001</v>
      </c>
      <c r="N22" s="26">
        <f>AVERAGE(G23:G24)</f>
        <v>2.9266650000000002E-2</v>
      </c>
    </row>
    <row r="23" spans="1:14" x14ac:dyDescent="0.2">
      <c r="A23" s="54">
        <v>41373</v>
      </c>
      <c r="B23" s="28">
        <v>2</v>
      </c>
      <c r="D23" s="37">
        <v>126</v>
      </c>
      <c r="E23" s="26">
        <f t="shared" si="0"/>
        <v>1.7648820000000001</v>
      </c>
      <c r="F23" s="37">
        <v>0.59</v>
      </c>
      <c r="G23" s="26">
        <f t="shared" si="1"/>
        <v>1.8272299999999998E-2</v>
      </c>
      <c r="L23" s="26" t="s">
        <v>25</v>
      </c>
      <c r="M23" s="26">
        <f>AVERAGE(E25:E26)</f>
        <v>1.7298644999999999</v>
      </c>
      <c r="N23" s="26">
        <f>AVERAGE(G25:G26)</f>
        <v>4.9861699999999995E-2</v>
      </c>
    </row>
    <row r="24" spans="1:14" x14ac:dyDescent="0.2">
      <c r="A24" s="54">
        <v>41387</v>
      </c>
      <c r="B24" s="28">
        <v>2</v>
      </c>
      <c r="D24" s="37">
        <v>93.2</v>
      </c>
      <c r="E24" s="26">
        <f t="shared" si="0"/>
        <v>1.3054523999999998</v>
      </c>
      <c r="F24" s="39">
        <v>1.3</v>
      </c>
      <c r="G24" s="26">
        <f t="shared" si="1"/>
        <v>4.0261000000000005E-2</v>
      </c>
      <c r="L24" s="26" t="s">
        <v>26</v>
      </c>
      <c r="M24" s="26">
        <f>AVERAGE(E27:E28)</f>
        <v>1.3999996500000003</v>
      </c>
      <c r="N24" s="26">
        <f>AVERAGE(G27:G28)</f>
        <v>6.1630299999999999E-2</v>
      </c>
    </row>
    <row r="25" spans="1:14" x14ac:dyDescent="0.2">
      <c r="A25" s="54">
        <v>41401</v>
      </c>
      <c r="B25" s="28">
        <v>2</v>
      </c>
      <c r="D25" s="37">
        <v>117</v>
      </c>
      <c r="E25" s="26">
        <f t="shared" si="0"/>
        <v>1.638819</v>
      </c>
      <c r="F25" s="37">
        <v>1.37</v>
      </c>
      <c r="G25" s="26">
        <f t="shared" si="1"/>
        <v>4.2428899999999999E-2</v>
      </c>
      <c r="L25" s="26" t="s">
        <v>27</v>
      </c>
      <c r="M25" s="26">
        <f>AVERAGE(E29:E31)</f>
        <v>1.5664495000000001</v>
      </c>
      <c r="N25" s="26">
        <f>AVERAGE(G29:G31)</f>
        <v>0.12553173333333334</v>
      </c>
    </row>
    <row r="26" spans="1:14" x14ac:dyDescent="0.2">
      <c r="A26" s="54">
        <v>41415</v>
      </c>
      <c r="B26" s="28">
        <v>2</v>
      </c>
      <c r="D26" s="37">
        <v>130</v>
      </c>
      <c r="E26" s="26">
        <f t="shared" si="0"/>
        <v>1.8209099999999998</v>
      </c>
      <c r="F26" s="39">
        <v>1.85</v>
      </c>
      <c r="G26" s="26">
        <f t="shared" si="1"/>
        <v>5.7294499999999998E-2</v>
      </c>
      <c r="L26" s="26" t="s">
        <v>28</v>
      </c>
      <c r="M26" s="26">
        <f>AVERAGE(E32:E33)</f>
        <v>2.7453719999999997</v>
      </c>
      <c r="N26" s="26">
        <f>AVERAGE(G32:G33)</f>
        <v>5.2648999999999994E-2</v>
      </c>
    </row>
    <row r="27" spans="1:14" x14ac:dyDescent="0.2">
      <c r="A27" s="54">
        <v>41429</v>
      </c>
      <c r="B27" s="28">
        <v>2</v>
      </c>
      <c r="D27" s="37">
        <v>92.9</v>
      </c>
      <c r="E27" s="26">
        <f t="shared" si="0"/>
        <v>1.3012503000000002</v>
      </c>
      <c r="F27" s="37">
        <v>1.96</v>
      </c>
      <c r="G27" s="26">
        <f t="shared" si="1"/>
        <v>6.0701200000000004E-2</v>
      </c>
      <c r="L27" s="26" t="s">
        <v>29</v>
      </c>
      <c r="M27" s="26">
        <f>AVERAGE(E34:E35)</f>
        <v>1.0995495</v>
      </c>
      <c r="N27" s="26">
        <f>AVERAGE(G34:G35)</f>
        <v>6.3023949999999995E-2</v>
      </c>
    </row>
    <row r="28" spans="1:14" x14ac:dyDescent="0.2">
      <c r="A28" s="130">
        <v>41443</v>
      </c>
      <c r="B28" s="28">
        <v>2</v>
      </c>
      <c r="D28" s="37">
        <v>107</v>
      </c>
      <c r="E28" s="26">
        <f t="shared" si="0"/>
        <v>1.4987490000000001</v>
      </c>
      <c r="F28" s="37">
        <v>2.02</v>
      </c>
      <c r="G28" s="26">
        <f t="shared" si="1"/>
        <v>6.2559400000000001E-2</v>
      </c>
      <c r="L28" s="26" t="s">
        <v>88</v>
      </c>
      <c r="M28" s="26">
        <f>AVERAGE(E36:E37)</f>
        <v>1.1919956999999999</v>
      </c>
      <c r="N28" s="26">
        <f>AVERAGE(G36:G37)</f>
        <v>6.4572450000000003E-2</v>
      </c>
    </row>
    <row r="29" spans="1:14" x14ac:dyDescent="0.2">
      <c r="A29" s="131">
        <v>41457</v>
      </c>
      <c r="B29" s="28">
        <v>2</v>
      </c>
      <c r="D29" s="46">
        <v>94.5</v>
      </c>
      <c r="E29" s="26">
        <f t="shared" si="0"/>
        <v>1.3236615</v>
      </c>
      <c r="F29" s="46">
        <v>4.9000000000000004</v>
      </c>
      <c r="G29" s="26">
        <f t="shared" si="1"/>
        <v>0.15175300000000003</v>
      </c>
      <c r="L29" s="26" t="s">
        <v>31</v>
      </c>
      <c r="M29" s="26" t="e">
        <f>AVERAGE(E38)</f>
        <v>#DIV/0!</v>
      </c>
      <c r="N29" s="26" t="e">
        <f>AVERAGE(G38)</f>
        <v>#DIV/0!</v>
      </c>
    </row>
    <row r="30" spans="1:14" x14ac:dyDescent="0.2">
      <c r="A30" s="130">
        <v>41471</v>
      </c>
      <c r="B30" s="28">
        <v>2</v>
      </c>
      <c r="D30" s="46">
        <v>129</v>
      </c>
      <c r="E30" s="26">
        <f t="shared" si="0"/>
        <v>1.8069030000000001</v>
      </c>
      <c r="F30" s="46">
        <v>5.85</v>
      </c>
      <c r="G30" s="26">
        <f t="shared" si="1"/>
        <v>0.18117449999999999</v>
      </c>
    </row>
    <row r="31" spans="1:14" x14ac:dyDescent="0.2">
      <c r="A31" s="130">
        <v>41485</v>
      </c>
      <c r="B31" s="28">
        <v>2</v>
      </c>
      <c r="D31" s="46">
        <v>112</v>
      </c>
      <c r="E31" s="26">
        <f t="shared" si="0"/>
        <v>1.568784</v>
      </c>
      <c r="F31" s="46">
        <v>1.41</v>
      </c>
      <c r="G31" s="26">
        <f t="shared" si="1"/>
        <v>4.3667699999999997E-2</v>
      </c>
    </row>
    <row r="32" spans="1:14" x14ac:dyDescent="0.2">
      <c r="A32" s="130">
        <v>41499</v>
      </c>
      <c r="B32" s="28">
        <v>2</v>
      </c>
      <c r="D32" s="46">
        <v>196</v>
      </c>
      <c r="E32" s="26">
        <f t="shared" si="0"/>
        <v>2.7453719999999997</v>
      </c>
      <c r="F32" s="46">
        <v>1.7</v>
      </c>
      <c r="G32" s="26">
        <f t="shared" si="1"/>
        <v>5.2648999999999994E-2</v>
      </c>
    </row>
    <row r="33" spans="1:14" x14ac:dyDescent="0.2">
      <c r="A33" s="130">
        <v>41513</v>
      </c>
      <c r="B33" s="28">
        <v>2</v>
      </c>
      <c r="C33" s="26" t="s">
        <v>120</v>
      </c>
    </row>
    <row r="34" spans="1:14" x14ac:dyDescent="0.2">
      <c r="A34" s="129">
        <v>41527</v>
      </c>
      <c r="B34" s="28">
        <v>2</v>
      </c>
      <c r="D34" s="46">
        <v>85.7</v>
      </c>
      <c r="E34" s="26">
        <f t="shared" si="0"/>
        <v>1.2003999000000001</v>
      </c>
      <c r="F34" s="46">
        <v>2.0299999999999998</v>
      </c>
      <c r="G34" s="26">
        <f t="shared" si="1"/>
        <v>6.2869099999999983E-2</v>
      </c>
    </row>
    <row r="35" spans="1:14" x14ac:dyDescent="0.2">
      <c r="A35" s="55">
        <v>41541</v>
      </c>
      <c r="B35" s="28">
        <v>2</v>
      </c>
      <c r="D35" s="46">
        <v>71.3</v>
      </c>
      <c r="E35" s="26">
        <f t="shared" si="0"/>
        <v>0.99869909999999995</v>
      </c>
      <c r="F35" s="46">
        <v>2.04</v>
      </c>
      <c r="G35" s="26">
        <f t="shared" si="1"/>
        <v>6.3178799999999993E-2</v>
      </c>
    </row>
    <row r="36" spans="1:14" x14ac:dyDescent="0.2">
      <c r="A36" s="56">
        <v>41555</v>
      </c>
      <c r="B36" s="28">
        <v>2</v>
      </c>
      <c r="D36" s="46">
        <v>87.2</v>
      </c>
      <c r="E36" s="26">
        <f t="shared" si="0"/>
        <v>1.2214103999999999</v>
      </c>
      <c r="F36" s="46">
        <v>2.27</v>
      </c>
      <c r="G36" s="26">
        <f t="shared" si="1"/>
        <v>7.0301900000000001E-2</v>
      </c>
    </row>
    <row r="37" spans="1:14" x14ac:dyDescent="0.2">
      <c r="A37" s="56">
        <v>41569</v>
      </c>
      <c r="B37" s="28">
        <v>2</v>
      </c>
      <c r="D37" s="46">
        <v>83</v>
      </c>
      <c r="E37" s="26">
        <f t="shared" si="0"/>
        <v>1.1625809999999999</v>
      </c>
      <c r="F37" s="46">
        <v>1.9</v>
      </c>
      <c r="G37" s="26">
        <f t="shared" si="1"/>
        <v>5.8842999999999999E-2</v>
      </c>
    </row>
    <row r="38" spans="1:14" x14ac:dyDescent="0.2">
      <c r="A38" s="56">
        <v>41583</v>
      </c>
      <c r="B38" s="28">
        <v>2</v>
      </c>
      <c r="C38" s="26" t="s">
        <v>120</v>
      </c>
    </row>
    <row r="40" spans="1:14" x14ac:dyDescent="0.2">
      <c r="A40" s="54">
        <v>41345</v>
      </c>
      <c r="B40" s="28">
        <v>3</v>
      </c>
      <c r="D40" s="37">
        <v>291</v>
      </c>
      <c r="E40" s="26">
        <f>(D40*14.007)*(0.001)</f>
        <v>4.0760369999999995</v>
      </c>
      <c r="F40" s="37">
        <v>2.59</v>
      </c>
      <c r="G40" s="26">
        <f t="shared" ref="G40:G57" si="2">(F40*30.97)*(0.001)</f>
        <v>8.02123E-2</v>
      </c>
      <c r="L40" s="26" t="s">
        <v>22</v>
      </c>
      <c r="M40" s="26">
        <f>AVERAGE(E40:E41)</f>
        <v>4.4052015000000004</v>
      </c>
      <c r="N40" s="26">
        <f>AVERAGE(G40:G41)</f>
        <v>5.1719899999999999E-2</v>
      </c>
    </row>
    <row r="41" spans="1:14" x14ac:dyDescent="0.2">
      <c r="A41" s="54">
        <v>41359</v>
      </c>
      <c r="B41" s="28">
        <v>3</v>
      </c>
      <c r="D41" s="38">
        <v>338</v>
      </c>
      <c r="E41" s="26">
        <f>(D41*14.007)*(0.001)</f>
        <v>4.7343660000000005</v>
      </c>
      <c r="F41" s="37">
        <v>0.75</v>
      </c>
      <c r="G41" s="26">
        <f t="shared" si="2"/>
        <v>2.3227499999999998E-2</v>
      </c>
      <c r="L41" s="26" t="s">
        <v>24</v>
      </c>
      <c r="M41" s="26">
        <f>AVERAGE(E42:E43)</f>
        <v>3.5577779999999999</v>
      </c>
      <c r="N41" s="26">
        <f>AVERAGE(G42:G43)</f>
        <v>4.6300149999999998E-2</v>
      </c>
    </row>
    <row r="42" spans="1:14" x14ac:dyDescent="0.2">
      <c r="A42" s="54">
        <v>41373</v>
      </c>
      <c r="B42" s="28">
        <v>3</v>
      </c>
      <c r="D42" s="38">
        <v>251</v>
      </c>
      <c r="E42" s="26">
        <f>(D42*14.007)*(0.001)</f>
        <v>3.5157570000000002</v>
      </c>
      <c r="F42" s="37">
        <v>1.1499999999999999</v>
      </c>
      <c r="G42" s="26">
        <f t="shared" si="2"/>
        <v>3.5615500000000001E-2</v>
      </c>
      <c r="L42" s="26" t="s">
        <v>25</v>
      </c>
      <c r="M42" s="26">
        <f>AVERAGE(E44:E45)</f>
        <v>3.6418199999999996</v>
      </c>
      <c r="N42" s="26">
        <f>AVERAGE(G44:G45)</f>
        <v>6.1939999999999995E-2</v>
      </c>
    </row>
    <row r="43" spans="1:14" x14ac:dyDescent="0.2">
      <c r="A43" s="54">
        <v>41387</v>
      </c>
      <c r="B43" s="28">
        <v>3</v>
      </c>
      <c r="D43" s="37">
        <v>257</v>
      </c>
      <c r="E43" s="26">
        <f>(D43*14.007)*(0.001)</f>
        <v>3.599799</v>
      </c>
      <c r="F43" s="37">
        <v>1.84</v>
      </c>
      <c r="G43" s="26">
        <f t="shared" si="2"/>
        <v>5.6984800000000002E-2</v>
      </c>
      <c r="L43" s="26" t="s">
        <v>26</v>
      </c>
      <c r="M43" s="26">
        <f>AVERAGE(E46:E47)</f>
        <v>2.8084034999999998</v>
      </c>
      <c r="N43" s="26">
        <f>AVERAGE(G46:G47)</f>
        <v>9.3219700000000003E-2</v>
      </c>
    </row>
    <row r="44" spans="1:14" x14ac:dyDescent="0.2">
      <c r="A44" s="54">
        <v>41401</v>
      </c>
      <c r="B44" s="28">
        <v>3</v>
      </c>
      <c r="D44" s="37">
        <v>260</v>
      </c>
      <c r="E44" s="26">
        <f>(D44*14.007)*(0.001)</f>
        <v>3.6418199999999996</v>
      </c>
      <c r="F44" s="39">
        <v>1.85</v>
      </c>
      <c r="G44" s="26">
        <f t="shared" si="2"/>
        <v>5.7294499999999998E-2</v>
      </c>
      <c r="L44" s="26" t="s">
        <v>27</v>
      </c>
      <c r="M44" s="26">
        <f>AVERAGE(E48:E50)</f>
        <v>2.6659989999999998</v>
      </c>
      <c r="N44" s="26">
        <f>AVERAGE(G48:G50)</f>
        <v>0.17487726666666667</v>
      </c>
    </row>
    <row r="45" spans="1:14" x14ac:dyDescent="0.2">
      <c r="A45" s="54">
        <v>41415</v>
      </c>
      <c r="B45" s="28">
        <v>3</v>
      </c>
      <c r="D45" s="42">
        <v>260</v>
      </c>
      <c r="E45" s="26">
        <f t="shared" ref="E45:E57" si="3">(D45*14.007)*(0.001)</f>
        <v>3.6418199999999996</v>
      </c>
      <c r="F45" s="37">
        <v>2.15</v>
      </c>
      <c r="G45" s="26">
        <f t="shared" si="2"/>
        <v>6.6585499999999992E-2</v>
      </c>
      <c r="L45" s="26" t="s">
        <v>28</v>
      </c>
      <c r="M45" s="26">
        <f>AVERAGE(E51:E52)</f>
        <v>3.3966975000000001</v>
      </c>
      <c r="N45" s="26">
        <f>AVERAGE(G51:G52)</f>
        <v>5.38878E-2</v>
      </c>
    </row>
    <row r="46" spans="1:14" x14ac:dyDescent="0.2">
      <c r="A46" s="54">
        <v>41429</v>
      </c>
      <c r="B46" s="28">
        <v>3</v>
      </c>
      <c r="D46" s="37">
        <v>196</v>
      </c>
      <c r="E46" s="26">
        <f t="shared" si="3"/>
        <v>2.7453719999999997</v>
      </c>
      <c r="F46" s="37">
        <v>2.29</v>
      </c>
      <c r="G46" s="26">
        <f t="shared" si="2"/>
        <v>7.0921300000000007E-2</v>
      </c>
      <c r="L46" s="26" t="s">
        <v>29</v>
      </c>
      <c r="M46" s="26">
        <f>AVERAGE(E53:E54)</f>
        <v>3.8379180000000002</v>
      </c>
      <c r="N46" s="26">
        <f>AVERAGE(G53:G54)</f>
        <v>5.3423249999999999E-2</v>
      </c>
    </row>
    <row r="47" spans="1:14" x14ac:dyDescent="0.2">
      <c r="A47" s="130">
        <v>41443</v>
      </c>
      <c r="B47" s="28">
        <v>3</v>
      </c>
      <c r="D47" s="37">
        <v>205</v>
      </c>
      <c r="E47" s="26">
        <f t="shared" si="3"/>
        <v>2.871435</v>
      </c>
      <c r="F47" s="37">
        <v>3.73</v>
      </c>
      <c r="G47" s="26">
        <f t="shared" si="2"/>
        <v>0.1155181</v>
      </c>
      <c r="L47" s="26" t="s">
        <v>88</v>
      </c>
      <c r="M47" s="26">
        <f>AVERAGE(E55:E56)</f>
        <v>3.9219600000000003</v>
      </c>
      <c r="N47" s="26">
        <f>AVERAGE(G55:G56)</f>
        <v>5.4816899999999995E-2</v>
      </c>
    </row>
    <row r="48" spans="1:14" x14ac:dyDescent="0.2">
      <c r="A48" s="131">
        <v>41457</v>
      </c>
      <c r="B48" s="28">
        <v>3</v>
      </c>
      <c r="D48" s="46">
        <v>126</v>
      </c>
      <c r="E48" s="26">
        <f t="shared" si="3"/>
        <v>1.7648820000000001</v>
      </c>
      <c r="F48" s="46">
        <v>9</v>
      </c>
      <c r="G48" s="26">
        <f t="shared" si="2"/>
        <v>0.27873000000000003</v>
      </c>
      <c r="L48" s="26" t="s">
        <v>31</v>
      </c>
      <c r="M48" s="26">
        <f>AVERAGE(E57)</f>
        <v>4.7203589999999993</v>
      </c>
      <c r="N48" s="26">
        <f>AVERAGE(G57)</f>
        <v>4.11901E-2</v>
      </c>
    </row>
    <row r="49" spans="1:14" x14ac:dyDescent="0.2">
      <c r="A49" s="130">
        <v>41471</v>
      </c>
      <c r="B49" s="28">
        <v>3</v>
      </c>
      <c r="D49" s="46">
        <v>164</v>
      </c>
      <c r="E49" s="26">
        <f t="shared" si="3"/>
        <v>2.297148</v>
      </c>
      <c r="F49" s="46">
        <v>6.33</v>
      </c>
      <c r="G49" s="26">
        <f t="shared" si="2"/>
        <v>0.19604009999999999</v>
      </c>
    </row>
    <row r="50" spans="1:14" x14ac:dyDescent="0.2">
      <c r="A50" s="130">
        <v>41485</v>
      </c>
      <c r="B50" s="28">
        <v>3</v>
      </c>
      <c r="D50" s="46">
        <v>281</v>
      </c>
      <c r="E50" s="26">
        <f t="shared" si="3"/>
        <v>3.9359670000000002</v>
      </c>
      <c r="F50" s="46">
        <v>1.61</v>
      </c>
      <c r="G50" s="26">
        <f t="shared" si="2"/>
        <v>4.9861700000000002E-2</v>
      </c>
    </row>
    <row r="51" spans="1:14" x14ac:dyDescent="0.2">
      <c r="A51" s="130">
        <v>41499</v>
      </c>
      <c r="B51" s="28">
        <v>3</v>
      </c>
      <c r="D51" s="46">
        <v>219</v>
      </c>
      <c r="E51" s="26">
        <f t="shared" si="3"/>
        <v>3.0675330000000001</v>
      </c>
      <c r="F51" s="46">
        <v>2.04</v>
      </c>
      <c r="G51" s="26">
        <f t="shared" si="2"/>
        <v>6.3178799999999993E-2</v>
      </c>
    </row>
    <row r="52" spans="1:14" x14ac:dyDescent="0.2">
      <c r="A52" s="130">
        <v>41513</v>
      </c>
      <c r="B52" s="28">
        <v>3</v>
      </c>
      <c r="D52" s="46">
        <v>266</v>
      </c>
      <c r="E52" s="26">
        <f t="shared" si="3"/>
        <v>3.7258620000000002</v>
      </c>
      <c r="F52" s="46">
        <v>1.44</v>
      </c>
      <c r="G52" s="26">
        <f t="shared" si="2"/>
        <v>4.4596799999999999E-2</v>
      </c>
    </row>
    <row r="53" spans="1:14" x14ac:dyDescent="0.2">
      <c r="A53" s="129">
        <v>41527</v>
      </c>
      <c r="B53" s="28">
        <v>3</v>
      </c>
      <c r="D53" s="46">
        <v>288</v>
      </c>
      <c r="E53" s="26">
        <f t="shared" si="3"/>
        <v>4.0340160000000003</v>
      </c>
      <c r="F53" s="46">
        <v>1.81</v>
      </c>
      <c r="G53" s="26">
        <f t="shared" si="2"/>
        <v>5.60557E-2</v>
      </c>
    </row>
    <row r="54" spans="1:14" x14ac:dyDescent="0.2">
      <c r="A54" s="55">
        <v>41541</v>
      </c>
      <c r="B54" s="28">
        <v>3</v>
      </c>
      <c r="D54" s="46">
        <v>260</v>
      </c>
      <c r="E54" s="26">
        <f t="shared" si="3"/>
        <v>3.6418199999999996</v>
      </c>
      <c r="F54" s="46">
        <v>1.64</v>
      </c>
      <c r="G54" s="26">
        <f t="shared" si="2"/>
        <v>5.0790799999999997E-2</v>
      </c>
    </row>
    <row r="55" spans="1:14" x14ac:dyDescent="0.2">
      <c r="A55" s="56">
        <v>41555</v>
      </c>
      <c r="B55" s="28">
        <v>3</v>
      </c>
      <c r="D55" s="46">
        <v>280</v>
      </c>
      <c r="E55" s="26">
        <f t="shared" si="3"/>
        <v>3.9219600000000003</v>
      </c>
      <c r="F55" s="46">
        <v>1.77</v>
      </c>
      <c r="G55" s="26">
        <f t="shared" si="2"/>
        <v>5.4816899999999995E-2</v>
      </c>
    </row>
    <row r="56" spans="1:14" x14ac:dyDescent="0.2">
      <c r="A56" s="56">
        <v>41569</v>
      </c>
      <c r="B56" s="28">
        <v>3</v>
      </c>
      <c r="C56" s="26" t="s">
        <v>120</v>
      </c>
    </row>
    <row r="57" spans="1:14" x14ac:dyDescent="0.2">
      <c r="A57" s="56">
        <v>41583</v>
      </c>
      <c r="B57" s="28">
        <v>3</v>
      </c>
      <c r="D57" s="46">
        <v>337</v>
      </c>
      <c r="E57" s="26">
        <f t="shared" si="3"/>
        <v>4.7203589999999993</v>
      </c>
      <c r="F57" s="46">
        <v>1.33</v>
      </c>
      <c r="G57" s="26">
        <f t="shared" si="2"/>
        <v>4.11901E-2</v>
      </c>
    </row>
    <row r="59" spans="1:14" x14ac:dyDescent="0.2">
      <c r="A59" s="54">
        <v>41345</v>
      </c>
      <c r="B59" s="28">
        <v>5</v>
      </c>
      <c r="D59" s="37">
        <v>217</v>
      </c>
      <c r="E59" s="26">
        <f>(D59*14.007)*(0.001)</f>
        <v>3.0395189999999999</v>
      </c>
      <c r="F59" s="37">
        <v>1.35</v>
      </c>
      <c r="G59" s="26">
        <f>(F59*30.97)*(0.001)</f>
        <v>4.1809499999999999E-2</v>
      </c>
      <c r="L59" s="26" t="s">
        <v>22</v>
      </c>
      <c r="M59" s="26">
        <f>AVERAGE(E59:E60)</f>
        <v>3.5367674999999998</v>
      </c>
      <c r="N59" s="26">
        <f>AVERAGE(G59:G60)</f>
        <v>3.0970000000000001E-2</v>
      </c>
    </row>
    <row r="60" spans="1:14" x14ac:dyDescent="0.2">
      <c r="A60" s="54">
        <v>41359</v>
      </c>
      <c r="B60" s="28">
        <v>5</v>
      </c>
      <c r="D60" s="37">
        <v>288</v>
      </c>
      <c r="E60" s="26">
        <f>(D60*14.007)*(0.001)</f>
        <v>4.0340160000000003</v>
      </c>
      <c r="F60" s="39">
        <v>0.65</v>
      </c>
      <c r="G60" s="26">
        <f>(F60*30.97)*(0.001)</f>
        <v>2.0130500000000003E-2</v>
      </c>
      <c r="L60" s="26" t="s">
        <v>24</v>
      </c>
      <c r="M60" s="26">
        <f>AVERAGE(E61:E62)</f>
        <v>2.5072530000000004</v>
      </c>
      <c r="N60" s="26">
        <f>AVERAGE(G61:G62)</f>
        <v>4.2583749999999997E-2</v>
      </c>
    </row>
    <row r="61" spans="1:14" x14ac:dyDescent="0.2">
      <c r="A61" s="54">
        <v>41373</v>
      </c>
      <c r="B61" s="28">
        <v>5</v>
      </c>
      <c r="D61" s="37">
        <v>179</v>
      </c>
      <c r="E61" s="26">
        <f>(D61*14.007)*(0.001)</f>
        <v>2.5072530000000004</v>
      </c>
      <c r="F61" s="37">
        <v>1</v>
      </c>
      <c r="G61" s="26">
        <f>(F61*30.97)*(0.001)</f>
        <v>3.0970000000000001E-2</v>
      </c>
      <c r="L61" s="26" t="s">
        <v>25</v>
      </c>
      <c r="M61" s="26">
        <f>AVERAGE(E63:E64)</f>
        <v>2.4232109999999998</v>
      </c>
      <c r="N61" s="26">
        <f>AVERAGE(G63:G64)</f>
        <v>4.7538949999999996E-2</v>
      </c>
    </row>
    <row r="62" spans="1:14" x14ac:dyDescent="0.2">
      <c r="A62" s="54">
        <v>41387</v>
      </c>
      <c r="B62" s="28">
        <v>5</v>
      </c>
      <c r="D62" s="37">
        <v>179</v>
      </c>
      <c r="E62" s="26">
        <f>(D62*14.007)*(0.001)</f>
        <v>2.5072530000000004</v>
      </c>
      <c r="F62" s="37">
        <v>1.75</v>
      </c>
      <c r="G62" s="26">
        <f>(F62*30.97)*(0.001)</f>
        <v>5.4197499999999996E-2</v>
      </c>
      <c r="L62" s="26" t="s">
        <v>26</v>
      </c>
      <c r="M62" s="26">
        <f>AVERAGE(E65:E66)</f>
        <v>2.0590289999999998</v>
      </c>
      <c r="N62" s="26">
        <f>AVERAGE(G65:G66)</f>
        <v>0.14122319999999999</v>
      </c>
    </row>
    <row r="63" spans="1:14" x14ac:dyDescent="0.2">
      <c r="A63" s="54">
        <v>41401</v>
      </c>
      <c r="B63" s="28">
        <v>5</v>
      </c>
      <c r="D63" s="37">
        <v>166</v>
      </c>
      <c r="E63" s="26">
        <f>(D63*14.007)*(0.001)</f>
        <v>2.3251619999999997</v>
      </c>
      <c r="F63" s="39">
        <v>1.45</v>
      </c>
      <c r="G63" s="26">
        <f>(F63*30.97)*(0.001)</f>
        <v>4.4906499999999995E-2</v>
      </c>
      <c r="L63" s="26" t="s">
        <v>27</v>
      </c>
      <c r="M63" s="26">
        <f>AVERAGE(E67:E69)</f>
        <v>2.2597960000000001</v>
      </c>
      <c r="N63" s="26">
        <f>AVERAGE(G67:G69)</f>
        <v>0.18096803333333333</v>
      </c>
    </row>
    <row r="64" spans="1:14" x14ac:dyDescent="0.2">
      <c r="A64" s="54">
        <v>41415</v>
      </c>
      <c r="B64" s="28">
        <v>5</v>
      </c>
      <c r="D64" s="37">
        <v>180</v>
      </c>
      <c r="E64" s="26">
        <f t="shared" ref="E64:E76" si="4">(D64*14.007)*(0.001)</f>
        <v>2.5212599999999998</v>
      </c>
      <c r="F64" s="37">
        <v>1.62</v>
      </c>
      <c r="G64" s="26">
        <f t="shared" ref="G64:G76" si="5">(F64*30.97)*(0.001)</f>
        <v>5.0171399999999998E-2</v>
      </c>
      <c r="L64" s="26" t="s">
        <v>28</v>
      </c>
      <c r="M64" s="26">
        <f>AVERAGE(E70:E71)</f>
        <v>2.4232110000000002</v>
      </c>
      <c r="N64" s="26">
        <f>AVERAGE(G70:G71)</f>
        <v>6.4107899999999995E-2</v>
      </c>
    </row>
    <row r="65" spans="1:14" x14ac:dyDescent="0.2">
      <c r="A65" s="54">
        <v>41429</v>
      </c>
      <c r="B65" s="28">
        <v>5</v>
      </c>
      <c r="D65" s="37">
        <v>134</v>
      </c>
      <c r="E65" s="26">
        <f t="shared" si="4"/>
        <v>1.876938</v>
      </c>
      <c r="F65" s="37">
        <v>4.97</v>
      </c>
      <c r="G65" s="26">
        <f t="shared" si="5"/>
        <v>0.1539209</v>
      </c>
      <c r="L65" s="26" t="s">
        <v>29</v>
      </c>
      <c r="M65" s="26">
        <f>AVERAGE(E72:E73)</f>
        <v>2.6753369999999999</v>
      </c>
      <c r="N65" s="26">
        <f>AVERAGE(G72:G73)</f>
        <v>3.6854299999999993E-2</v>
      </c>
    </row>
    <row r="66" spans="1:14" x14ac:dyDescent="0.2">
      <c r="A66" s="130">
        <v>41443</v>
      </c>
      <c r="B66" s="28">
        <v>5</v>
      </c>
      <c r="D66" s="37">
        <v>160</v>
      </c>
      <c r="E66" s="26">
        <f t="shared" si="4"/>
        <v>2.24112</v>
      </c>
      <c r="F66" s="37">
        <v>4.1500000000000004</v>
      </c>
      <c r="G66" s="26">
        <f t="shared" si="5"/>
        <v>0.12852549999999999</v>
      </c>
      <c r="L66" s="26" t="s">
        <v>88</v>
      </c>
      <c r="M66" s="26">
        <f>AVERAGE(E74:E75)</f>
        <v>2.3321655000000003</v>
      </c>
      <c r="N66" s="26">
        <f>AVERAGE(G74:G75)</f>
        <v>5.8533299999999996E-2</v>
      </c>
    </row>
    <row r="67" spans="1:14" x14ac:dyDescent="0.2">
      <c r="A67" s="131">
        <v>41457</v>
      </c>
      <c r="B67" s="28">
        <v>5</v>
      </c>
      <c r="D67" s="46">
        <v>139</v>
      </c>
      <c r="E67" s="26">
        <f t="shared" si="4"/>
        <v>1.9469730000000001</v>
      </c>
      <c r="F67" s="46">
        <v>9</v>
      </c>
      <c r="G67" s="26">
        <f t="shared" si="5"/>
        <v>0.27873000000000003</v>
      </c>
      <c r="L67" s="26" t="s">
        <v>31</v>
      </c>
      <c r="M67" s="26">
        <f>AVERAGE(E76)</f>
        <v>3.025512</v>
      </c>
      <c r="N67" s="26">
        <f>AVERAGE(G76)</f>
        <v>2.91118E-2</v>
      </c>
    </row>
    <row r="68" spans="1:14" x14ac:dyDescent="0.2">
      <c r="A68" s="130">
        <v>41471</v>
      </c>
      <c r="B68" s="28">
        <v>5</v>
      </c>
      <c r="D68" s="46">
        <v>166</v>
      </c>
      <c r="E68" s="26">
        <f t="shared" si="4"/>
        <v>2.3251619999999997</v>
      </c>
      <c r="F68" s="46">
        <v>6.48</v>
      </c>
      <c r="G68" s="26">
        <f t="shared" si="5"/>
        <v>0.20068559999999999</v>
      </c>
    </row>
    <row r="69" spans="1:14" x14ac:dyDescent="0.2">
      <c r="A69" s="130">
        <v>41485</v>
      </c>
      <c r="B69" s="28">
        <v>5</v>
      </c>
      <c r="D69" s="46">
        <v>179</v>
      </c>
      <c r="E69" s="26">
        <f t="shared" si="4"/>
        <v>2.5072530000000004</v>
      </c>
      <c r="F69" s="46">
        <v>2.0499999999999998</v>
      </c>
      <c r="G69" s="26">
        <f t="shared" si="5"/>
        <v>6.3488499999999989E-2</v>
      </c>
    </row>
    <row r="70" spans="1:14" x14ac:dyDescent="0.2">
      <c r="A70" s="130">
        <v>41499</v>
      </c>
      <c r="B70" s="28">
        <v>5</v>
      </c>
      <c r="D70" s="46">
        <v>190</v>
      </c>
      <c r="E70" s="26">
        <f t="shared" si="4"/>
        <v>2.66133</v>
      </c>
      <c r="F70" s="46">
        <v>2.82</v>
      </c>
      <c r="G70" s="26">
        <f t="shared" si="5"/>
        <v>8.7335399999999994E-2</v>
      </c>
    </row>
    <row r="71" spans="1:14" x14ac:dyDescent="0.2">
      <c r="A71" s="130">
        <v>41513</v>
      </c>
      <c r="B71" s="28">
        <v>5</v>
      </c>
      <c r="D71" s="46">
        <v>156</v>
      </c>
      <c r="E71" s="26">
        <f t="shared" si="4"/>
        <v>2.185092</v>
      </c>
      <c r="F71" s="46">
        <v>1.32</v>
      </c>
      <c r="G71" s="26">
        <f t="shared" si="5"/>
        <v>4.0880400000000004E-2</v>
      </c>
    </row>
    <row r="72" spans="1:14" x14ac:dyDescent="0.2">
      <c r="A72" s="129">
        <v>41527</v>
      </c>
      <c r="B72" s="28">
        <v>5</v>
      </c>
      <c r="C72" s="26" t="s">
        <v>120</v>
      </c>
    </row>
    <row r="73" spans="1:14" x14ac:dyDescent="0.2">
      <c r="A73" s="55">
        <v>41541</v>
      </c>
      <c r="B73" s="28">
        <v>5</v>
      </c>
      <c r="D73" s="46">
        <v>191</v>
      </c>
      <c r="E73" s="26">
        <f t="shared" si="4"/>
        <v>2.6753369999999999</v>
      </c>
      <c r="F73" s="46">
        <v>1.19</v>
      </c>
      <c r="G73" s="26">
        <f t="shared" si="5"/>
        <v>3.6854299999999993E-2</v>
      </c>
    </row>
    <row r="74" spans="1:14" x14ac:dyDescent="0.2">
      <c r="A74" s="56">
        <v>41555</v>
      </c>
      <c r="B74" s="28">
        <v>5</v>
      </c>
      <c r="D74" s="46">
        <v>155</v>
      </c>
      <c r="E74" s="26">
        <f t="shared" si="4"/>
        <v>2.1710850000000002</v>
      </c>
      <c r="F74" s="46">
        <v>1.83</v>
      </c>
      <c r="G74" s="26">
        <f t="shared" si="5"/>
        <v>5.6675099999999999E-2</v>
      </c>
    </row>
    <row r="75" spans="1:14" x14ac:dyDescent="0.2">
      <c r="A75" s="56">
        <v>41569</v>
      </c>
      <c r="B75" s="28">
        <v>5</v>
      </c>
      <c r="D75" s="46">
        <v>178</v>
      </c>
      <c r="E75" s="26">
        <f t="shared" si="4"/>
        <v>2.4932460000000001</v>
      </c>
      <c r="F75" s="46">
        <v>1.95</v>
      </c>
      <c r="G75" s="26">
        <f t="shared" si="5"/>
        <v>6.0391499999999994E-2</v>
      </c>
    </row>
    <row r="76" spans="1:14" x14ac:dyDescent="0.2">
      <c r="A76" s="56">
        <v>41583</v>
      </c>
      <c r="B76" s="28">
        <v>5</v>
      </c>
      <c r="D76" s="46">
        <v>216</v>
      </c>
      <c r="E76" s="26">
        <f t="shared" si="4"/>
        <v>3.025512</v>
      </c>
      <c r="F76" s="46">
        <v>0.94</v>
      </c>
      <c r="G76" s="26">
        <f t="shared" si="5"/>
        <v>2.91118E-2</v>
      </c>
    </row>
    <row r="78" spans="1:14" x14ac:dyDescent="0.2">
      <c r="A78" s="54">
        <v>41345</v>
      </c>
      <c r="B78" s="28">
        <v>6</v>
      </c>
      <c r="D78" s="58">
        <v>201</v>
      </c>
      <c r="E78" s="26">
        <f>(D78*14.007)*(0.001)</f>
        <v>2.815407</v>
      </c>
      <c r="F78" s="39">
        <v>1.38</v>
      </c>
      <c r="G78" s="26">
        <f>(F78*30.97)*(0.001)</f>
        <v>4.2738600000000002E-2</v>
      </c>
      <c r="L78" s="26" t="s">
        <v>22</v>
      </c>
      <c r="M78" s="26">
        <f>AVERAGE(E78:E79)</f>
        <v>2.9764875000000002</v>
      </c>
      <c r="N78" s="26">
        <f>AVERAGE(G78:G79)</f>
        <v>3.4221849999999998E-2</v>
      </c>
    </row>
    <row r="79" spans="1:14" x14ac:dyDescent="0.2">
      <c r="A79" s="54">
        <v>41359</v>
      </c>
      <c r="B79" s="28">
        <v>6</v>
      </c>
      <c r="D79" s="37">
        <v>224</v>
      </c>
      <c r="E79" s="26">
        <f t="shared" ref="E79:E84" si="6">(D79*14.007)*(0.001)</f>
        <v>3.1375679999999999</v>
      </c>
      <c r="F79" s="37">
        <v>0.83</v>
      </c>
      <c r="G79" s="26">
        <f t="shared" ref="G79:G95" si="7">(F79*30.97)*(0.001)</f>
        <v>2.5705099999999998E-2</v>
      </c>
      <c r="L79" s="26" t="s">
        <v>24</v>
      </c>
      <c r="M79" s="26">
        <f>AVERAGE(E80:E81)</f>
        <v>2.5002495000000002</v>
      </c>
      <c r="N79" s="26">
        <f>AVERAGE(G80:G81)</f>
        <v>3.6389749999999998E-2</v>
      </c>
    </row>
    <row r="80" spans="1:14" x14ac:dyDescent="0.2">
      <c r="A80" s="54">
        <v>41373</v>
      </c>
      <c r="B80" s="28">
        <v>6</v>
      </c>
      <c r="D80" s="37">
        <v>179</v>
      </c>
      <c r="E80" s="26">
        <f t="shared" si="6"/>
        <v>2.5072530000000004</v>
      </c>
      <c r="F80" s="37">
        <v>0.99</v>
      </c>
      <c r="G80" s="26">
        <f t="shared" si="7"/>
        <v>3.0660300000000001E-2</v>
      </c>
      <c r="L80" s="26" t="s">
        <v>25</v>
      </c>
      <c r="M80" s="26">
        <f>AVERAGE(E82:E83)</f>
        <v>2.2481235000000002</v>
      </c>
      <c r="N80" s="26">
        <f>AVERAGE(G82:G83)</f>
        <v>5.0171399999999991E-2</v>
      </c>
    </row>
    <row r="81" spans="1:14" x14ac:dyDescent="0.2">
      <c r="A81" s="54">
        <v>41387</v>
      </c>
      <c r="B81" s="28">
        <v>6</v>
      </c>
      <c r="D81" s="58">
        <v>178</v>
      </c>
      <c r="E81" s="26">
        <f t="shared" si="6"/>
        <v>2.4932460000000001</v>
      </c>
      <c r="F81" s="39">
        <v>1.36</v>
      </c>
      <c r="G81" s="26">
        <f t="shared" si="7"/>
        <v>4.2119200000000002E-2</v>
      </c>
      <c r="L81" s="26" t="s">
        <v>26</v>
      </c>
      <c r="M81" s="26">
        <f>AVERAGE(E84:E85)</f>
        <v>1.974987</v>
      </c>
      <c r="N81" s="26">
        <f>AVERAGE(G84:G85)</f>
        <v>0.11691174999999999</v>
      </c>
    </row>
    <row r="82" spans="1:14" x14ac:dyDescent="0.2">
      <c r="A82" s="54">
        <v>41401</v>
      </c>
      <c r="B82" s="28">
        <v>6</v>
      </c>
      <c r="D82" s="37">
        <v>167</v>
      </c>
      <c r="E82" s="26">
        <f t="shared" si="6"/>
        <v>2.3391690000000001</v>
      </c>
      <c r="F82" s="37">
        <v>1.2</v>
      </c>
      <c r="G82" s="26">
        <f t="shared" si="7"/>
        <v>3.7163999999999996E-2</v>
      </c>
      <c r="L82" s="26" t="s">
        <v>27</v>
      </c>
      <c r="M82" s="26">
        <f>AVERAGE(E86:E88)</f>
        <v>1.9749869999999998</v>
      </c>
      <c r="N82" s="26">
        <f>AVERAGE(G86:G88)</f>
        <v>0.17921306666666662</v>
      </c>
    </row>
    <row r="83" spans="1:14" x14ac:dyDescent="0.2">
      <c r="A83" s="54">
        <v>41415</v>
      </c>
      <c r="B83" s="28">
        <v>6</v>
      </c>
      <c r="D83" s="38">
        <v>154</v>
      </c>
      <c r="E83" s="26">
        <f t="shared" si="6"/>
        <v>2.1570779999999998</v>
      </c>
      <c r="F83" s="37">
        <v>2.04</v>
      </c>
      <c r="G83" s="26">
        <f t="shared" si="7"/>
        <v>6.3178799999999993E-2</v>
      </c>
      <c r="L83" s="26" t="s">
        <v>28</v>
      </c>
      <c r="M83" s="26">
        <f>AVERAGE(E89:E90)</f>
        <v>2.1710850000000002</v>
      </c>
      <c r="N83" s="26">
        <f>AVERAGE(G89:G90)</f>
        <v>6.4262750000000007E-2</v>
      </c>
    </row>
    <row r="84" spans="1:14" x14ac:dyDescent="0.2">
      <c r="A84" s="54">
        <v>41429</v>
      </c>
      <c r="B84" s="28">
        <v>6</v>
      </c>
      <c r="D84" s="37">
        <v>128</v>
      </c>
      <c r="E84" s="26">
        <f t="shared" si="6"/>
        <v>1.792896</v>
      </c>
      <c r="F84" s="39">
        <v>3.1</v>
      </c>
      <c r="G84" s="26">
        <f t="shared" si="7"/>
        <v>9.6007000000000009E-2</v>
      </c>
      <c r="L84" s="26" t="s">
        <v>29</v>
      </c>
      <c r="M84" s="26">
        <f>AVERAGE(E91:E92)</f>
        <v>2.1010499999999999</v>
      </c>
      <c r="N84" s="26">
        <f>AVERAGE(G91:G92)</f>
        <v>1.8582000000000001E-2</v>
      </c>
    </row>
    <row r="85" spans="1:14" x14ac:dyDescent="0.2">
      <c r="A85" s="130">
        <v>41443</v>
      </c>
      <c r="B85" s="28">
        <v>6</v>
      </c>
      <c r="D85" s="37">
        <v>154</v>
      </c>
      <c r="E85" s="26">
        <f t="shared" ref="E85:E95" si="8">(D85*14.007)*(0.001)</f>
        <v>2.1570779999999998</v>
      </c>
      <c r="F85" s="37">
        <v>4.45</v>
      </c>
      <c r="G85" s="26">
        <f t="shared" si="7"/>
        <v>0.13781649999999998</v>
      </c>
      <c r="L85" s="26" t="s">
        <v>88</v>
      </c>
      <c r="M85" s="26">
        <f>AVERAGE(E93:E94)</f>
        <v>2.2761374999999999</v>
      </c>
      <c r="N85" s="26">
        <f>AVERAGE(G93:G94)</f>
        <v>3.7163999999999996E-2</v>
      </c>
    </row>
    <row r="86" spans="1:14" x14ac:dyDescent="0.2">
      <c r="A86" s="131">
        <v>41457</v>
      </c>
      <c r="B86" s="28">
        <v>6</v>
      </c>
      <c r="D86" s="46">
        <v>122</v>
      </c>
      <c r="E86" s="26">
        <f t="shared" si="8"/>
        <v>1.7088540000000001</v>
      </c>
      <c r="F86" s="46">
        <v>8.1199999999999992</v>
      </c>
      <c r="G86" s="26">
        <f t="shared" si="7"/>
        <v>0.25147639999999993</v>
      </c>
      <c r="L86" s="26" t="s">
        <v>31</v>
      </c>
      <c r="M86" s="26">
        <f>AVERAGE(E95)</f>
        <v>2.8854420000000003</v>
      </c>
      <c r="N86" s="26">
        <f>AVERAGE(G95)</f>
        <v>2.44663E-2</v>
      </c>
    </row>
    <row r="87" spans="1:14" x14ac:dyDescent="0.2">
      <c r="A87" s="130">
        <v>41471</v>
      </c>
      <c r="B87" s="28">
        <v>6</v>
      </c>
      <c r="D87" s="46">
        <v>124</v>
      </c>
      <c r="E87" s="26">
        <f t="shared" si="8"/>
        <v>1.7368680000000001</v>
      </c>
      <c r="F87" s="46">
        <v>7.56</v>
      </c>
      <c r="G87" s="26">
        <f t="shared" si="7"/>
        <v>0.23413319999999999</v>
      </c>
    </row>
    <row r="88" spans="1:14" x14ac:dyDescent="0.2">
      <c r="A88" s="130">
        <v>41485</v>
      </c>
      <c r="B88" s="28">
        <v>6</v>
      </c>
      <c r="D88" s="46">
        <v>177</v>
      </c>
      <c r="E88" s="26">
        <f t="shared" si="8"/>
        <v>2.4792390000000002</v>
      </c>
      <c r="F88" s="46">
        <v>1.68</v>
      </c>
      <c r="G88" s="26">
        <f t="shared" si="7"/>
        <v>5.2029599999999995E-2</v>
      </c>
    </row>
    <row r="89" spans="1:14" x14ac:dyDescent="0.2">
      <c r="A89" s="130">
        <v>41499</v>
      </c>
      <c r="B89" s="28">
        <v>6</v>
      </c>
      <c r="D89" s="46">
        <v>157</v>
      </c>
      <c r="E89" s="26">
        <f t="shared" si="8"/>
        <v>2.1990990000000004</v>
      </c>
      <c r="F89" s="46">
        <v>2.61</v>
      </c>
      <c r="G89" s="26">
        <f t="shared" si="7"/>
        <v>8.0831700000000006E-2</v>
      </c>
    </row>
    <row r="90" spans="1:14" x14ac:dyDescent="0.2">
      <c r="A90" s="130">
        <v>41513</v>
      </c>
      <c r="B90" s="28">
        <v>6</v>
      </c>
      <c r="D90" s="46">
        <v>153</v>
      </c>
      <c r="E90" s="26">
        <f t="shared" si="8"/>
        <v>2.1430709999999999</v>
      </c>
      <c r="F90" s="46">
        <v>1.54</v>
      </c>
      <c r="G90" s="26">
        <f t="shared" si="7"/>
        <v>4.7693799999999995E-2</v>
      </c>
    </row>
    <row r="91" spans="1:14" x14ac:dyDescent="0.2">
      <c r="A91" s="129">
        <v>41527</v>
      </c>
      <c r="B91" s="28">
        <v>6</v>
      </c>
      <c r="D91" s="46">
        <v>152</v>
      </c>
      <c r="E91" s="26">
        <f t="shared" si="8"/>
        <v>2.1290640000000001</v>
      </c>
      <c r="F91" s="46">
        <v>0.68</v>
      </c>
      <c r="G91" s="26">
        <f t="shared" si="7"/>
        <v>2.1059600000000001E-2</v>
      </c>
    </row>
    <row r="92" spans="1:14" x14ac:dyDescent="0.2">
      <c r="A92" s="55">
        <v>41541</v>
      </c>
      <c r="B92" s="28">
        <v>6</v>
      </c>
      <c r="D92" s="46">
        <v>148</v>
      </c>
      <c r="E92" s="26">
        <f t="shared" si="8"/>
        <v>2.0730360000000001</v>
      </c>
      <c r="F92" s="46">
        <v>0.52</v>
      </c>
      <c r="G92" s="26">
        <f t="shared" si="7"/>
        <v>1.6104399999999998E-2</v>
      </c>
    </row>
    <row r="93" spans="1:14" x14ac:dyDescent="0.2">
      <c r="A93" s="56">
        <v>41555</v>
      </c>
      <c r="B93" s="28">
        <v>6</v>
      </c>
      <c r="D93" s="46">
        <v>149</v>
      </c>
      <c r="E93" s="26">
        <f t="shared" si="8"/>
        <v>2.087043</v>
      </c>
      <c r="F93" s="46">
        <v>0.72</v>
      </c>
      <c r="G93" s="26">
        <f t="shared" si="7"/>
        <v>2.2298399999999999E-2</v>
      </c>
    </row>
    <row r="94" spans="1:14" x14ac:dyDescent="0.2">
      <c r="A94" s="56">
        <v>41569</v>
      </c>
      <c r="B94" s="28">
        <v>6</v>
      </c>
      <c r="D94" s="46">
        <v>176</v>
      </c>
      <c r="E94" s="26">
        <f t="shared" si="8"/>
        <v>2.4652319999999999</v>
      </c>
      <c r="F94" s="46">
        <v>1.68</v>
      </c>
      <c r="G94" s="26">
        <f t="shared" si="7"/>
        <v>5.2029599999999995E-2</v>
      </c>
    </row>
    <row r="95" spans="1:14" x14ac:dyDescent="0.2">
      <c r="A95" s="56">
        <v>41583</v>
      </c>
      <c r="B95" s="28">
        <v>6</v>
      </c>
      <c r="D95" s="46">
        <v>206</v>
      </c>
      <c r="E95" s="26">
        <f t="shared" si="8"/>
        <v>2.8854420000000003</v>
      </c>
      <c r="F95" s="46">
        <v>0.79</v>
      </c>
      <c r="G95" s="26">
        <f t="shared" si="7"/>
        <v>2.44663E-2</v>
      </c>
    </row>
    <row r="97" spans="1:19" x14ac:dyDescent="0.2">
      <c r="A97" s="27"/>
      <c r="D97" s="38"/>
      <c r="F97" s="39"/>
    </row>
    <row r="98" spans="1:19" x14ac:dyDescent="0.2">
      <c r="A98" s="27"/>
      <c r="D98" s="38"/>
      <c r="F98" s="39"/>
    </row>
    <row r="99" spans="1:19" x14ac:dyDescent="0.2">
      <c r="A99" s="27"/>
      <c r="D99" s="38"/>
      <c r="F99" s="39"/>
      <c r="P99" s="27"/>
      <c r="Q99" s="34"/>
      <c r="R99" s="33"/>
      <c r="S99" s="30"/>
    </row>
    <row r="100" spans="1:19" x14ac:dyDescent="0.2">
      <c r="A100" s="27"/>
      <c r="D100" s="38"/>
      <c r="F100" s="39"/>
      <c r="P100" s="27"/>
      <c r="Q100" s="34"/>
      <c r="R100" s="33"/>
      <c r="S100" s="30"/>
    </row>
    <row r="101" spans="1:19" x14ac:dyDescent="0.2">
      <c r="A101" s="27"/>
      <c r="D101" s="37"/>
      <c r="F101" s="37"/>
      <c r="P101" s="27"/>
      <c r="Q101" s="34"/>
      <c r="R101" s="29"/>
      <c r="S101" s="29"/>
    </row>
    <row r="102" spans="1:19" x14ac:dyDescent="0.2">
      <c r="A102" s="27"/>
      <c r="D102" s="37"/>
      <c r="F102" s="37"/>
      <c r="P102" s="27"/>
      <c r="Q102" s="34"/>
      <c r="R102" s="29"/>
      <c r="S102" s="29"/>
    </row>
    <row r="103" spans="1:19" x14ac:dyDescent="0.2">
      <c r="A103" s="27"/>
      <c r="D103" s="37"/>
      <c r="F103" s="37"/>
      <c r="P103" s="27"/>
      <c r="Q103" s="34"/>
      <c r="R103" s="29"/>
      <c r="S103" s="29"/>
    </row>
    <row r="104" spans="1:19" x14ac:dyDescent="0.2">
      <c r="A104" s="27"/>
      <c r="D104" s="37"/>
      <c r="F104" s="37"/>
      <c r="P104" s="27"/>
      <c r="Q104" s="34"/>
      <c r="R104" s="29"/>
      <c r="S104" s="29"/>
    </row>
    <row r="105" spans="1:19" x14ac:dyDescent="0.2">
      <c r="A105" s="27"/>
      <c r="D105" s="37"/>
      <c r="F105" s="37"/>
      <c r="P105" s="27"/>
      <c r="Q105" s="34"/>
      <c r="R105" s="33"/>
      <c r="S105" s="29"/>
    </row>
    <row r="106" spans="1:19" x14ac:dyDescent="0.2">
      <c r="A106" s="27"/>
      <c r="D106" s="37"/>
      <c r="F106" s="37"/>
      <c r="P106" s="27"/>
      <c r="Q106" s="34"/>
      <c r="R106" s="33"/>
      <c r="S106" s="29"/>
    </row>
    <row r="107" spans="1:19" x14ac:dyDescent="0.2">
      <c r="A107" s="27"/>
      <c r="D107" s="37"/>
      <c r="F107" s="37"/>
      <c r="P107" s="27"/>
      <c r="Q107" s="34"/>
      <c r="R107" s="29"/>
      <c r="S107" s="29"/>
    </row>
    <row r="108" spans="1:19" x14ac:dyDescent="0.2">
      <c r="A108" s="27"/>
      <c r="D108" s="37"/>
      <c r="F108" s="37"/>
      <c r="P108" s="27"/>
      <c r="Q108" s="34"/>
      <c r="R108" s="29"/>
      <c r="S108" s="29"/>
    </row>
    <row r="109" spans="1:19" x14ac:dyDescent="0.2">
      <c r="A109" s="27"/>
      <c r="D109" s="37"/>
      <c r="F109" s="37"/>
      <c r="P109" s="27"/>
      <c r="Q109" s="34"/>
      <c r="R109" s="29"/>
      <c r="S109" s="29"/>
    </row>
    <row r="110" spans="1:19" x14ac:dyDescent="0.2">
      <c r="A110" s="27"/>
      <c r="D110" s="37"/>
      <c r="F110" s="37"/>
      <c r="P110" s="27"/>
      <c r="Q110" s="34"/>
      <c r="R110" s="29"/>
      <c r="S110" s="29"/>
    </row>
    <row r="111" spans="1:19" x14ac:dyDescent="0.2">
      <c r="A111" s="27"/>
      <c r="D111" s="40"/>
      <c r="F111" s="37"/>
      <c r="P111" s="27"/>
      <c r="Q111" s="34"/>
      <c r="R111" s="35"/>
      <c r="S111" s="29"/>
    </row>
    <row r="112" spans="1:19" x14ac:dyDescent="0.2">
      <c r="A112" s="36"/>
    </row>
    <row r="113" spans="1:1" x14ac:dyDescent="0.2">
      <c r="A113" s="31"/>
    </row>
    <row r="114" spans="1:1" x14ac:dyDescent="0.2">
      <c r="A114" s="31"/>
    </row>
    <row r="115" spans="1:1" x14ac:dyDescent="0.2">
      <c r="A115" s="31"/>
    </row>
    <row r="116" spans="1:1" x14ac:dyDescent="0.2">
      <c r="A116" s="31"/>
    </row>
    <row r="117" spans="1:1" x14ac:dyDescent="0.2">
      <c r="A117" s="31"/>
    </row>
    <row r="118" spans="1:1" x14ac:dyDescent="0.2">
      <c r="A118" s="31"/>
    </row>
    <row r="119" spans="1:1" x14ac:dyDescent="0.2">
      <c r="A119" s="31"/>
    </row>
    <row r="120" spans="1:1" x14ac:dyDescent="0.2">
      <c r="A120" s="31"/>
    </row>
    <row r="121" spans="1:1" x14ac:dyDescent="0.2">
      <c r="A121" s="31"/>
    </row>
    <row r="122" spans="1:1" x14ac:dyDescent="0.2">
      <c r="A122" s="31"/>
    </row>
    <row r="123" spans="1:1" x14ac:dyDescent="0.2">
      <c r="A123" s="31"/>
    </row>
    <row r="124" spans="1:1" x14ac:dyDescent="0.2">
      <c r="A124" s="31"/>
    </row>
    <row r="125" spans="1:1" x14ac:dyDescent="0.2">
      <c r="A125" s="31"/>
    </row>
    <row r="126" spans="1:1" x14ac:dyDescent="0.2">
      <c r="A126" s="31"/>
    </row>
    <row r="127" spans="1:1" x14ac:dyDescent="0.2">
      <c r="A127" s="31"/>
    </row>
    <row r="128" spans="1:1" x14ac:dyDescent="0.2">
      <c r="A128" s="31"/>
    </row>
    <row r="129" spans="1:18" x14ac:dyDescent="0.2">
      <c r="A129" s="31"/>
    </row>
    <row r="130" spans="1:18" x14ac:dyDescent="0.2">
      <c r="A130" s="31"/>
    </row>
    <row r="131" spans="1:18" x14ac:dyDescent="0.2">
      <c r="A131" s="31"/>
    </row>
    <row r="132" spans="1:18" x14ac:dyDescent="0.2">
      <c r="A132" s="31"/>
    </row>
    <row r="133" spans="1:18" x14ac:dyDescent="0.2">
      <c r="A133" s="31"/>
    </row>
    <row r="134" spans="1:18" x14ac:dyDescent="0.2">
      <c r="A134" s="54">
        <v>41345</v>
      </c>
      <c r="B134" s="28">
        <v>8</v>
      </c>
      <c r="D134" s="46">
        <v>163</v>
      </c>
      <c r="E134" s="26">
        <f t="shared" ref="E134:E223" si="9">(D134*14.007)*(0.001)</f>
        <v>2.2831410000000001</v>
      </c>
      <c r="F134" s="46">
        <v>1.48</v>
      </c>
      <c r="G134" s="26">
        <f t="shared" ref="G134:G263" si="10">(F134*30.97)*(0.001)</f>
        <v>4.5835599999999997E-2</v>
      </c>
      <c r="L134" s="26" t="s">
        <v>22</v>
      </c>
      <c r="M134" s="26">
        <f>AVERAGE(E134:E137)</f>
        <v>3.0430207500000002</v>
      </c>
      <c r="N134" s="26">
        <f>AVERAGE(G134:G137)</f>
        <v>3.7551124999999998E-2</v>
      </c>
    </row>
    <row r="135" spans="1:18" x14ac:dyDescent="0.2">
      <c r="A135" s="54">
        <v>41345</v>
      </c>
      <c r="B135" s="28">
        <v>8</v>
      </c>
      <c r="C135" s="28" t="s">
        <v>113</v>
      </c>
      <c r="D135" s="46">
        <v>161</v>
      </c>
      <c r="E135" s="26">
        <f t="shared" si="9"/>
        <v>2.2551269999999999</v>
      </c>
      <c r="F135" s="46">
        <v>1.38</v>
      </c>
      <c r="G135" s="26">
        <f t="shared" si="10"/>
        <v>4.2738600000000002E-2</v>
      </c>
      <c r="L135" s="26" t="s">
        <v>24</v>
      </c>
      <c r="M135" s="26">
        <f>AVERAGE(E138:E141)</f>
        <v>2.8574280000000005</v>
      </c>
      <c r="N135" s="26">
        <f>AVERAGE(G138:G141)</f>
        <v>2.8879524999999996E-2</v>
      </c>
    </row>
    <row r="136" spans="1:18" x14ac:dyDescent="0.2">
      <c r="A136" s="54">
        <v>41359</v>
      </c>
      <c r="B136" s="28">
        <v>8</v>
      </c>
      <c r="C136" s="28"/>
      <c r="D136" s="46">
        <v>275</v>
      </c>
      <c r="E136" s="26">
        <f t="shared" si="9"/>
        <v>3.8519249999999996</v>
      </c>
      <c r="F136" s="46">
        <v>0.91</v>
      </c>
      <c r="G136" s="26">
        <f t="shared" si="10"/>
        <v>2.8182700000000002E-2</v>
      </c>
      <c r="L136" s="26" t="s">
        <v>25</v>
      </c>
      <c r="M136" s="26">
        <f>AVERAGE(E142:E145)</f>
        <v>2.38469175</v>
      </c>
      <c r="N136" s="26">
        <f>AVERAGE(G142:G145)</f>
        <v>4.9861700000000002E-2</v>
      </c>
    </row>
    <row r="137" spans="1:18" x14ac:dyDescent="0.2">
      <c r="A137" s="54">
        <v>41359</v>
      </c>
      <c r="B137" s="28">
        <v>8</v>
      </c>
      <c r="C137" s="28" t="s">
        <v>113</v>
      </c>
      <c r="D137" s="46">
        <v>270</v>
      </c>
      <c r="E137" s="26">
        <f t="shared" si="9"/>
        <v>3.7818899999999998</v>
      </c>
      <c r="F137" s="46">
        <v>1.08</v>
      </c>
      <c r="G137" s="26">
        <f t="shared" si="10"/>
        <v>3.3447600000000001E-2</v>
      </c>
      <c r="L137" s="26" t="s">
        <v>26</v>
      </c>
      <c r="M137" s="26">
        <f>AVERAGE(E146:E149)</f>
        <v>2.6543264999999998</v>
      </c>
      <c r="N137" s="26">
        <f>AVERAGE(G146:G149)</f>
        <v>6.6895200000000002E-2</v>
      </c>
      <c r="O137" s="27"/>
      <c r="P137" s="34"/>
      <c r="Q137" s="29"/>
      <c r="R137" s="29"/>
    </row>
    <row r="138" spans="1:18" x14ac:dyDescent="0.2">
      <c r="A138" s="54">
        <v>41373</v>
      </c>
      <c r="B138" s="28">
        <v>8</v>
      </c>
      <c r="C138" s="28"/>
      <c r="D138" s="46">
        <v>197</v>
      </c>
      <c r="E138" s="26">
        <f t="shared" si="9"/>
        <v>2.759379</v>
      </c>
      <c r="F138" s="46">
        <v>0.88</v>
      </c>
      <c r="G138" s="26">
        <f t="shared" si="10"/>
        <v>2.7253599999999999E-2</v>
      </c>
      <c r="L138" s="26" t="s">
        <v>27</v>
      </c>
      <c r="M138" s="26">
        <f>AVERAGE(E150:E155)</f>
        <v>2.7196925000000003</v>
      </c>
      <c r="N138" s="26">
        <f>AVERAGE(G150:G155)</f>
        <v>0.15670820000000002</v>
      </c>
      <c r="O138" s="27"/>
      <c r="P138" s="34"/>
      <c r="Q138" s="33"/>
      <c r="R138" s="29"/>
    </row>
    <row r="139" spans="1:18" x14ac:dyDescent="0.2">
      <c r="A139" s="54">
        <v>41373</v>
      </c>
      <c r="B139" s="28">
        <v>8</v>
      </c>
      <c r="C139" s="28" t="s">
        <v>113</v>
      </c>
      <c r="D139" s="46">
        <v>193</v>
      </c>
      <c r="E139" s="26">
        <f t="shared" si="9"/>
        <v>2.7033510000000001</v>
      </c>
      <c r="F139" s="46">
        <v>0.88</v>
      </c>
      <c r="G139" s="26">
        <f t="shared" si="10"/>
        <v>2.7253599999999999E-2</v>
      </c>
      <c r="L139" s="26" t="s">
        <v>28</v>
      </c>
      <c r="M139" s="26">
        <f>AVERAGE(E156:E159)</f>
        <v>3.03601725</v>
      </c>
      <c r="N139" s="26">
        <f>AVERAGE(G156:G159)</f>
        <v>4.6300149999999998E-2</v>
      </c>
      <c r="O139" s="27"/>
      <c r="P139" s="34"/>
      <c r="Q139" s="29"/>
      <c r="R139" s="29"/>
    </row>
    <row r="140" spans="1:18" x14ac:dyDescent="0.2">
      <c r="A140" s="54">
        <v>41387</v>
      </c>
      <c r="B140" s="28">
        <v>8</v>
      </c>
      <c r="C140" s="28"/>
      <c r="D140" s="46">
        <v>220</v>
      </c>
      <c r="E140" s="26">
        <f t="shared" si="9"/>
        <v>3.0815399999999999</v>
      </c>
      <c r="F140" s="46">
        <v>1.03</v>
      </c>
      <c r="G140" s="26">
        <f t="shared" si="10"/>
        <v>3.18991E-2</v>
      </c>
      <c r="L140" s="26" t="s">
        <v>29</v>
      </c>
      <c r="M140" s="26">
        <f>AVERAGE(E160:E163)</f>
        <v>3.4107045000000005</v>
      </c>
      <c r="N140" s="26">
        <f>AVERAGE(G160:G163)</f>
        <v>3.4996100000000002E-2</v>
      </c>
      <c r="O140" s="27"/>
      <c r="P140" s="34"/>
      <c r="Q140" s="33"/>
      <c r="R140" s="30"/>
    </row>
    <row r="141" spans="1:18" x14ac:dyDescent="0.2">
      <c r="A141" s="54">
        <v>41387</v>
      </c>
      <c r="B141" s="28">
        <v>8</v>
      </c>
      <c r="C141" s="28" t="s">
        <v>113</v>
      </c>
      <c r="D141" s="46">
        <v>206</v>
      </c>
      <c r="E141" s="26">
        <f t="shared" si="9"/>
        <v>2.8854420000000003</v>
      </c>
      <c r="F141" s="46">
        <v>0.94</v>
      </c>
      <c r="G141" s="26">
        <f t="shared" si="10"/>
        <v>2.91118E-2</v>
      </c>
      <c r="L141" s="26" t="s">
        <v>88</v>
      </c>
      <c r="M141" s="26">
        <f>AVERAGE(E164:E167)</f>
        <v>3.2531257500000001</v>
      </c>
      <c r="N141" s="26">
        <f>AVERAGE(G164:G167)</f>
        <v>3.8015674999999999E-2</v>
      </c>
      <c r="O141" s="27"/>
      <c r="P141" s="34"/>
      <c r="Q141" s="29"/>
      <c r="R141" s="30"/>
    </row>
    <row r="142" spans="1:18" x14ac:dyDescent="0.2">
      <c r="A142" s="54">
        <v>41401</v>
      </c>
      <c r="B142" s="28">
        <v>8</v>
      </c>
      <c r="C142" s="28"/>
      <c r="D142" s="46">
        <v>138</v>
      </c>
      <c r="E142" s="26">
        <f t="shared" si="9"/>
        <v>1.932966</v>
      </c>
      <c r="F142" s="46">
        <v>1.94</v>
      </c>
      <c r="G142" s="26">
        <f t="shared" si="10"/>
        <v>6.0081799999999998E-2</v>
      </c>
      <c r="L142" s="26" t="s">
        <v>31</v>
      </c>
      <c r="M142" s="26">
        <f>AVERAGE(E168:E169)</f>
        <v>4.7833904999999994</v>
      </c>
      <c r="N142" s="26">
        <f>AVERAGE(G168:G169)</f>
        <v>2.4311449999999998E-2</v>
      </c>
      <c r="O142" s="27"/>
      <c r="P142" s="34"/>
      <c r="Q142" s="29"/>
      <c r="R142" s="29"/>
    </row>
    <row r="143" spans="1:18" x14ac:dyDescent="0.2">
      <c r="A143" s="54">
        <v>41401</v>
      </c>
      <c r="B143" s="28">
        <v>8</v>
      </c>
      <c r="C143" s="28" t="s">
        <v>113</v>
      </c>
      <c r="D143" s="46">
        <v>137</v>
      </c>
      <c r="E143" s="26">
        <f t="shared" si="9"/>
        <v>1.9189590000000001</v>
      </c>
      <c r="F143" s="46">
        <v>1.75</v>
      </c>
      <c r="G143" s="26">
        <f t="shared" si="10"/>
        <v>5.4197499999999996E-2</v>
      </c>
      <c r="O143" s="27"/>
      <c r="P143" s="34"/>
      <c r="Q143" s="29"/>
      <c r="R143" s="30"/>
    </row>
    <row r="144" spans="1:18" x14ac:dyDescent="0.2">
      <c r="A144" s="54">
        <v>41415</v>
      </c>
      <c r="B144" s="28">
        <v>8</v>
      </c>
      <c r="C144" s="28"/>
      <c r="D144" s="46">
        <v>206</v>
      </c>
      <c r="E144" s="26">
        <f t="shared" si="9"/>
        <v>2.8854420000000003</v>
      </c>
      <c r="F144" s="46">
        <v>1.25</v>
      </c>
      <c r="G144" s="26">
        <f t="shared" si="10"/>
        <v>3.8712499999999997E-2</v>
      </c>
      <c r="O144" s="27"/>
      <c r="P144" s="34"/>
      <c r="Q144" s="29"/>
      <c r="R144" s="29"/>
    </row>
    <row r="145" spans="1:7" x14ac:dyDescent="0.2">
      <c r="A145" s="54">
        <v>41415</v>
      </c>
      <c r="B145" s="28">
        <v>8</v>
      </c>
      <c r="C145" s="28" t="s">
        <v>113</v>
      </c>
      <c r="D145" s="46">
        <v>200</v>
      </c>
      <c r="E145" s="26">
        <f t="shared" si="9"/>
        <v>2.8014000000000001</v>
      </c>
      <c r="F145" s="46">
        <v>1.5</v>
      </c>
      <c r="G145" s="26">
        <f t="shared" si="10"/>
        <v>4.6454999999999996E-2</v>
      </c>
    </row>
    <row r="146" spans="1:7" x14ac:dyDescent="0.2">
      <c r="A146" s="54">
        <v>41429</v>
      </c>
      <c r="B146" s="28">
        <v>8</v>
      </c>
      <c r="C146" s="28"/>
      <c r="D146" s="46">
        <v>189</v>
      </c>
      <c r="E146" s="26">
        <f t="shared" si="9"/>
        <v>2.6473230000000001</v>
      </c>
      <c r="F146" s="46">
        <v>2.41</v>
      </c>
      <c r="G146" s="26">
        <f t="shared" si="10"/>
        <v>7.4637700000000001E-2</v>
      </c>
    </row>
    <row r="147" spans="1:7" x14ac:dyDescent="0.2">
      <c r="A147" s="54">
        <v>41429</v>
      </c>
      <c r="B147" s="28">
        <v>8</v>
      </c>
      <c r="C147" s="28" t="s">
        <v>113</v>
      </c>
      <c r="D147" s="46">
        <v>190</v>
      </c>
      <c r="E147" s="26">
        <f t="shared" si="9"/>
        <v>2.66133</v>
      </c>
      <c r="F147" s="46">
        <v>1.91</v>
      </c>
      <c r="G147" s="26">
        <f t="shared" si="10"/>
        <v>5.9152699999999996E-2</v>
      </c>
    </row>
    <row r="148" spans="1:7" x14ac:dyDescent="0.2">
      <c r="A148" s="130">
        <v>41443</v>
      </c>
      <c r="B148" s="28">
        <v>8</v>
      </c>
      <c r="C148" s="28" t="s">
        <v>120</v>
      </c>
    </row>
    <row r="149" spans="1:7" x14ac:dyDescent="0.2">
      <c r="A149" s="130">
        <v>41443</v>
      </c>
      <c r="B149" s="28">
        <v>8</v>
      </c>
      <c r="C149" s="28" t="s">
        <v>120</v>
      </c>
    </row>
    <row r="150" spans="1:7" x14ac:dyDescent="0.2">
      <c r="A150" s="131">
        <v>41457</v>
      </c>
      <c r="B150" s="28">
        <v>8</v>
      </c>
      <c r="C150" s="28"/>
      <c r="D150" s="46">
        <v>143</v>
      </c>
      <c r="E150" s="26">
        <f t="shared" si="9"/>
        <v>2.0030009999999998</v>
      </c>
      <c r="F150" s="46">
        <v>7.62</v>
      </c>
      <c r="G150" s="26">
        <f t="shared" si="10"/>
        <v>0.23599139999999999</v>
      </c>
    </row>
    <row r="151" spans="1:7" x14ac:dyDescent="0.2">
      <c r="A151" s="131">
        <v>41457</v>
      </c>
      <c r="B151" s="28">
        <v>8</v>
      </c>
      <c r="C151" s="28" t="s">
        <v>113</v>
      </c>
      <c r="D151" s="46">
        <v>139</v>
      </c>
      <c r="E151" s="26">
        <f>(D151*14.007)*(0.001)</f>
        <v>1.9469730000000001</v>
      </c>
      <c r="F151" s="46">
        <v>7.46</v>
      </c>
      <c r="G151" s="26">
        <f t="shared" si="10"/>
        <v>0.2310362</v>
      </c>
    </row>
    <row r="152" spans="1:7" x14ac:dyDescent="0.2">
      <c r="A152" s="130">
        <v>41471</v>
      </c>
      <c r="B152" s="28">
        <v>8</v>
      </c>
      <c r="C152" s="28"/>
      <c r="D152" s="46">
        <v>208</v>
      </c>
      <c r="E152" s="26">
        <f>(D152*14.007)*(0.001)</f>
        <v>2.913456</v>
      </c>
      <c r="F152" s="46">
        <v>6.23</v>
      </c>
      <c r="G152" s="26">
        <f t="shared" si="10"/>
        <v>0.19294310000000001</v>
      </c>
    </row>
    <row r="153" spans="1:7" x14ac:dyDescent="0.2">
      <c r="A153" s="130">
        <v>41471</v>
      </c>
      <c r="B153" s="28">
        <v>8</v>
      </c>
      <c r="C153" s="28" t="s">
        <v>113</v>
      </c>
      <c r="D153" s="46">
        <v>206</v>
      </c>
      <c r="E153" s="26">
        <f>(D153*14.007)*(0.001)</f>
        <v>2.8854420000000003</v>
      </c>
      <c r="F153" s="46">
        <v>6.31</v>
      </c>
      <c r="G153" s="26">
        <f t="shared" si="10"/>
        <v>0.19542069999999997</v>
      </c>
    </row>
    <row r="154" spans="1:7" x14ac:dyDescent="0.2">
      <c r="A154" s="130">
        <v>41485</v>
      </c>
      <c r="B154" s="28">
        <v>8</v>
      </c>
      <c r="C154" s="28"/>
      <c r="D154" s="46">
        <v>235</v>
      </c>
      <c r="E154" s="26">
        <f t="shared" ref="E154:E169" si="11">(D154*14.007)*(0.001)</f>
        <v>3.2916449999999999</v>
      </c>
      <c r="F154" s="46">
        <v>1.35</v>
      </c>
      <c r="G154" s="26">
        <f t="shared" si="10"/>
        <v>4.1809499999999999E-2</v>
      </c>
    </row>
    <row r="155" spans="1:7" x14ac:dyDescent="0.2">
      <c r="A155" s="130">
        <v>41485</v>
      </c>
      <c r="B155" s="28">
        <v>8</v>
      </c>
      <c r="C155" s="28" t="s">
        <v>113</v>
      </c>
      <c r="D155" s="46">
        <v>234</v>
      </c>
      <c r="E155" s="26">
        <f t="shared" si="11"/>
        <v>3.2776380000000001</v>
      </c>
      <c r="F155" s="46">
        <v>1.39</v>
      </c>
      <c r="G155" s="26">
        <f t="shared" si="10"/>
        <v>4.3048299999999998E-2</v>
      </c>
    </row>
    <row r="156" spans="1:7" x14ac:dyDescent="0.2">
      <c r="A156" s="130">
        <v>41499</v>
      </c>
      <c r="B156" s="28">
        <v>8</v>
      </c>
      <c r="C156" s="28"/>
      <c r="D156" s="46">
        <v>217</v>
      </c>
      <c r="E156" s="26">
        <f t="shared" si="11"/>
        <v>3.0395189999999999</v>
      </c>
      <c r="F156" s="46">
        <v>2.02</v>
      </c>
      <c r="G156" s="26">
        <f t="shared" si="10"/>
        <v>6.2559400000000001E-2</v>
      </c>
    </row>
    <row r="157" spans="1:7" x14ac:dyDescent="0.2">
      <c r="A157" s="130">
        <v>41499</v>
      </c>
      <c r="B157" s="28">
        <v>8</v>
      </c>
      <c r="C157" s="28" t="s">
        <v>113</v>
      </c>
      <c r="D157" s="46">
        <v>208</v>
      </c>
      <c r="E157" s="26">
        <f t="shared" si="11"/>
        <v>2.913456</v>
      </c>
      <c r="F157" s="46">
        <v>1.97</v>
      </c>
      <c r="G157" s="26">
        <f t="shared" si="10"/>
        <v>6.10109E-2</v>
      </c>
    </row>
    <row r="158" spans="1:7" x14ac:dyDescent="0.2">
      <c r="A158" s="130">
        <v>41513</v>
      </c>
      <c r="B158" s="28">
        <v>8</v>
      </c>
      <c r="C158" s="28"/>
      <c r="D158" s="46">
        <v>225</v>
      </c>
      <c r="E158" s="26">
        <f t="shared" si="11"/>
        <v>3.1515749999999998</v>
      </c>
      <c r="F158" s="46">
        <v>1.03</v>
      </c>
      <c r="G158" s="26">
        <f t="shared" si="10"/>
        <v>3.18991E-2</v>
      </c>
    </row>
    <row r="159" spans="1:7" x14ac:dyDescent="0.2">
      <c r="A159" s="130">
        <v>41513</v>
      </c>
      <c r="B159" s="28">
        <v>8</v>
      </c>
      <c r="C159" s="28" t="s">
        <v>113</v>
      </c>
      <c r="D159" s="46">
        <v>217</v>
      </c>
      <c r="E159" s="26">
        <f t="shared" si="11"/>
        <v>3.0395189999999999</v>
      </c>
      <c r="F159" s="46">
        <v>0.96</v>
      </c>
      <c r="G159" s="26">
        <f t="shared" si="10"/>
        <v>2.9731199999999999E-2</v>
      </c>
    </row>
    <row r="160" spans="1:7" x14ac:dyDescent="0.2">
      <c r="A160" s="31">
        <v>41527</v>
      </c>
      <c r="B160" s="28">
        <v>8</v>
      </c>
      <c r="C160" s="28"/>
      <c r="D160" s="46">
        <v>229</v>
      </c>
      <c r="E160" s="26">
        <f t="shared" si="11"/>
        <v>3.2076030000000002</v>
      </c>
      <c r="F160" s="46">
        <v>0.64</v>
      </c>
      <c r="G160" s="26">
        <f t="shared" si="10"/>
        <v>1.98208E-2</v>
      </c>
    </row>
    <row r="161" spans="1:14" x14ac:dyDescent="0.2">
      <c r="A161" s="31">
        <v>41527</v>
      </c>
      <c r="B161" s="28">
        <v>8</v>
      </c>
      <c r="C161" s="28" t="s">
        <v>113</v>
      </c>
      <c r="D161" s="46">
        <v>226</v>
      </c>
      <c r="E161" s="26">
        <f t="shared" si="11"/>
        <v>3.1655820000000001</v>
      </c>
      <c r="F161" s="46">
        <v>0.65</v>
      </c>
      <c r="G161" s="26">
        <f t="shared" si="10"/>
        <v>2.0130500000000003E-2</v>
      </c>
    </row>
    <row r="162" spans="1:14" x14ac:dyDescent="0.2">
      <c r="A162" s="31">
        <v>41541</v>
      </c>
      <c r="B162" s="28">
        <v>8</v>
      </c>
      <c r="C162" s="28"/>
      <c r="D162" s="46">
        <v>262</v>
      </c>
      <c r="E162" s="26">
        <f t="shared" si="11"/>
        <v>3.6698339999999998</v>
      </c>
      <c r="F162" s="46">
        <v>1.6</v>
      </c>
      <c r="G162" s="26">
        <f t="shared" si="10"/>
        <v>4.9551999999999999E-2</v>
      </c>
    </row>
    <row r="163" spans="1:14" x14ac:dyDescent="0.2">
      <c r="A163" s="31">
        <v>41541</v>
      </c>
      <c r="B163" s="28">
        <v>8</v>
      </c>
      <c r="C163" s="28" t="s">
        <v>113</v>
      </c>
      <c r="D163" s="46">
        <v>257</v>
      </c>
      <c r="E163" s="26">
        <f t="shared" si="11"/>
        <v>3.599799</v>
      </c>
      <c r="F163" s="46">
        <v>1.63</v>
      </c>
      <c r="G163" s="26">
        <f t="shared" si="10"/>
        <v>5.0481100000000001E-2</v>
      </c>
    </row>
    <row r="164" spans="1:14" x14ac:dyDescent="0.2">
      <c r="A164" s="31">
        <v>41555</v>
      </c>
      <c r="B164" s="28">
        <v>8</v>
      </c>
      <c r="C164" s="28"/>
      <c r="D164" s="46">
        <v>204</v>
      </c>
      <c r="E164" s="26">
        <f t="shared" si="11"/>
        <v>2.8574280000000001</v>
      </c>
      <c r="F164" s="46">
        <v>0.6</v>
      </c>
      <c r="G164" s="26">
        <f t="shared" si="10"/>
        <v>1.8581999999999998E-2</v>
      </c>
    </row>
    <row r="165" spans="1:14" x14ac:dyDescent="0.2">
      <c r="A165" s="31">
        <v>41555</v>
      </c>
      <c r="B165" s="28">
        <v>8</v>
      </c>
      <c r="C165" s="28" t="s">
        <v>113</v>
      </c>
      <c r="D165" s="46">
        <v>204</v>
      </c>
      <c r="E165" s="26">
        <f t="shared" si="11"/>
        <v>2.8574280000000001</v>
      </c>
      <c r="F165" s="46">
        <v>0.59</v>
      </c>
      <c r="G165" s="26">
        <f t="shared" si="10"/>
        <v>1.8272299999999998E-2</v>
      </c>
    </row>
    <row r="166" spans="1:14" x14ac:dyDescent="0.2">
      <c r="A166" s="56">
        <v>41569</v>
      </c>
      <c r="B166" s="28">
        <v>8</v>
      </c>
      <c r="C166" s="28"/>
      <c r="D166" s="46">
        <v>260</v>
      </c>
      <c r="E166" s="26">
        <f t="shared" si="11"/>
        <v>3.6418199999999996</v>
      </c>
      <c r="F166" s="46">
        <v>1.85</v>
      </c>
      <c r="G166" s="26">
        <f t="shared" si="10"/>
        <v>5.7294499999999998E-2</v>
      </c>
    </row>
    <row r="167" spans="1:14" x14ac:dyDescent="0.2">
      <c r="A167" s="56">
        <v>41569</v>
      </c>
      <c r="B167" s="28">
        <v>8</v>
      </c>
      <c r="C167" s="28" t="s">
        <v>113</v>
      </c>
      <c r="D167" s="46">
        <v>261</v>
      </c>
      <c r="E167" s="26">
        <f t="shared" si="11"/>
        <v>3.6558269999999999</v>
      </c>
      <c r="F167" s="46">
        <v>1.87</v>
      </c>
      <c r="G167" s="26">
        <f t="shared" si="10"/>
        <v>5.7913899999999997E-2</v>
      </c>
    </row>
    <row r="168" spans="1:14" x14ac:dyDescent="0.2">
      <c r="A168" s="31">
        <v>41583</v>
      </c>
      <c r="B168" s="28">
        <v>8</v>
      </c>
      <c r="C168" s="28"/>
      <c r="D168" s="46">
        <v>339</v>
      </c>
      <c r="E168" s="26">
        <f t="shared" si="11"/>
        <v>4.748373</v>
      </c>
      <c r="F168" s="46">
        <v>0.81</v>
      </c>
      <c r="G168" s="26">
        <f t="shared" si="10"/>
        <v>2.5085699999999999E-2</v>
      </c>
    </row>
    <row r="169" spans="1:14" x14ac:dyDescent="0.2">
      <c r="A169" s="31">
        <v>41583</v>
      </c>
      <c r="B169" s="28">
        <v>8</v>
      </c>
      <c r="C169" s="28" t="s">
        <v>113</v>
      </c>
      <c r="D169" s="46">
        <v>344</v>
      </c>
      <c r="E169" s="26">
        <f t="shared" si="11"/>
        <v>4.8184079999999998</v>
      </c>
      <c r="F169" s="46">
        <v>0.76</v>
      </c>
      <c r="G169" s="26">
        <f t="shared" si="10"/>
        <v>2.3537199999999998E-2</v>
      </c>
    </row>
    <row r="170" spans="1:14" x14ac:dyDescent="0.2">
      <c r="A170" s="31"/>
    </row>
    <row r="171" spans="1:14" x14ac:dyDescent="0.2">
      <c r="A171" s="54">
        <v>41345</v>
      </c>
      <c r="B171" s="28">
        <v>9</v>
      </c>
      <c r="D171" s="37">
        <v>340</v>
      </c>
      <c r="E171" s="26">
        <f t="shared" si="9"/>
        <v>4.7623800000000003</v>
      </c>
      <c r="F171" s="37">
        <v>1.03</v>
      </c>
      <c r="G171" s="26">
        <f t="shared" si="10"/>
        <v>3.18991E-2</v>
      </c>
      <c r="L171" s="26" t="s">
        <v>22</v>
      </c>
      <c r="M171" s="26">
        <f>AVERAGE(E171:E172)</f>
        <v>4.9094534999999997</v>
      </c>
      <c r="N171" s="26">
        <f>AVERAGE(G171:G172)</f>
        <v>2.5705100000000002E-2</v>
      </c>
    </row>
    <row r="172" spans="1:14" x14ac:dyDescent="0.2">
      <c r="A172" s="54">
        <v>41359</v>
      </c>
      <c r="B172" s="28">
        <v>9</v>
      </c>
      <c r="D172" s="37">
        <v>361</v>
      </c>
      <c r="E172" s="26">
        <f t="shared" si="9"/>
        <v>5.056527</v>
      </c>
      <c r="F172" s="37">
        <v>0.63</v>
      </c>
      <c r="G172" s="26">
        <f t="shared" si="10"/>
        <v>1.95111E-2</v>
      </c>
      <c r="L172" s="26" t="s">
        <v>24</v>
      </c>
      <c r="M172" s="26">
        <f>AVERAGE(E173:E174)</f>
        <v>3.9009495000000003</v>
      </c>
      <c r="N172" s="26">
        <f>AVERAGE(G173:G174)</f>
        <v>2.41566E-2</v>
      </c>
    </row>
    <row r="173" spans="1:14" x14ac:dyDescent="0.2">
      <c r="A173" s="54">
        <v>41373</v>
      </c>
      <c r="B173" s="28">
        <v>9</v>
      </c>
      <c r="D173" s="37">
        <v>320</v>
      </c>
      <c r="E173" s="26">
        <f t="shared" si="9"/>
        <v>4.48224</v>
      </c>
      <c r="F173" s="37">
        <v>0.63</v>
      </c>
      <c r="G173" s="26">
        <f t="shared" si="10"/>
        <v>1.95111E-2</v>
      </c>
      <c r="L173" s="26" t="s">
        <v>25</v>
      </c>
      <c r="M173" s="26">
        <f>AVERAGE(E175:E176)</f>
        <v>3.7888934999999999</v>
      </c>
      <c r="N173" s="26">
        <f>AVERAGE(G175:G176)</f>
        <v>3.68543E-2</v>
      </c>
    </row>
    <row r="174" spans="1:14" x14ac:dyDescent="0.2">
      <c r="A174" s="54">
        <v>41387</v>
      </c>
      <c r="B174" s="28">
        <v>9</v>
      </c>
      <c r="D174" s="37">
        <v>237</v>
      </c>
      <c r="E174" s="26">
        <f t="shared" si="9"/>
        <v>3.3196590000000001</v>
      </c>
      <c r="F174" s="37">
        <v>0.93</v>
      </c>
      <c r="G174" s="26">
        <f t="shared" si="10"/>
        <v>2.8802100000000001E-2</v>
      </c>
      <c r="L174" s="26" t="s">
        <v>26</v>
      </c>
      <c r="M174" s="26">
        <f>AVERAGE(E177:E178)</f>
        <v>2.5492740000000005</v>
      </c>
      <c r="N174" s="26">
        <f>AVERAGE(G177:G178)</f>
        <v>8.1605949999999997E-2</v>
      </c>
    </row>
    <row r="175" spans="1:14" x14ac:dyDescent="0.2">
      <c r="A175" s="54">
        <v>41401</v>
      </c>
      <c r="B175" s="28">
        <v>9</v>
      </c>
      <c r="D175" s="38">
        <v>279</v>
      </c>
      <c r="E175" s="26">
        <f t="shared" si="9"/>
        <v>3.907953</v>
      </c>
      <c r="F175" s="37">
        <v>0.88</v>
      </c>
      <c r="G175" s="26">
        <f t="shared" si="10"/>
        <v>2.7253599999999999E-2</v>
      </c>
      <c r="L175" s="26" t="s">
        <v>27</v>
      </c>
      <c r="M175" s="26">
        <f>AVERAGE(E179:E181)</f>
        <v>2.6006330000000002</v>
      </c>
      <c r="N175" s="26">
        <f>AVERAGE(G179:G181)</f>
        <v>6.9372800000000012E-2</v>
      </c>
    </row>
    <row r="176" spans="1:14" x14ac:dyDescent="0.2">
      <c r="A176" s="54">
        <v>41415</v>
      </c>
      <c r="B176" s="28">
        <v>9</v>
      </c>
      <c r="D176" s="37">
        <v>262</v>
      </c>
      <c r="E176" s="26">
        <f t="shared" si="9"/>
        <v>3.6698339999999998</v>
      </c>
      <c r="F176" s="37">
        <v>1.5</v>
      </c>
      <c r="G176" s="26">
        <f t="shared" si="10"/>
        <v>4.6454999999999996E-2</v>
      </c>
      <c r="L176" s="26" t="s">
        <v>28</v>
      </c>
      <c r="M176" s="26">
        <f>AVERAGE(E182:E183)</f>
        <v>4.3001490000000002</v>
      </c>
      <c r="N176" s="26">
        <f>AVERAGE(G182:G183)</f>
        <v>6.7204899999999998E-2</v>
      </c>
    </row>
    <row r="177" spans="1:14" x14ac:dyDescent="0.2">
      <c r="A177" s="54">
        <v>41429</v>
      </c>
      <c r="B177" s="28">
        <v>9</v>
      </c>
      <c r="D177" s="37">
        <v>179</v>
      </c>
      <c r="E177" s="26">
        <f t="shared" si="9"/>
        <v>2.5072530000000004</v>
      </c>
      <c r="F177" s="37">
        <v>4.13</v>
      </c>
      <c r="G177" s="26">
        <f t="shared" si="10"/>
        <v>0.12790609999999999</v>
      </c>
      <c r="L177" s="26" t="s">
        <v>29</v>
      </c>
      <c r="M177" s="26">
        <f>AVERAGE(E184:E185)</f>
        <v>3.599799</v>
      </c>
      <c r="N177" s="26">
        <f>AVERAGE(G184:G185)</f>
        <v>2.3227499999999998E-2</v>
      </c>
    </row>
    <row r="178" spans="1:14" x14ac:dyDescent="0.2">
      <c r="A178" s="130">
        <v>41443</v>
      </c>
      <c r="B178" s="28">
        <v>9</v>
      </c>
      <c r="D178" s="37">
        <v>185</v>
      </c>
      <c r="E178" s="26">
        <f t="shared" si="9"/>
        <v>2.5912950000000001</v>
      </c>
      <c r="F178" s="39">
        <v>1.1399999999999999</v>
      </c>
      <c r="G178" s="26">
        <f t="shared" si="10"/>
        <v>3.5305799999999998E-2</v>
      </c>
      <c r="L178" s="26" t="s">
        <v>88</v>
      </c>
      <c r="M178" s="26" t="e">
        <f>AVERAGE(E186:E187)</f>
        <v>#DIV/0!</v>
      </c>
      <c r="N178" s="26" t="e">
        <f>AVERAGE(G186:G187)</f>
        <v>#DIV/0!</v>
      </c>
    </row>
    <row r="179" spans="1:14" x14ac:dyDescent="0.2">
      <c r="A179" s="131">
        <v>41457</v>
      </c>
      <c r="B179" s="28">
        <v>9</v>
      </c>
      <c r="D179" s="46">
        <v>128</v>
      </c>
      <c r="E179" s="26">
        <f t="shared" si="9"/>
        <v>1.792896</v>
      </c>
      <c r="F179" s="46">
        <v>4.2</v>
      </c>
      <c r="G179" s="26">
        <f t="shared" si="10"/>
        <v>0.13007400000000002</v>
      </c>
      <c r="L179" s="26" t="s">
        <v>31</v>
      </c>
      <c r="M179" s="26">
        <f>AVERAGE(E188)</f>
        <v>1.3600796999999998</v>
      </c>
      <c r="N179" s="26">
        <f>AVERAGE(G188)</f>
        <v>3.5615500000000001E-2</v>
      </c>
    </row>
    <row r="180" spans="1:14" x14ac:dyDescent="0.2">
      <c r="A180" s="130">
        <v>41471</v>
      </c>
      <c r="B180" s="28">
        <v>9</v>
      </c>
      <c r="D180" s="46">
        <v>195</v>
      </c>
      <c r="E180" s="26">
        <f t="shared" si="9"/>
        <v>2.7313649999999998</v>
      </c>
      <c r="F180" s="46">
        <v>1.61</v>
      </c>
      <c r="G180" s="26">
        <f t="shared" si="10"/>
        <v>4.9861700000000002E-2</v>
      </c>
    </row>
    <row r="181" spans="1:14" x14ac:dyDescent="0.2">
      <c r="A181" s="130">
        <v>41485</v>
      </c>
      <c r="B181" s="28">
        <v>9</v>
      </c>
      <c r="D181" s="46">
        <v>234</v>
      </c>
      <c r="E181" s="26">
        <f t="shared" si="9"/>
        <v>3.2776380000000001</v>
      </c>
      <c r="F181" s="46">
        <v>0.91</v>
      </c>
      <c r="G181" s="26">
        <f t="shared" si="10"/>
        <v>2.8182700000000002E-2</v>
      </c>
    </row>
    <row r="182" spans="1:14" x14ac:dyDescent="0.2">
      <c r="A182" s="130">
        <v>41499</v>
      </c>
      <c r="B182" s="28">
        <v>9</v>
      </c>
      <c r="D182" s="46">
        <v>307</v>
      </c>
      <c r="E182" s="26">
        <f t="shared" si="9"/>
        <v>4.3001490000000002</v>
      </c>
      <c r="F182" s="46">
        <v>2.17</v>
      </c>
      <c r="G182" s="26">
        <f t="shared" si="10"/>
        <v>6.7204899999999998E-2</v>
      </c>
    </row>
    <row r="183" spans="1:14" x14ac:dyDescent="0.2">
      <c r="A183" s="130">
        <v>41513</v>
      </c>
      <c r="B183" s="28">
        <v>9</v>
      </c>
      <c r="C183" s="26" t="s">
        <v>120</v>
      </c>
    </row>
    <row r="184" spans="1:14" x14ac:dyDescent="0.2">
      <c r="A184" s="129">
        <v>41527</v>
      </c>
      <c r="B184" s="28">
        <v>9</v>
      </c>
      <c r="D184" s="46">
        <v>257</v>
      </c>
      <c r="E184" s="26">
        <f t="shared" si="9"/>
        <v>3.599799</v>
      </c>
      <c r="F184" s="46">
        <v>0.75</v>
      </c>
      <c r="G184" s="26">
        <f t="shared" si="10"/>
        <v>2.3227499999999998E-2</v>
      </c>
    </row>
    <row r="185" spans="1:14" x14ac:dyDescent="0.2">
      <c r="A185" s="55">
        <v>41541</v>
      </c>
      <c r="B185" s="28">
        <v>9</v>
      </c>
      <c r="C185" s="26" t="s">
        <v>120</v>
      </c>
    </row>
    <row r="186" spans="1:14" x14ac:dyDescent="0.2">
      <c r="A186" s="56">
        <v>41555</v>
      </c>
      <c r="B186" s="28">
        <v>9</v>
      </c>
      <c r="C186" s="26" t="s">
        <v>120</v>
      </c>
    </row>
    <row r="187" spans="1:14" x14ac:dyDescent="0.2">
      <c r="A187" s="56">
        <v>41569</v>
      </c>
      <c r="B187" s="28">
        <v>9</v>
      </c>
      <c r="C187" s="26" t="s">
        <v>120</v>
      </c>
    </row>
    <row r="188" spans="1:14" x14ac:dyDescent="0.2">
      <c r="A188" s="56">
        <v>41583</v>
      </c>
      <c r="B188" s="28">
        <v>9</v>
      </c>
      <c r="D188" s="46">
        <v>97.1</v>
      </c>
      <c r="E188" s="26">
        <f t="shared" si="9"/>
        <v>1.3600796999999998</v>
      </c>
      <c r="F188" s="46">
        <v>1.1499999999999999</v>
      </c>
      <c r="G188" s="26">
        <f t="shared" si="10"/>
        <v>3.5615500000000001E-2</v>
      </c>
    </row>
    <row r="190" spans="1:14" x14ac:dyDescent="0.2">
      <c r="A190" s="54">
        <v>41345</v>
      </c>
      <c r="B190" s="28">
        <v>11</v>
      </c>
      <c r="D190" s="37">
        <v>144</v>
      </c>
      <c r="E190" s="26">
        <f t="shared" si="9"/>
        <v>2.0170080000000001</v>
      </c>
      <c r="F190" s="39">
        <v>3.5</v>
      </c>
      <c r="G190" s="26">
        <f t="shared" si="10"/>
        <v>0.10839499999999999</v>
      </c>
      <c r="L190" s="26" t="s">
        <v>22</v>
      </c>
      <c r="M190" s="26">
        <f>AVERAGE(E190:E191)</f>
        <v>2.6333159999999998</v>
      </c>
      <c r="N190" s="26">
        <f>AVERAGE(G190:G191)</f>
        <v>8.4083549999999993E-2</v>
      </c>
    </row>
    <row r="191" spans="1:14" x14ac:dyDescent="0.2">
      <c r="A191" s="54">
        <v>41359</v>
      </c>
      <c r="B191" s="28">
        <v>11</v>
      </c>
      <c r="D191" s="37">
        <v>232</v>
      </c>
      <c r="E191" s="26">
        <f t="shared" si="9"/>
        <v>3.2496239999999998</v>
      </c>
      <c r="F191" s="39">
        <v>1.93</v>
      </c>
      <c r="G191" s="26">
        <f t="shared" si="10"/>
        <v>5.9772099999999995E-2</v>
      </c>
      <c r="L191" s="26" t="s">
        <v>24</v>
      </c>
      <c r="M191" s="26">
        <f>AVERAGE(E192:E193)</f>
        <v>3.4107045000000005</v>
      </c>
      <c r="N191" s="26">
        <f>AVERAGE(G192:G193)</f>
        <v>8.098654999999999E-2</v>
      </c>
    </row>
    <row r="192" spans="1:14" x14ac:dyDescent="0.2">
      <c r="A192" s="54">
        <v>41373</v>
      </c>
      <c r="B192" s="28">
        <v>11</v>
      </c>
      <c r="D192" s="37">
        <v>266</v>
      </c>
      <c r="E192" s="26">
        <f t="shared" si="9"/>
        <v>3.7258620000000002</v>
      </c>
      <c r="F192" s="37">
        <v>1.95</v>
      </c>
      <c r="G192" s="26">
        <f t="shared" si="10"/>
        <v>6.0391499999999994E-2</v>
      </c>
      <c r="L192" s="26" t="s">
        <v>25</v>
      </c>
      <c r="M192" s="26">
        <f>AVERAGE(E194:E195)</f>
        <v>2.5982984999999998</v>
      </c>
      <c r="N192" s="26">
        <f>AVERAGE(G194:G195)</f>
        <v>9.2755150000000008E-2</v>
      </c>
    </row>
    <row r="193" spans="1:14" x14ac:dyDescent="0.2">
      <c r="A193" s="54">
        <v>41387</v>
      </c>
      <c r="B193" s="28">
        <v>11</v>
      </c>
      <c r="D193" s="37">
        <v>221</v>
      </c>
      <c r="E193" s="26">
        <f t="shared" si="9"/>
        <v>3.0955470000000003</v>
      </c>
      <c r="F193" s="37">
        <v>3.28</v>
      </c>
      <c r="G193" s="26">
        <f t="shared" si="10"/>
        <v>0.10158159999999999</v>
      </c>
      <c r="L193" s="26" t="s">
        <v>26</v>
      </c>
      <c r="M193" s="26">
        <f>AVERAGE(E196:E197)</f>
        <v>1.974987</v>
      </c>
      <c r="N193" s="26">
        <f>AVERAGE(G196:G197)</f>
        <v>0.11009835</v>
      </c>
    </row>
    <row r="194" spans="1:14" x14ac:dyDescent="0.2">
      <c r="A194" s="54">
        <v>41401</v>
      </c>
      <c r="B194" s="28">
        <v>11</v>
      </c>
      <c r="D194" s="37">
        <v>196</v>
      </c>
      <c r="E194" s="26">
        <f t="shared" si="9"/>
        <v>2.7453719999999997</v>
      </c>
      <c r="F194" s="37">
        <v>3.15</v>
      </c>
      <c r="G194" s="26">
        <f t="shared" si="10"/>
        <v>9.7555500000000003E-2</v>
      </c>
      <c r="L194" s="26" t="s">
        <v>27</v>
      </c>
      <c r="M194" s="26">
        <f>AVERAGE(E198:E200)</f>
        <v>2.1640815</v>
      </c>
      <c r="N194" s="26">
        <f>AVERAGE(G198:G200)</f>
        <v>0.10762075000000002</v>
      </c>
    </row>
    <row r="195" spans="1:14" x14ac:dyDescent="0.2">
      <c r="A195" s="54">
        <v>41415</v>
      </c>
      <c r="B195" s="28">
        <v>11</v>
      </c>
      <c r="D195" s="37">
        <v>175</v>
      </c>
      <c r="E195" s="26">
        <f t="shared" si="9"/>
        <v>2.451225</v>
      </c>
      <c r="F195" s="39">
        <v>2.84</v>
      </c>
      <c r="G195" s="26">
        <f t="shared" si="10"/>
        <v>8.79548E-2</v>
      </c>
      <c r="L195" s="26" t="s">
        <v>28</v>
      </c>
      <c r="M195" s="26">
        <f>AVERAGE(E201:E202)</f>
        <v>2.297148</v>
      </c>
      <c r="N195" s="26">
        <f>AVERAGE(G201:G202)</f>
        <v>8.5167500000000007E-2</v>
      </c>
    </row>
    <row r="196" spans="1:14" x14ac:dyDescent="0.2">
      <c r="A196" s="54">
        <v>41429</v>
      </c>
      <c r="B196" s="28">
        <v>11</v>
      </c>
      <c r="D196" s="37">
        <v>135</v>
      </c>
      <c r="E196" s="26">
        <f t="shared" si="9"/>
        <v>1.8909449999999999</v>
      </c>
      <c r="F196" s="37">
        <v>4.1100000000000003</v>
      </c>
      <c r="G196" s="26">
        <f t="shared" si="10"/>
        <v>0.1272867</v>
      </c>
      <c r="L196" s="26" t="s">
        <v>29</v>
      </c>
      <c r="M196" s="26">
        <f>AVERAGE(E203:E204)</f>
        <v>2.1640815</v>
      </c>
      <c r="N196" s="26">
        <f>AVERAGE(G203:G204)</f>
        <v>7.1540699999999999E-2</v>
      </c>
    </row>
    <row r="197" spans="1:14" x14ac:dyDescent="0.2">
      <c r="A197" s="130">
        <v>41443</v>
      </c>
      <c r="B197" s="28">
        <v>11</v>
      </c>
      <c r="D197" s="37">
        <v>147</v>
      </c>
      <c r="E197" s="26">
        <f t="shared" si="9"/>
        <v>2.0590290000000002</v>
      </c>
      <c r="F197" s="37">
        <v>3</v>
      </c>
      <c r="G197" s="26">
        <f t="shared" si="10"/>
        <v>9.2909999999999993E-2</v>
      </c>
      <c r="L197" s="26" t="s">
        <v>88</v>
      </c>
      <c r="M197" s="26">
        <f>AVERAGE(E205:E206)</f>
        <v>2.4162074999999996</v>
      </c>
      <c r="N197" s="26">
        <f>AVERAGE(G205:G206)</f>
        <v>7.6495900000000006E-2</v>
      </c>
    </row>
    <row r="198" spans="1:14" x14ac:dyDescent="0.2">
      <c r="A198" s="131">
        <v>41457</v>
      </c>
      <c r="B198" s="28">
        <v>11</v>
      </c>
      <c r="D198" s="46">
        <v>133</v>
      </c>
      <c r="E198" s="26">
        <f t="shared" si="9"/>
        <v>1.8629310000000001</v>
      </c>
      <c r="F198" s="46">
        <v>2.95</v>
      </c>
      <c r="G198" s="26">
        <f t="shared" si="10"/>
        <v>9.1361500000000012E-2</v>
      </c>
      <c r="L198" s="26" t="s">
        <v>31</v>
      </c>
      <c r="M198" s="26" t="e">
        <f>AVERAGE(E207)</f>
        <v>#DIV/0!</v>
      </c>
      <c r="N198" s="26" t="e">
        <f>AVERAGE(G207)</f>
        <v>#DIV/0!</v>
      </c>
    </row>
    <row r="199" spans="1:14" x14ac:dyDescent="0.2">
      <c r="A199" s="130">
        <v>41471</v>
      </c>
      <c r="B199" s="28">
        <v>11</v>
      </c>
    </row>
    <row r="200" spans="1:14" x14ac:dyDescent="0.2">
      <c r="A200" s="130">
        <v>41485</v>
      </c>
      <c r="B200" s="28">
        <v>11</v>
      </c>
      <c r="D200" s="46">
        <v>176</v>
      </c>
      <c r="E200" s="26">
        <f t="shared" si="9"/>
        <v>2.4652319999999999</v>
      </c>
      <c r="F200" s="46">
        <v>4</v>
      </c>
      <c r="G200" s="26">
        <f t="shared" si="10"/>
        <v>0.12388</v>
      </c>
    </row>
    <row r="201" spans="1:14" x14ac:dyDescent="0.2">
      <c r="A201" s="130">
        <v>41499</v>
      </c>
      <c r="B201" s="28">
        <v>11</v>
      </c>
      <c r="D201" s="46">
        <v>177</v>
      </c>
      <c r="E201" s="26">
        <f t="shared" si="9"/>
        <v>2.4792390000000002</v>
      </c>
      <c r="F201" s="46">
        <v>3.24</v>
      </c>
      <c r="G201" s="26">
        <f t="shared" si="10"/>
        <v>0.1003428</v>
      </c>
    </row>
    <row r="202" spans="1:14" x14ac:dyDescent="0.2">
      <c r="A202" s="130">
        <v>41513</v>
      </c>
      <c r="B202" s="28">
        <v>11</v>
      </c>
      <c r="D202" s="46">
        <v>151</v>
      </c>
      <c r="E202" s="26">
        <f t="shared" si="9"/>
        <v>2.1150569999999997</v>
      </c>
      <c r="F202" s="46">
        <v>2.2599999999999998</v>
      </c>
      <c r="G202" s="26">
        <f t="shared" si="10"/>
        <v>6.9992200000000004E-2</v>
      </c>
    </row>
    <row r="203" spans="1:14" x14ac:dyDescent="0.2">
      <c r="A203" s="129">
        <v>41527</v>
      </c>
      <c r="B203" s="28">
        <v>11</v>
      </c>
      <c r="D203" s="46">
        <v>155</v>
      </c>
      <c r="E203" s="26">
        <f t="shared" si="9"/>
        <v>2.1710850000000002</v>
      </c>
      <c r="F203" s="46">
        <v>2.42</v>
      </c>
      <c r="G203" s="26">
        <f t="shared" si="10"/>
        <v>7.4947399999999997E-2</v>
      </c>
    </row>
    <row r="204" spans="1:14" x14ac:dyDescent="0.2">
      <c r="A204" s="55">
        <v>41541</v>
      </c>
      <c r="B204" s="28">
        <v>11</v>
      </c>
      <c r="D204" s="46">
        <v>154</v>
      </c>
      <c r="E204" s="26">
        <f t="shared" si="9"/>
        <v>2.1570779999999998</v>
      </c>
      <c r="F204" s="46">
        <v>2.2000000000000002</v>
      </c>
      <c r="G204" s="26">
        <f t="shared" si="10"/>
        <v>6.8134E-2</v>
      </c>
    </row>
    <row r="205" spans="1:14" x14ac:dyDescent="0.2">
      <c r="A205" s="56">
        <v>41555</v>
      </c>
      <c r="B205" s="28">
        <v>11</v>
      </c>
      <c r="D205" s="46">
        <v>196</v>
      </c>
      <c r="E205" s="26">
        <f t="shared" si="9"/>
        <v>2.7453719999999997</v>
      </c>
      <c r="F205" s="46">
        <v>2.44</v>
      </c>
      <c r="G205" s="26">
        <f t="shared" si="10"/>
        <v>7.5566800000000003E-2</v>
      </c>
    </row>
    <row r="206" spans="1:14" x14ac:dyDescent="0.2">
      <c r="A206" s="56">
        <v>41569</v>
      </c>
      <c r="B206" s="28">
        <v>11</v>
      </c>
      <c r="D206" s="46">
        <v>149</v>
      </c>
      <c r="E206" s="26">
        <f t="shared" si="9"/>
        <v>2.087043</v>
      </c>
      <c r="F206" s="46">
        <v>2.5</v>
      </c>
      <c r="G206" s="26">
        <f t="shared" si="10"/>
        <v>7.7424999999999994E-2</v>
      </c>
    </row>
    <row r="207" spans="1:14" x14ac:dyDescent="0.2">
      <c r="A207" s="56">
        <v>41583</v>
      </c>
      <c r="B207" s="28">
        <v>11</v>
      </c>
      <c r="C207" s="26" t="s">
        <v>120</v>
      </c>
    </row>
    <row r="209" spans="1:17" x14ac:dyDescent="0.2">
      <c r="A209" s="54">
        <v>41345</v>
      </c>
      <c r="B209" s="28">
        <v>12</v>
      </c>
      <c r="D209" s="37">
        <v>243</v>
      </c>
      <c r="E209" s="26">
        <f t="shared" si="9"/>
        <v>3.4037010000000003</v>
      </c>
      <c r="F209" s="37">
        <v>0.66</v>
      </c>
      <c r="G209" s="26">
        <f t="shared" si="10"/>
        <v>2.0440200000000002E-2</v>
      </c>
      <c r="L209" s="26" t="s">
        <v>22</v>
      </c>
      <c r="M209" s="26">
        <f>AVERAGE(E209:E212)</f>
        <v>3.3616799999999998</v>
      </c>
      <c r="N209" s="26">
        <f>AVERAGE(G209:G212)</f>
        <v>1.7730325000000002E-2</v>
      </c>
    </row>
    <row r="210" spans="1:17" x14ac:dyDescent="0.2">
      <c r="A210" s="54">
        <v>41345</v>
      </c>
      <c r="B210" s="28">
        <v>12</v>
      </c>
      <c r="C210" s="28" t="s">
        <v>113</v>
      </c>
      <c r="D210" s="37">
        <v>237</v>
      </c>
      <c r="E210" s="26">
        <f t="shared" si="9"/>
        <v>3.3196590000000001</v>
      </c>
      <c r="F210" s="37">
        <v>0.65</v>
      </c>
      <c r="G210" s="26">
        <f t="shared" si="10"/>
        <v>2.0130500000000003E-2</v>
      </c>
      <c r="L210" s="26" t="s">
        <v>24</v>
      </c>
      <c r="M210" s="26">
        <f>AVERAGE(E213:E216)</f>
        <v>3.4947464999999998</v>
      </c>
      <c r="N210" s="26">
        <f>AVERAGE(G213:G216)</f>
        <v>1.5097875E-2</v>
      </c>
    </row>
    <row r="211" spans="1:17" x14ac:dyDescent="0.2">
      <c r="A211" s="54">
        <v>41359</v>
      </c>
      <c r="B211" s="28">
        <v>12</v>
      </c>
      <c r="C211" s="28"/>
      <c r="D211" s="38">
        <v>242</v>
      </c>
      <c r="E211" s="26">
        <f t="shared" si="9"/>
        <v>3.389694</v>
      </c>
      <c r="F211" s="39">
        <v>0.49</v>
      </c>
      <c r="G211" s="26">
        <f t="shared" si="10"/>
        <v>1.5175300000000001E-2</v>
      </c>
      <c r="L211" s="26" t="s">
        <v>25</v>
      </c>
      <c r="M211" s="26">
        <f>AVERAGE(E217:E220)</f>
        <v>3.6908444999999999</v>
      </c>
      <c r="N211" s="26">
        <f>AVERAGE(G217:G220)</f>
        <v>4.4287099999999996E-2</v>
      </c>
    </row>
    <row r="212" spans="1:17" x14ac:dyDescent="0.2">
      <c r="A212" s="54">
        <v>41359</v>
      </c>
      <c r="B212" s="28">
        <v>12</v>
      </c>
      <c r="C212" s="28" t="s">
        <v>113</v>
      </c>
      <c r="D212" s="38">
        <v>238</v>
      </c>
      <c r="E212" s="26">
        <f t="shared" si="9"/>
        <v>3.3336659999999996</v>
      </c>
      <c r="F212" s="39">
        <v>0.49</v>
      </c>
      <c r="G212" s="26">
        <f t="shared" si="10"/>
        <v>1.5175300000000001E-2</v>
      </c>
      <c r="L212" s="26" t="s">
        <v>26</v>
      </c>
      <c r="M212" s="26">
        <f>AVERAGE(E221:E224)</f>
        <v>3.6033007500000003</v>
      </c>
      <c r="N212" s="47">
        <f>AVERAGE(G221:G224)</f>
        <v>9.5542450000000001E-2</v>
      </c>
      <c r="O212" s="45"/>
      <c r="P212" s="20"/>
      <c r="Q212" s="20"/>
    </row>
    <row r="213" spans="1:17" x14ac:dyDescent="0.2">
      <c r="A213" s="54">
        <v>41373</v>
      </c>
      <c r="B213" s="28">
        <v>12</v>
      </c>
      <c r="C213" s="28"/>
      <c r="D213" s="38">
        <v>255</v>
      </c>
      <c r="E213" s="26">
        <f t="shared" si="9"/>
        <v>3.5717849999999998</v>
      </c>
      <c r="F213" s="39">
        <v>0.51</v>
      </c>
      <c r="G213" s="26">
        <f t="shared" si="10"/>
        <v>1.5794699999999998E-2</v>
      </c>
      <c r="L213" s="26" t="s">
        <v>27</v>
      </c>
      <c r="M213" s="26">
        <f>AVERAGE(E225:E230)</f>
        <v>2.9601459999999999</v>
      </c>
      <c r="N213" s="60">
        <f>AVERAGE(G225:G230)</f>
        <v>8.7077316666666668E-2</v>
      </c>
      <c r="O213" s="45"/>
      <c r="P213" s="20"/>
      <c r="Q213" s="20"/>
    </row>
    <row r="214" spans="1:17" x14ac:dyDescent="0.2">
      <c r="A214" s="54">
        <v>41373</v>
      </c>
      <c r="B214" s="28">
        <v>12</v>
      </c>
      <c r="C214" s="28" t="s">
        <v>113</v>
      </c>
      <c r="D214" s="38">
        <v>215</v>
      </c>
      <c r="E214" s="26">
        <f t="shared" si="9"/>
        <v>3.0115050000000001</v>
      </c>
      <c r="F214" s="39">
        <v>0.46</v>
      </c>
      <c r="G214" s="26">
        <f t="shared" si="10"/>
        <v>1.4246200000000001E-2</v>
      </c>
      <c r="L214" s="26" t="s">
        <v>28</v>
      </c>
      <c r="M214" s="26">
        <f>AVERAGE(E231:E234)</f>
        <v>3.7678829999999999</v>
      </c>
      <c r="N214" s="60">
        <f>AVERAGE(G231:G234)</f>
        <v>6.2636824999999993E-2</v>
      </c>
      <c r="O214" s="45"/>
      <c r="P214" s="20"/>
      <c r="Q214" s="21"/>
    </row>
    <row r="215" spans="1:17" x14ac:dyDescent="0.2">
      <c r="A215" s="54">
        <v>41387</v>
      </c>
      <c r="B215" s="28">
        <v>12</v>
      </c>
      <c r="C215" s="28"/>
      <c r="D215" s="37">
        <v>272</v>
      </c>
      <c r="E215" s="26">
        <f t="shared" si="9"/>
        <v>3.809904</v>
      </c>
      <c r="F215" s="37">
        <v>0.51</v>
      </c>
      <c r="G215" s="26">
        <f t="shared" si="10"/>
        <v>1.5794699999999998E-2</v>
      </c>
      <c r="L215" s="26" t="s">
        <v>29</v>
      </c>
      <c r="M215" s="26">
        <f>AVERAGE(E235:E238)</f>
        <v>3.70835325</v>
      </c>
      <c r="N215" s="60">
        <f>AVERAGE(G235:G238)</f>
        <v>1.7498050000000001E-2</v>
      </c>
      <c r="O215" s="45"/>
      <c r="P215" s="20"/>
      <c r="Q215" s="21"/>
    </row>
    <row r="216" spans="1:17" x14ac:dyDescent="0.2">
      <c r="A216" s="54">
        <v>41387</v>
      </c>
      <c r="B216" s="28">
        <v>12</v>
      </c>
      <c r="C216" s="28" t="s">
        <v>113</v>
      </c>
      <c r="D216" s="37">
        <v>256</v>
      </c>
      <c r="E216" s="26">
        <f t="shared" si="9"/>
        <v>3.5857920000000001</v>
      </c>
      <c r="F216" s="37">
        <v>0.47</v>
      </c>
      <c r="G216" s="26">
        <f t="shared" si="10"/>
        <v>1.45559E-2</v>
      </c>
      <c r="L216" s="26" t="s">
        <v>88</v>
      </c>
      <c r="M216" s="26">
        <f>AVERAGE(E239:E242)</f>
        <v>4.3596787500000005</v>
      </c>
      <c r="N216" s="60">
        <f>AVERAGE(G239:G242)</f>
        <v>3.3912150000000002E-2</v>
      </c>
      <c r="O216" s="45"/>
      <c r="P216" s="20"/>
      <c r="Q216" s="20"/>
    </row>
    <row r="217" spans="1:17" x14ac:dyDescent="0.2">
      <c r="A217" s="54">
        <v>41401</v>
      </c>
      <c r="B217" s="28">
        <v>12</v>
      </c>
      <c r="C217" s="28"/>
      <c r="D217" s="37">
        <v>270</v>
      </c>
      <c r="E217" s="26">
        <f t="shared" si="9"/>
        <v>3.7818899999999998</v>
      </c>
      <c r="F217" s="37">
        <v>1.33</v>
      </c>
      <c r="G217" s="26">
        <f t="shared" si="10"/>
        <v>4.11901E-2</v>
      </c>
      <c r="L217" s="26" t="s">
        <v>31</v>
      </c>
      <c r="M217" s="26">
        <f>AVERAGE(E243:E244)</f>
        <v>4.8324149999999992</v>
      </c>
      <c r="N217" s="60">
        <f>AVERAGE(G243:G244)</f>
        <v>2.1059600000000001E-2</v>
      </c>
      <c r="O217" s="45"/>
      <c r="P217" s="20"/>
      <c r="Q217" s="20"/>
    </row>
    <row r="218" spans="1:17" x14ac:dyDescent="0.2">
      <c r="A218" s="54">
        <v>41401</v>
      </c>
      <c r="B218" s="28">
        <v>12</v>
      </c>
      <c r="C218" s="28" t="s">
        <v>113</v>
      </c>
      <c r="D218" s="37">
        <v>257</v>
      </c>
      <c r="E218" s="26">
        <f t="shared" si="9"/>
        <v>3.599799</v>
      </c>
      <c r="F218" s="37">
        <v>1.03</v>
      </c>
      <c r="G218" s="26">
        <f t="shared" si="10"/>
        <v>3.18991E-2</v>
      </c>
      <c r="N218" s="44"/>
      <c r="O218" s="45"/>
      <c r="P218" s="20"/>
      <c r="Q218" s="20"/>
    </row>
    <row r="219" spans="1:17" x14ac:dyDescent="0.2">
      <c r="A219" s="54">
        <v>41415</v>
      </c>
      <c r="B219" s="28">
        <v>12</v>
      </c>
      <c r="C219" s="28"/>
      <c r="D219" s="37">
        <v>268</v>
      </c>
      <c r="E219" s="26">
        <f>(D217*14.007)*(0.001)</f>
        <v>3.7818899999999998</v>
      </c>
      <c r="F219" s="37">
        <v>2.08</v>
      </c>
      <c r="G219" s="26">
        <f t="shared" si="10"/>
        <v>6.4417599999999992E-2</v>
      </c>
      <c r="N219" s="44"/>
      <c r="O219" s="45"/>
      <c r="P219" s="20"/>
      <c r="Q219" s="21"/>
    </row>
    <row r="220" spans="1:17" x14ac:dyDescent="0.2">
      <c r="A220" s="54">
        <v>41415</v>
      </c>
      <c r="B220" s="28">
        <v>12</v>
      </c>
      <c r="C220" s="28" t="s">
        <v>113</v>
      </c>
      <c r="D220" s="37">
        <v>261</v>
      </c>
      <c r="E220" s="26">
        <f>(D218*14.007)*(0.001)</f>
        <v>3.599799</v>
      </c>
      <c r="F220" s="37">
        <v>1.28</v>
      </c>
      <c r="G220" s="26">
        <f t="shared" si="10"/>
        <v>3.9641599999999999E-2</v>
      </c>
    </row>
    <row r="221" spans="1:17" x14ac:dyDescent="0.2">
      <c r="A221" s="54">
        <v>41429</v>
      </c>
      <c r="B221" s="28">
        <v>12</v>
      </c>
      <c r="C221" s="28"/>
      <c r="D221" s="46">
        <v>291</v>
      </c>
      <c r="E221" s="26">
        <f>(D219*14.007)*(0.001)</f>
        <v>3.753876</v>
      </c>
      <c r="F221" s="37">
        <v>3.72</v>
      </c>
      <c r="G221" s="26">
        <f t="shared" si="10"/>
        <v>0.1152084</v>
      </c>
    </row>
    <row r="222" spans="1:17" x14ac:dyDescent="0.2">
      <c r="A222" s="54">
        <v>41429</v>
      </c>
      <c r="B222" s="28">
        <v>12</v>
      </c>
      <c r="C222" s="28" t="s">
        <v>113</v>
      </c>
      <c r="D222" s="46">
        <v>299</v>
      </c>
      <c r="E222" s="26">
        <f>(D220*14.007)*(0.001)</f>
        <v>3.6558269999999999</v>
      </c>
      <c r="F222" s="37">
        <v>2.92</v>
      </c>
      <c r="G222" s="26">
        <f t="shared" si="10"/>
        <v>9.043240000000001E-2</v>
      </c>
    </row>
    <row r="223" spans="1:17" x14ac:dyDescent="0.2">
      <c r="A223" s="130">
        <v>41443</v>
      </c>
      <c r="B223" s="28">
        <v>12</v>
      </c>
      <c r="C223" s="28"/>
      <c r="D223" s="37">
        <v>251</v>
      </c>
      <c r="E223" s="26">
        <f t="shared" si="9"/>
        <v>3.5157570000000002</v>
      </c>
      <c r="F223" s="37">
        <v>2.87</v>
      </c>
      <c r="G223" s="26">
        <f t="shared" si="10"/>
        <v>8.8883900000000002E-2</v>
      </c>
    </row>
    <row r="224" spans="1:17" x14ac:dyDescent="0.2">
      <c r="A224" s="130">
        <v>41443</v>
      </c>
      <c r="B224" s="28">
        <v>12</v>
      </c>
      <c r="C224" s="28" t="s">
        <v>113</v>
      </c>
      <c r="D224" s="46">
        <v>249</v>
      </c>
      <c r="E224" s="26">
        <f t="shared" ref="E224:E244" si="12">(D224*14.007)*(0.001)</f>
        <v>3.487743</v>
      </c>
      <c r="F224" s="46">
        <v>2.83</v>
      </c>
      <c r="G224" s="26">
        <f t="shared" si="10"/>
        <v>8.7645100000000004E-2</v>
      </c>
    </row>
    <row r="225" spans="1:7" x14ac:dyDescent="0.2">
      <c r="A225" s="131">
        <v>41457</v>
      </c>
      <c r="B225" s="28">
        <v>12</v>
      </c>
      <c r="C225" s="28"/>
      <c r="D225" s="46">
        <v>156</v>
      </c>
      <c r="E225" s="26">
        <f t="shared" si="12"/>
        <v>2.185092</v>
      </c>
      <c r="F225" s="46">
        <v>4.78</v>
      </c>
      <c r="G225" s="26">
        <f t="shared" si="10"/>
        <v>0.14803659999999999</v>
      </c>
    </row>
    <row r="226" spans="1:7" x14ac:dyDescent="0.2">
      <c r="A226" s="131">
        <v>41457</v>
      </c>
      <c r="B226" s="28">
        <v>12</v>
      </c>
      <c r="C226" s="28" t="s">
        <v>113</v>
      </c>
      <c r="D226" s="46">
        <v>152</v>
      </c>
      <c r="E226" s="26">
        <f t="shared" si="12"/>
        <v>2.1290640000000001</v>
      </c>
      <c r="F226" s="46">
        <v>4.74</v>
      </c>
      <c r="G226" s="26">
        <f t="shared" si="10"/>
        <v>0.14679780000000001</v>
      </c>
    </row>
    <row r="227" spans="1:7" x14ac:dyDescent="0.2">
      <c r="A227" s="130">
        <v>41471</v>
      </c>
      <c r="B227" s="28">
        <v>12</v>
      </c>
      <c r="C227" s="28"/>
      <c r="D227" s="46">
        <v>208</v>
      </c>
      <c r="E227" s="26">
        <f t="shared" si="12"/>
        <v>2.913456</v>
      </c>
      <c r="F227" s="46">
        <v>3.15</v>
      </c>
      <c r="G227" s="26">
        <f t="shared" si="10"/>
        <v>9.7555500000000003E-2</v>
      </c>
    </row>
    <row r="228" spans="1:7" x14ac:dyDescent="0.2">
      <c r="A228" s="130">
        <v>41471</v>
      </c>
      <c r="B228" s="28">
        <v>12</v>
      </c>
      <c r="C228" s="28" t="s">
        <v>113</v>
      </c>
      <c r="D228" s="46">
        <v>204</v>
      </c>
      <c r="E228" s="26">
        <f t="shared" si="12"/>
        <v>2.8574280000000001</v>
      </c>
      <c r="F228" s="46">
        <v>3.05</v>
      </c>
      <c r="G228" s="26">
        <f t="shared" si="10"/>
        <v>9.4458499999999987E-2</v>
      </c>
    </row>
    <row r="229" spans="1:7" x14ac:dyDescent="0.2">
      <c r="A229" s="130">
        <v>41485</v>
      </c>
      <c r="B229" s="28">
        <v>12</v>
      </c>
      <c r="C229" s="28"/>
      <c r="D229" s="46">
        <v>278</v>
      </c>
      <c r="E229" s="26">
        <f t="shared" si="12"/>
        <v>3.8939460000000001</v>
      </c>
      <c r="F229" s="46">
        <v>0.56000000000000005</v>
      </c>
      <c r="G229" s="26">
        <f t="shared" si="10"/>
        <v>1.73432E-2</v>
      </c>
    </row>
    <row r="230" spans="1:7" x14ac:dyDescent="0.2">
      <c r="A230" s="130">
        <v>41485</v>
      </c>
      <c r="B230" s="28">
        <v>12</v>
      </c>
      <c r="C230" s="28" t="s">
        <v>113</v>
      </c>
      <c r="D230" s="46">
        <v>270</v>
      </c>
      <c r="E230" s="26">
        <f t="shared" si="12"/>
        <v>3.7818899999999998</v>
      </c>
      <c r="F230" s="46">
        <v>0.59</v>
      </c>
      <c r="G230" s="26">
        <f t="shared" si="10"/>
        <v>1.8272299999999998E-2</v>
      </c>
    </row>
    <row r="231" spans="1:7" x14ac:dyDescent="0.2">
      <c r="A231" s="130">
        <v>41499</v>
      </c>
      <c r="B231" s="28">
        <v>12</v>
      </c>
      <c r="C231" s="28"/>
      <c r="D231" s="46">
        <v>280</v>
      </c>
      <c r="E231" s="26">
        <f t="shared" si="12"/>
        <v>3.9219600000000003</v>
      </c>
      <c r="F231" s="46">
        <v>3.34</v>
      </c>
      <c r="G231" s="26">
        <f t="shared" si="10"/>
        <v>0.1034398</v>
      </c>
    </row>
    <row r="232" spans="1:7" x14ac:dyDescent="0.2">
      <c r="A232" s="130">
        <v>41499</v>
      </c>
      <c r="B232" s="28">
        <v>12</v>
      </c>
      <c r="C232" s="28" t="s">
        <v>113</v>
      </c>
      <c r="D232" s="46">
        <v>278</v>
      </c>
      <c r="E232" s="26">
        <f t="shared" si="12"/>
        <v>3.8939460000000001</v>
      </c>
      <c r="F232" s="46">
        <v>3.62</v>
      </c>
      <c r="G232" s="26">
        <f t="shared" si="10"/>
        <v>0.1121114</v>
      </c>
    </row>
    <row r="233" spans="1:7" x14ac:dyDescent="0.2">
      <c r="A233" s="130">
        <v>41513</v>
      </c>
      <c r="B233" s="28">
        <v>12</v>
      </c>
      <c r="C233" s="28"/>
      <c r="D233" s="46">
        <v>265</v>
      </c>
      <c r="E233" s="26">
        <f t="shared" si="12"/>
        <v>3.7118549999999999</v>
      </c>
      <c r="F233" s="46">
        <v>0.56999999999999995</v>
      </c>
      <c r="G233" s="26">
        <f t="shared" si="10"/>
        <v>1.7652899999999999E-2</v>
      </c>
    </row>
    <row r="234" spans="1:7" x14ac:dyDescent="0.2">
      <c r="A234" s="130">
        <v>41513</v>
      </c>
      <c r="B234" s="28">
        <v>12</v>
      </c>
      <c r="C234" s="28" t="s">
        <v>113</v>
      </c>
      <c r="D234" s="46">
        <v>253</v>
      </c>
      <c r="E234" s="26">
        <f t="shared" si="12"/>
        <v>3.543771</v>
      </c>
      <c r="F234" s="46">
        <v>0.56000000000000005</v>
      </c>
      <c r="G234" s="26">
        <f t="shared" si="10"/>
        <v>1.73432E-2</v>
      </c>
    </row>
    <row r="235" spans="1:7" x14ac:dyDescent="0.2">
      <c r="A235" s="31">
        <v>41527</v>
      </c>
      <c r="B235" s="28">
        <v>12</v>
      </c>
      <c r="C235" s="28"/>
      <c r="D235" s="46">
        <v>271</v>
      </c>
      <c r="E235" s="26">
        <f t="shared" si="12"/>
        <v>3.7958970000000001</v>
      </c>
      <c r="F235" s="46">
        <v>0.42</v>
      </c>
      <c r="G235" s="26">
        <f t="shared" si="10"/>
        <v>1.3007399999999999E-2</v>
      </c>
    </row>
    <row r="236" spans="1:7" x14ac:dyDescent="0.2">
      <c r="A236" s="31">
        <v>41527</v>
      </c>
      <c r="B236" s="28">
        <v>12</v>
      </c>
      <c r="C236" s="28" t="s">
        <v>113</v>
      </c>
      <c r="D236" s="46">
        <v>275</v>
      </c>
      <c r="E236" s="26">
        <f t="shared" si="12"/>
        <v>3.8519249999999996</v>
      </c>
      <c r="F236" s="46">
        <v>0.47</v>
      </c>
      <c r="G236" s="26">
        <f t="shared" si="10"/>
        <v>1.45559E-2</v>
      </c>
    </row>
    <row r="237" spans="1:7" x14ac:dyDescent="0.2">
      <c r="A237" s="31">
        <v>41541</v>
      </c>
      <c r="B237" s="28">
        <v>12</v>
      </c>
      <c r="C237" s="28"/>
      <c r="D237" s="46">
        <v>256</v>
      </c>
      <c r="E237" s="26">
        <f t="shared" si="12"/>
        <v>3.5857920000000001</v>
      </c>
      <c r="F237" s="46">
        <v>0.65</v>
      </c>
      <c r="G237" s="26">
        <f t="shared" si="10"/>
        <v>2.0130500000000003E-2</v>
      </c>
    </row>
    <row r="238" spans="1:7" x14ac:dyDescent="0.2">
      <c r="A238" s="31">
        <v>41541</v>
      </c>
      <c r="B238" s="28">
        <v>12</v>
      </c>
      <c r="C238" s="28" t="s">
        <v>113</v>
      </c>
      <c r="D238" s="46">
        <v>257</v>
      </c>
      <c r="E238" s="26">
        <f t="shared" si="12"/>
        <v>3.599799</v>
      </c>
      <c r="F238" s="46">
        <v>0.72</v>
      </c>
      <c r="G238" s="26">
        <f t="shared" si="10"/>
        <v>2.2298399999999999E-2</v>
      </c>
    </row>
    <row r="239" spans="1:7" x14ac:dyDescent="0.2">
      <c r="A239" s="31">
        <v>41555</v>
      </c>
      <c r="B239" s="28">
        <v>12</v>
      </c>
      <c r="C239" s="28"/>
      <c r="D239" s="46">
        <v>309</v>
      </c>
      <c r="E239" s="26">
        <f t="shared" si="12"/>
        <v>4.328163</v>
      </c>
      <c r="F239" s="46">
        <v>1.29</v>
      </c>
      <c r="G239" s="26">
        <f t="shared" si="10"/>
        <v>3.9951299999999995E-2</v>
      </c>
    </row>
    <row r="240" spans="1:7" x14ac:dyDescent="0.2">
      <c r="A240" s="31">
        <v>41555</v>
      </c>
      <c r="B240" s="28">
        <v>12</v>
      </c>
      <c r="C240" s="28" t="s">
        <v>113</v>
      </c>
      <c r="D240" s="46">
        <v>310</v>
      </c>
      <c r="E240" s="26">
        <f t="shared" si="12"/>
        <v>4.3421700000000003</v>
      </c>
      <c r="F240" s="46">
        <v>1.32</v>
      </c>
      <c r="G240" s="26">
        <f t="shared" si="10"/>
        <v>4.0880400000000004E-2</v>
      </c>
    </row>
    <row r="241" spans="1:14" x14ac:dyDescent="0.2">
      <c r="A241" s="56">
        <v>41569</v>
      </c>
      <c r="B241" s="28">
        <v>12</v>
      </c>
      <c r="C241" s="28"/>
      <c r="D241" s="46">
        <v>314</v>
      </c>
      <c r="E241" s="26">
        <f t="shared" si="12"/>
        <v>4.3981980000000007</v>
      </c>
      <c r="F241" s="46">
        <v>0.87</v>
      </c>
      <c r="G241" s="26">
        <f t="shared" si="10"/>
        <v>2.69439E-2</v>
      </c>
    </row>
    <row r="242" spans="1:14" x14ac:dyDescent="0.2">
      <c r="A242" s="56">
        <v>41569</v>
      </c>
      <c r="B242" s="28">
        <v>12</v>
      </c>
      <c r="C242" s="28" t="s">
        <v>113</v>
      </c>
      <c r="D242" s="46">
        <v>312</v>
      </c>
      <c r="E242" s="26">
        <f t="shared" si="12"/>
        <v>4.3701840000000001</v>
      </c>
      <c r="F242" s="46">
        <v>0.9</v>
      </c>
      <c r="G242" s="26">
        <f t="shared" si="10"/>
        <v>2.7873000000000002E-2</v>
      </c>
    </row>
    <row r="243" spans="1:14" x14ac:dyDescent="0.2">
      <c r="A243" s="31">
        <v>41583</v>
      </c>
      <c r="B243" s="28">
        <v>12</v>
      </c>
      <c r="C243" s="28"/>
      <c r="D243" s="46">
        <v>337</v>
      </c>
      <c r="E243" s="26">
        <f t="shared" si="12"/>
        <v>4.7203589999999993</v>
      </c>
      <c r="F243" s="46">
        <v>0.65</v>
      </c>
      <c r="G243" s="26">
        <f t="shared" si="10"/>
        <v>2.0130500000000003E-2</v>
      </c>
    </row>
    <row r="244" spans="1:14" x14ac:dyDescent="0.2">
      <c r="A244" s="31">
        <v>41583</v>
      </c>
      <c r="B244" s="28">
        <v>12</v>
      </c>
      <c r="C244" s="28" t="s">
        <v>113</v>
      </c>
      <c r="D244" s="46">
        <v>353</v>
      </c>
      <c r="E244" s="26">
        <f t="shared" si="12"/>
        <v>4.9444710000000001</v>
      </c>
      <c r="F244" s="46">
        <v>0.71</v>
      </c>
      <c r="G244" s="26">
        <f t="shared" si="10"/>
        <v>2.19887E-2</v>
      </c>
    </row>
    <row r="246" spans="1:14" x14ac:dyDescent="0.2">
      <c r="A246" s="54">
        <v>41345</v>
      </c>
      <c r="B246" s="28">
        <v>13</v>
      </c>
      <c r="D246" s="37">
        <v>129</v>
      </c>
      <c r="E246" s="26">
        <f t="shared" ref="E246:E335" si="13">(D246*14.007)*(0.001)</f>
        <v>1.8069030000000001</v>
      </c>
      <c r="F246" s="37">
        <v>1.47</v>
      </c>
      <c r="G246" s="26">
        <f t="shared" si="10"/>
        <v>4.5525900000000001E-2</v>
      </c>
      <c r="L246" s="26" t="s">
        <v>22</v>
      </c>
      <c r="M246" s="26">
        <f>AVERAGE(E246:E247)</f>
        <v>2.0660324999999999</v>
      </c>
      <c r="N246" s="26">
        <f>AVERAGE(G246:G247)</f>
        <v>3.6389749999999998E-2</v>
      </c>
    </row>
    <row r="247" spans="1:14" x14ac:dyDescent="0.2">
      <c r="A247" s="54">
        <v>41359</v>
      </c>
      <c r="B247" s="28">
        <v>13</v>
      </c>
      <c r="D247" s="37">
        <v>166</v>
      </c>
      <c r="E247" s="26">
        <f t="shared" si="13"/>
        <v>2.3251619999999997</v>
      </c>
      <c r="F247" s="37">
        <v>0.88</v>
      </c>
      <c r="G247" s="26">
        <f t="shared" si="10"/>
        <v>2.7253599999999999E-2</v>
      </c>
      <c r="L247" s="26" t="s">
        <v>24</v>
      </c>
      <c r="M247" s="26">
        <f>AVERAGE(E248:E249)</f>
        <v>1.54077</v>
      </c>
      <c r="N247" s="26">
        <f>AVERAGE(G248:G249)</f>
        <v>3.0660300000000001E-2</v>
      </c>
    </row>
    <row r="248" spans="1:14" x14ac:dyDescent="0.2">
      <c r="A248" s="54">
        <v>41373</v>
      </c>
      <c r="B248" s="28">
        <v>13</v>
      </c>
      <c r="D248" s="37">
        <v>110</v>
      </c>
      <c r="E248" s="26">
        <f t="shared" si="13"/>
        <v>1.54077</v>
      </c>
      <c r="F248" s="37">
        <v>0.99</v>
      </c>
      <c r="G248" s="26">
        <f t="shared" si="10"/>
        <v>3.0660300000000001E-2</v>
      </c>
      <c r="L248" s="26" t="s">
        <v>25</v>
      </c>
      <c r="M248" s="26">
        <f>AVERAGE(E250:E251)</f>
        <v>1.54006965</v>
      </c>
      <c r="N248" s="26">
        <f>AVERAGE(G250:G251)</f>
        <v>7.5566800000000003E-2</v>
      </c>
    </row>
    <row r="249" spans="1:14" x14ac:dyDescent="0.2">
      <c r="A249" s="54">
        <v>41387</v>
      </c>
      <c r="B249" s="28">
        <v>13</v>
      </c>
      <c r="C249" s="37" t="s">
        <v>120</v>
      </c>
      <c r="F249" s="37"/>
      <c r="L249" s="26" t="s">
        <v>26</v>
      </c>
      <c r="M249" s="26">
        <f>AVERAGE(E252:E253)</f>
        <v>1.568784</v>
      </c>
      <c r="N249" s="26">
        <f>AVERAGE(G252:G253)</f>
        <v>9.7245799999999993E-2</v>
      </c>
    </row>
    <row r="250" spans="1:14" x14ac:dyDescent="0.2">
      <c r="A250" s="54">
        <v>41401</v>
      </c>
      <c r="B250" s="28">
        <v>13</v>
      </c>
      <c r="D250" s="38">
        <v>123</v>
      </c>
      <c r="E250" s="26">
        <f t="shared" si="13"/>
        <v>1.722861</v>
      </c>
      <c r="F250" s="39">
        <v>2.72</v>
      </c>
      <c r="G250" s="26">
        <f t="shared" si="10"/>
        <v>8.4238400000000005E-2</v>
      </c>
      <c r="L250" s="26" t="s">
        <v>27</v>
      </c>
      <c r="M250" s="26">
        <f>AVERAGE(E254:E256)</f>
        <v>1.5314319999999999</v>
      </c>
      <c r="N250" s="26">
        <f>AVERAGE(G254:G256)</f>
        <v>0.1542306</v>
      </c>
    </row>
    <row r="251" spans="1:14" x14ac:dyDescent="0.2">
      <c r="A251" s="54">
        <v>41415</v>
      </c>
      <c r="B251" s="28">
        <v>13</v>
      </c>
      <c r="D251" s="40">
        <v>96.9</v>
      </c>
      <c r="E251" s="26">
        <f t="shared" si="13"/>
        <v>1.3572782999999999</v>
      </c>
      <c r="F251" s="39">
        <v>2.16</v>
      </c>
      <c r="G251" s="26">
        <f t="shared" si="10"/>
        <v>6.6895200000000002E-2</v>
      </c>
      <c r="L251" s="26" t="s">
        <v>28</v>
      </c>
      <c r="M251" s="26">
        <f>AVERAGE(E257:E258)</f>
        <v>1.6458225</v>
      </c>
      <c r="N251" s="26">
        <f>AVERAGE(G257:G258)</f>
        <v>8.5322350000000005E-2</v>
      </c>
    </row>
    <row r="252" spans="1:14" x14ac:dyDescent="0.2">
      <c r="A252" s="54">
        <v>41429</v>
      </c>
      <c r="B252" s="28">
        <v>13</v>
      </c>
      <c r="D252" s="37">
        <v>111</v>
      </c>
      <c r="E252" s="26">
        <f t="shared" si="13"/>
        <v>1.5547770000000001</v>
      </c>
      <c r="F252" s="37">
        <v>3.31</v>
      </c>
      <c r="G252" s="26">
        <f t="shared" si="10"/>
        <v>0.1025107</v>
      </c>
      <c r="L252" s="26" t="s">
        <v>29</v>
      </c>
      <c r="M252" s="26">
        <f>AVERAGE(E259:E260)</f>
        <v>1.9539765</v>
      </c>
      <c r="N252" s="26">
        <f>AVERAGE(G259:G260)</f>
        <v>9.6626400000000001E-2</v>
      </c>
    </row>
    <row r="253" spans="1:14" x14ac:dyDescent="0.2">
      <c r="A253" s="130">
        <v>41443</v>
      </c>
      <c r="B253" s="28">
        <v>13</v>
      </c>
      <c r="D253" s="37">
        <v>113</v>
      </c>
      <c r="E253" s="26">
        <f t="shared" si="13"/>
        <v>1.5827910000000001</v>
      </c>
      <c r="F253" s="37">
        <v>2.97</v>
      </c>
      <c r="G253" s="26">
        <f t="shared" si="10"/>
        <v>9.1980900000000004E-2</v>
      </c>
      <c r="L253" s="26" t="s">
        <v>88</v>
      </c>
      <c r="M253" s="26">
        <f>AVERAGE(E261:E262)</f>
        <v>1.3600796999999998</v>
      </c>
      <c r="N253" s="26">
        <f>AVERAGE(G261:G262)</f>
        <v>6.4417599999999992E-2</v>
      </c>
    </row>
    <row r="254" spans="1:14" x14ac:dyDescent="0.2">
      <c r="A254" s="131">
        <v>41457</v>
      </c>
      <c r="B254" s="28">
        <v>13</v>
      </c>
      <c r="D254" s="46">
        <v>117</v>
      </c>
      <c r="E254" s="26">
        <f t="shared" si="13"/>
        <v>1.638819</v>
      </c>
      <c r="F254" s="46">
        <v>9</v>
      </c>
      <c r="G254" s="26">
        <f t="shared" si="10"/>
        <v>0.27873000000000003</v>
      </c>
      <c r="L254" s="26" t="s">
        <v>31</v>
      </c>
      <c r="M254" s="26">
        <f>AVERAGE(E263)</f>
        <v>1.0505249999999999</v>
      </c>
      <c r="N254" s="26">
        <f>AVERAGE(G263)</f>
        <v>4.1809499999999999E-2</v>
      </c>
    </row>
    <row r="255" spans="1:14" x14ac:dyDescent="0.2">
      <c r="A255" s="130">
        <v>41471</v>
      </c>
      <c r="B255" s="28">
        <v>13</v>
      </c>
      <c r="D255" s="46">
        <v>117</v>
      </c>
      <c r="E255" s="26">
        <f t="shared" si="13"/>
        <v>1.638819</v>
      </c>
      <c r="F255" s="46">
        <v>4.5999999999999996</v>
      </c>
      <c r="G255" s="26">
        <f t="shared" si="10"/>
        <v>0.14246200000000001</v>
      </c>
    </row>
    <row r="256" spans="1:14" x14ac:dyDescent="0.2">
      <c r="A256" s="130">
        <v>41485</v>
      </c>
      <c r="B256" s="28">
        <v>13</v>
      </c>
      <c r="D256" s="46">
        <v>94</v>
      </c>
      <c r="E256" s="26">
        <f t="shared" si="13"/>
        <v>1.3166579999999999</v>
      </c>
      <c r="F256" s="46">
        <v>1.34</v>
      </c>
      <c r="G256" s="26">
        <f t="shared" si="10"/>
        <v>4.1499800000000003E-2</v>
      </c>
    </row>
    <row r="257" spans="1:14" x14ac:dyDescent="0.2">
      <c r="A257" s="130">
        <v>41499</v>
      </c>
      <c r="B257" s="28">
        <v>13</v>
      </c>
      <c r="D257" s="46">
        <v>117</v>
      </c>
      <c r="E257" s="26">
        <f t="shared" si="13"/>
        <v>1.638819</v>
      </c>
      <c r="F257" s="46">
        <v>4.25</v>
      </c>
      <c r="G257" s="26">
        <f t="shared" si="10"/>
        <v>0.1316225</v>
      </c>
    </row>
    <row r="258" spans="1:14" x14ac:dyDescent="0.2">
      <c r="A258" s="130">
        <v>41513</v>
      </c>
      <c r="B258" s="28">
        <v>13</v>
      </c>
      <c r="D258" s="46">
        <v>118</v>
      </c>
      <c r="E258" s="26">
        <f t="shared" si="13"/>
        <v>1.6528260000000001</v>
      </c>
      <c r="F258" s="46">
        <v>1.26</v>
      </c>
      <c r="G258" s="26">
        <f t="shared" si="10"/>
        <v>3.90222E-2</v>
      </c>
    </row>
    <row r="259" spans="1:14" x14ac:dyDescent="0.2">
      <c r="A259" s="129">
        <v>41527</v>
      </c>
      <c r="B259" s="28">
        <v>13</v>
      </c>
      <c r="D259" s="46">
        <v>167</v>
      </c>
      <c r="E259" s="26">
        <f t="shared" si="13"/>
        <v>2.3391690000000001</v>
      </c>
      <c r="F259" s="46">
        <v>5.17</v>
      </c>
      <c r="G259" s="26">
        <f t="shared" si="10"/>
        <v>0.1601149</v>
      </c>
    </row>
    <row r="260" spans="1:14" x14ac:dyDescent="0.2">
      <c r="A260" s="55">
        <v>41541</v>
      </c>
      <c r="B260" s="28">
        <v>13</v>
      </c>
      <c r="D260" s="46">
        <v>112</v>
      </c>
      <c r="E260" s="26">
        <f t="shared" si="13"/>
        <v>1.568784</v>
      </c>
      <c r="F260" s="46">
        <v>1.07</v>
      </c>
      <c r="G260" s="26">
        <f t="shared" si="10"/>
        <v>3.3137900000000005E-2</v>
      </c>
    </row>
    <row r="261" spans="1:14" x14ac:dyDescent="0.2">
      <c r="A261" s="56">
        <v>41555</v>
      </c>
      <c r="B261" s="28">
        <v>13</v>
      </c>
      <c r="C261" s="37" t="s">
        <v>120</v>
      </c>
    </row>
    <row r="262" spans="1:14" x14ac:dyDescent="0.2">
      <c r="A262" s="56">
        <v>41569</v>
      </c>
      <c r="B262" s="28">
        <v>13</v>
      </c>
      <c r="D262" s="46">
        <v>97.1</v>
      </c>
      <c r="E262" s="26">
        <f t="shared" si="13"/>
        <v>1.3600796999999998</v>
      </c>
      <c r="F262" s="46">
        <v>2.08</v>
      </c>
      <c r="G262" s="26">
        <f t="shared" si="10"/>
        <v>6.4417599999999992E-2</v>
      </c>
    </row>
    <row r="263" spans="1:14" x14ac:dyDescent="0.2">
      <c r="A263" s="56">
        <v>41583</v>
      </c>
      <c r="B263" s="28">
        <v>13</v>
      </c>
      <c r="D263" s="46">
        <v>75</v>
      </c>
      <c r="E263" s="26">
        <f t="shared" si="13"/>
        <v>1.0505249999999999</v>
      </c>
      <c r="F263" s="46">
        <v>1.35</v>
      </c>
      <c r="G263" s="26">
        <f t="shared" si="10"/>
        <v>4.1809499999999999E-2</v>
      </c>
    </row>
    <row r="265" spans="1:14" x14ac:dyDescent="0.2">
      <c r="A265" s="54">
        <v>41345</v>
      </c>
      <c r="B265" s="28">
        <v>15</v>
      </c>
      <c r="D265" s="37">
        <v>110</v>
      </c>
      <c r="E265" s="26">
        <f t="shared" si="13"/>
        <v>1.54077</v>
      </c>
      <c r="F265" s="37">
        <v>1.81</v>
      </c>
      <c r="G265" s="26">
        <f t="shared" ref="G265:G355" si="14">(F265*30.97)*(0.001)</f>
        <v>5.60557E-2</v>
      </c>
      <c r="L265" s="26" t="s">
        <v>22</v>
      </c>
      <c r="M265" s="26">
        <f>AVERAGE(E265:E266)</f>
        <v>2.087043</v>
      </c>
      <c r="N265" s="26">
        <f>AVERAGE(G265:G266)</f>
        <v>4.1035249999999995E-2</v>
      </c>
    </row>
    <row r="266" spans="1:14" x14ac:dyDescent="0.2">
      <c r="A266" s="54">
        <v>41359</v>
      </c>
      <c r="B266" s="28">
        <v>15</v>
      </c>
      <c r="D266" s="37">
        <v>188</v>
      </c>
      <c r="E266" s="26">
        <f t="shared" si="13"/>
        <v>2.6333159999999998</v>
      </c>
      <c r="F266" s="39">
        <v>0.84</v>
      </c>
      <c r="G266" s="26">
        <f t="shared" si="14"/>
        <v>2.6014799999999998E-2</v>
      </c>
      <c r="L266" s="26" t="s">
        <v>24</v>
      </c>
      <c r="M266" s="26">
        <f>AVERAGE(E267:E268)</f>
        <v>1.8069029999999999</v>
      </c>
      <c r="N266" s="26">
        <f>AVERAGE(G267:G268)</f>
        <v>3.0040899999999999E-2</v>
      </c>
    </row>
    <row r="267" spans="1:14" x14ac:dyDescent="0.2">
      <c r="A267" s="54">
        <v>41373</v>
      </c>
      <c r="B267" s="28">
        <v>15</v>
      </c>
      <c r="D267" s="46">
        <v>151</v>
      </c>
      <c r="E267" s="26">
        <f t="shared" si="13"/>
        <v>2.1150569999999997</v>
      </c>
      <c r="F267" s="46">
        <v>0.84</v>
      </c>
      <c r="G267" s="26">
        <f t="shared" si="14"/>
        <v>2.6014799999999998E-2</v>
      </c>
      <c r="L267" s="26" t="s">
        <v>25</v>
      </c>
      <c r="M267" s="26">
        <f>AVERAGE(E269:E270)</f>
        <v>1.6528259999999999</v>
      </c>
      <c r="N267" s="26">
        <f>AVERAGE(G269:G270)</f>
        <v>4.5990450000000002E-2</v>
      </c>
    </row>
    <row r="268" spans="1:14" x14ac:dyDescent="0.2">
      <c r="A268" s="54">
        <v>41387</v>
      </c>
      <c r="B268" s="28">
        <v>15</v>
      </c>
      <c r="D268" s="40">
        <v>107</v>
      </c>
      <c r="E268" s="26">
        <f t="shared" si="13"/>
        <v>1.4987490000000001</v>
      </c>
      <c r="F268" s="39">
        <v>1.1000000000000001</v>
      </c>
      <c r="G268" s="26">
        <f t="shared" si="14"/>
        <v>3.4067E-2</v>
      </c>
      <c r="L268" s="26" t="s">
        <v>26</v>
      </c>
      <c r="M268" s="26">
        <f>AVERAGE(E271:E272)</f>
        <v>1.50225075</v>
      </c>
      <c r="N268" s="26">
        <f>AVERAGE(G271:G272)</f>
        <v>6.0701199999999997E-2</v>
      </c>
    </row>
    <row r="269" spans="1:14" x14ac:dyDescent="0.2">
      <c r="A269" s="54">
        <v>41401</v>
      </c>
      <c r="B269" s="28">
        <v>15</v>
      </c>
      <c r="D269" s="37">
        <v>116</v>
      </c>
      <c r="E269" s="26">
        <f t="shared" si="13"/>
        <v>1.6248119999999999</v>
      </c>
      <c r="F269" s="37">
        <v>1.32</v>
      </c>
      <c r="G269" s="26">
        <f t="shared" si="14"/>
        <v>4.0880400000000004E-2</v>
      </c>
      <c r="L269" s="26" t="s">
        <v>27</v>
      </c>
      <c r="M269" s="26">
        <f>AVERAGE(E273:E275)</f>
        <v>1.4044352</v>
      </c>
      <c r="N269" s="26">
        <f>AVERAGE(G273:G275)</f>
        <v>8.1347866666666657E-2</v>
      </c>
    </row>
    <row r="270" spans="1:14" x14ac:dyDescent="0.2">
      <c r="A270" s="54">
        <v>41415</v>
      </c>
      <c r="B270" s="28">
        <v>15</v>
      </c>
      <c r="D270" s="40">
        <v>120</v>
      </c>
      <c r="E270" s="26">
        <f t="shared" si="13"/>
        <v>1.6808399999999999</v>
      </c>
      <c r="F270" s="37">
        <v>1.65</v>
      </c>
      <c r="G270" s="26">
        <f t="shared" si="14"/>
        <v>5.11005E-2</v>
      </c>
      <c r="L270" s="26" t="s">
        <v>28</v>
      </c>
      <c r="M270" s="26">
        <f>AVERAGE(E276:E277)</f>
        <v>1.5547770000000001</v>
      </c>
      <c r="N270" s="26">
        <f>AVERAGE(G276:G277)</f>
        <v>5.1874749999999997E-2</v>
      </c>
    </row>
    <row r="271" spans="1:14" x14ac:dyDescent="0.2">
      <c r="A271" s="54">
        <v>41429</v>
      </c>
      <c r="B271" s="28">
        <v>15</v>
      </c>
      <c r="D271" s="37">
        <v>99.5</v>
      </c>
      <c r="E271" s="26">
        <f t="shared" si="13"/>
        <v>1.3936965000000001</v>
      </c>
      <c r="F271" s="37">
        <v>2.02</v>
      </c>
      <c r="G271" s="26">
        <f t="shared" si="14"/>
        <v>6.2559400000000001E-2</v>
      </c>
      <c r="L271" s="26" t="s">
        <v>29</v>
      </c>
      <c r="M271" s="26">
        <f>AVERAGE(E278:E279)</f>
        <v>0.69474720000000001</v>
      </c>
      <c r="N271" s="26">
        <f>AVERAGE(G278:G279)</f>
        <v>3.7009149999999998E-2</v>
      </c>
    </row>
    <row r="272" spans="1:14" x14ac:dyDescent="0.2">
      <c r="A272" s="130">
        <v>41443</v>
      </c>
      <c r="B272" s="28">
        <v>15</v>
      </c>
      <c r="D272" s="37">
        <v>115</v>
      </c>
      <c r="E272" s="26">
        <f t="shared" si="13"/>
        <v>1.610805</v>
      </c>
      <c r="F272" s="37">
        <v>1.9</v>
      </c>
      <c r="G272" s="26">
        <f t="shared" si="14"/>
        <v>5.8842999999999999E-2</v>
      </c>
      <c r="L272" s="26" t="s">
        <v>88</v>
      </c>
      <c r="M272" s="26">
        <f>AVERAGE(E280:E281)</f>
        <v>1.3838915999999999</v>
      </c>
      <c r="N272" s="26">
        <f>AVERAGE(G280:G281)</f>
        <v>4.7693799999999995E-2</v>
      </c>
    </row>
    <row r="273" spans="1:14" x14ac:dyDescent="0.2">
      <c r="A273" s="131">
        <v>41457</v>
      </c>
      <c r="B273" s="28">
        <v>15</v>
      </c>
      <c r="D273" s="46">
        <v>96.8</v>
      </c>
      <c r="E273" s="26">
        <f t="shared" si="13"/>
        <v>1.3558776000000001</v>
      </c>
      <c r="F273" s="46">
        <v>2.87</v>
      </c>
      <c r="G273" s="26">
        <f t="shared" si="14"/>
        <v>8.8883900000000002E-2</v>
      </c>
      <c r="L273" s="26" t="s">
        <v>31</v>
      </c>
      <c r="M273" s="26">
        <f>AVERAGE(E282)</f>
        <v>1.8349169999999999</v>
      </c>
      <c r="N273" s="26">
        <f>AVERAGE(G282)</f>
        <v>3.4686399999999999E-2</v>
      </c>
    </row>
    <row r="274" spans="1:14" x14ac:dyDescent="0.2">
      <c r="A274" s="130">
        <v>41471</v>
      </c>
      <c r="B274" s="28">
        <v>15</v>
      </c>
      <c r="D274" s="46">
        <v>102</v>
      </c>
      <c r="E274" s="26">
        <f t="shared" si="13"/>
        <v>1.428714</v>
      </c>
      <c r="F274" s="46">
        <v>3.5</v>
      </c>
      <c r="G274" s="26">
        <f t="shared" si="14"/>
        <v>0.10839499999999999</v>
      </c>
    </row>
    <row r="275" spans="1:14" x14ac:dyDescent="0.2">
      <c r="A275" s="130">
        <v>41485</v>
      </c>
      <c r="B275" s="28">
        <v>15</v>
      </c>
      <c r="D275" s="46">
        <v>102</v>
      </c>
      <c r="E275" s="26">
        <f t="shared" si="13"/>
        <v>1.428714</v>
      </c>
      <c r="F275" s="46">
        <v>1.51</v>
      </c>
      <c r="G275" s="26">
        <f t="shared" si="14"/>
        <v>4.6764699999999999E-2</v>
      </c>
    </row>
    <row r="276" spans="1:14" x14ac:dyDescent="0.2">
      <c r="A276" s="130">
        <v>41499</v>
      </c>
      <c r="B276" s="28">
        <v>15</v>
      </c>
      <c r="D276" s="46">
        <v>116</v>
      </c>
      <c r="E276" s="26">
        <f t="shared" si="13"/>
        <v>1.6248119999999999</v>
      </c>
      <c r="F276" s="46">
        <v>1.73</v>
      </c>
      <c r="G276" s="26">
        <f t="shared" si="14"/>
        <v>5.3578100000000003E-2</v>
      </c>
    </row>
    <row r="277" spans="1:14" x14ac:dyDescent="0.2">
      <c r="A277" s="130">
        <v>41513</v>
      </c>
      <c r="B277" s="28">
        <v>15</v>
      </c>
      <c r="D277" s="46">
        <v>106</v>
      </c>
      <c r="E277" s="26">
        <f t="shared" si="13"/>
        <v>1.484742</v>
      </c>
      <c r="F277" s="46">
        <v>1.62</v>
      </c>
      <c r="G277" s="26">
        <f t="shared" si="14"/>
        <v>5.0171399999999998E-2</v>
      </c>
    </row>
    <row r="278" spans="1:14" x14ac:dyDescent="0.2">
      <c r="A278" s="129">
        <v>41527</v>
      </c>
      <c r="B278" s="28">
        <v>15</v>
      </c>
      <c r="D278" s="46">
        <v>71.7</v>
      </c>
      <c r="E278" s="26">
        <f t="shared" si="13"/>
        <v>1.0043019</v>
      </c>
      <c r="F278" s="134">
        <v>0.83</v>
      </c>
      <c r="G278" s="26">
        <f t="shared" si="14"/>
        <v>2.5705099999999998E-2</v>
      </c>
    </row>
    <row r="279" spans="1:14" x14ac:dyDescent="0.2">
      <c r="A279" s="55">
        <v>41541</v>
      </c>
      <c r="B279" s="28">
        <v>15</v>
      </c>
      <c r="D279" s="46">
        <v>27.5</v>
      </c>
      <c r="E279" s="26">
        <f t="shared" si="13"/>
        <v>0.38519249999999999</v>
      </c>
      <c r="F279" s="134">
        <v>1.56</v>
      </c>
      <c r="G279" s="26">
        <f t="shared" si="14"/>
        <v>4.8313200000000001E-2</v>
      </c>
    </row>
    <row r="280" spans="1:14" x14ac:dyDescent="0.2">
      <c r="A280" s="56">
        <v>41555</v>
      </c>
      <c r="B280" s="28">
        <v>15</v>
      </c>
      <c r="D280" s="46">
        <v>92.6</v>
      </c>
      <c r="E280" s="26">
        <f t="shared" si="13"/>
        <v>1.2970481999999999</v>
      </c>
      <c r="F280" s="134">
        <v>1.19</v>
      </c>
      <c r="G280" s="26">
        <f t="shared" si="14"/>
        <v>3.6854299999999993E-2</v>
      </c>
    </row>
    <row r="281" spans="1:14" x14ac:dyDescent="0.2">
      <c r="A281" s="56">
        <v>41569</v>
      </c>
      <c r="B281" s="28">
        <v>15</v>
      </c>
      <c r="D281" s="46">
        <v>105</v>
      </c>
      <c r="E281" s="26">
        <f t="shared" si="13"/>
        <v>1.4707349999999999</v>
      </c>
      <c r="F281" s="134">
        <v>1.89</v>
      </c>
      <c r="G281" s="26">
        <f t="shared" si="14"/>
        <v>5.8533299999999996E-2</v>
      </c>
    </row>
    <row r="282" spans="1:14" x14ac:dyDescent="0.2">
      <c r="A282" s="56">
        <v>41583</v>
      </c>
      <c r="B282" s="28">
        <v>15</v>
      </c>
      <c r="D282" s="46">
        <v>131</v>
      </c>
      <c r="E282" s="26">
        <f t="shared" si="13"/>
        <v>1.8349169999999999</v>
      </c>
      <c r="F282" s="134">
        <v>1.1200000000000001</v>
      </c>
      <c r="G282" s="26">
        <f t="shared" si="14"/>
        <v>3.4686399999999999E-2</v>
      </c>
    </row>
    <row r="284" spans="1:14" x14ac:dyDescent="0.2">
      <c r="A284" s="54"/>
      <c r="D284" s="38"/>
      <c r="F284" s="37"/>
    </row>
    <row r="285" spans="1:14" x14ac:dyDescent="0.2">
      <c r="A285" s="54"/>
      <c r="D285" s="37"/>
      <c r="F285" s="39"/>
    </row>
    <row r="286" spans="1:14" x14ac:dyDescent="0.2">
      <c r="A286" s="54"/>
    </row>
    <row r="287" spans="1:14" x14ac:dyDescent="0.2">
      <c r="A287" s="54"/>
      <c r="D287" s="37"/>
      <c r="F287" s="39"/>
    </row>
    <row r="288" spans="1:14" x14ac:dyDescent="0.2">
      <c r="A288" s="54"/>
      <c r="D288" s="37"/>
      <c r="F288" s="37"/>
    </row>
    <row r="289" spans="1:14" x14ac:dyDescent="0.2">
      <c r="A289" s="54"/>
      <c r="D289" s="37"/>
      <c r="F289" s="37"/>
    </row>
    <row r="290" spans="1:14" x14ac:dyDescent="0.2">
      <c r="A290" s="54"/>
      <c r="D290" s="37"/>
      <c r="F290" s="37"/>
    </row>
    <row r="291" spans="1:14" x14ac:dyDescent="0.2">
      <c r="A291" s="54"/>
      <c r="D291" s="37"/>
      <c r="F291" s="37"/>
    </row>
    <row r="292" spans="1:14" x14ac:dyDescent="0.2">
      <c r="A292" s="55"/>
    </row>
    <row r="293" spans="1:14" x14ac:dyDescent="0.2">
      <c r="A293" s="55"/>
    </row>
    <row r="294" spans="1:14" x14ac:dyDescent="0.2">
      <c r="A294" s="55"/>
    </row>
    <row r="295" spans="1:14" x14ac:dyDescent="0.2">
      <c r="A295" s="55"/>
    </row>
    <row r="296" spans="1:14" x14ac:dyDescent="0.2">
      <c r="A296" s="55"/>
    </row>
    <row r="297" spans="1:14" x14ac:dyDescent="0.2">
      <c r="A297" s="55"/>
    </row>
    <row r="298" spans="1:14" x14ac:dyDescent="0.2">
      <c r="A298" s="55"/>
    </row>
    <row r="299" spans="1:14" x14ac:dyDescent="0.2">
      <c r="A299" s="56"/>
    </row>
    <row r="300" spans="1:14" x14ac:dyDescent="0.2">
      <c r="A300" s="56"/>
    </row>
    <row r="301" spans="1:14" x14ac:dyDescent="0.2">
      <c r="A301" s="56"/>
    </row>
    <row r="303" spans="1:14" x14ac:dyDescent="0.2">
      <c r="A303" s="54">
        <v>41345</v>
      </c>
      <c r="B303" s="28">
        <v>17</v>
      </c>
      <c r="D303" s="38">
        <v>149</v>
      </c>
      <c r="E303" s="26">
        <f t="shared" si="13"/>
        <v>2.087043</v>
      </c>
      <c r="F303" s="39">
        <v>2.37</v>
      </c>
      <c r="G303" s="26">
        <f t="shared" si="14"/>
        <v>7.3398900000000003E-2</v>
      </c>
      <c r="L303" s="26" t="s">
        <v>22</v>
      </c>
      <c r="M303" s="26">
        <f>AVERAGE(E303:E304)</f>
        <v>1.932966</v>
      </c>
      <c r="N303" s="26">
        <f>AVERAGE(G303:G304)</f>
        <v>6.7669450000000006E-2</v>
      </c>
    </row>
    <row r="304" spans="1:14" x14ac:dyDescent="0.2">
      <c r="A304" s="54">
        <v>41359</v>
      </c>
      <c r="B304" s="28">
        <v>17</v>
      </c>
      <c r="D304" s="37">
        <v>127</v>
      </c>
      <c r="E304" s="26">
        <f t="shared" si="13"/>
        <v>1.7788889999999999</v>
      </c>
      <c r="F304" s="39">
        <v>2</v>
      </c>
      <c r="G304" s="26">
        <f t="shared" si="14"/>
        <v>6.1940000000000002E-2</v>
      </c>
      <c r="L304" s="26" t="s">
        <v>24</v>
      </c>
      <c r="M304" s="26">
        <f>AVERAGE(E305:E306)</f>
        <v>1.6808399999999999</v>
      </c>
      <c r="N304" s="26">
        <f>AVERAGE(G305:G306)</f>
        <v>7.7424999999999994E-2</v>
      </c>
    </row>
    <row r="305" spans="1:14" x14ac:dyDescent="0.2">
      <c r="A305" s="54">
        <v>41373</v>
      </c>
      <c r="B305" s="28">
        <v>17</v>
      </c>
      <c r="D305" s="37">
        <v>120</v>
      </c>
      <c r="E305" s="26">
        <f t="shared" si="13"/>
        <v>1.6808399999999999</v>
      </c>
      <c r="F305" s="39">
        <v>2.5</v>
      </c>
      <c r="G305" s="26">
        <f t="shared" si="14"/>
        <v>7.7424999999999994E-2</v>
      </c>
      <c r="L305" s="26" t="s">
        <v>25</v>
      </c>
      <c r="M305" s="26">
        <f>AVERAGE(E307:E308)</f>
        <v>1.0127060999999999</v>
      </c>
      <c r="N305" s="26">
        <f>AVERAGE(G307:G308)</f>
        <v>0.10359465</v>
      </c>
    </row>
    <row r="306" spans="1:14" x14ac:dyDescent="0.2">
      <c r="A306" s="54">
        <v>41387</v>
      </c>
      <c r="B306" s="28">
        <v>17</v>
      </c>
      <c r="C306" s="37" t="s">
        <v>120</v>
      </c>
      <c r="F306" s="37"/>
      <c r="L306" s="26" t="s">
        <v>26</v>
      </c>
      <c r="M306" s="26">
        <f>AVERAGE(E309:E311)</f>
        <v>1.2036681999999999</v>
      </c>
      <c r="N306" s="26">
        <f>AVERAGE(G309:G310)</f>
        <v>8.7025699999999998E-2</v>
      </c>
    </row>
    <row r="307" spans="1:14" x14ac:dyDescent="0.2">
      <c r="A307" s="54">
        <v>41401</v>
      </c>
      <c r="B307" s="28">
        <v>17</v>
      </c>
      <c r="D307" s="37">
        <v>64.900000000000006</v>
      </c>
      <c r="E307" s="26">
        <f t="shared" si="13"/>
        <v>0.90905429999999998</v>
      </c>
      <c r="F307" s="39">
        <v>3.35</v>
      </c>
      <c r="G307" s="26">
        <f t="shared" si="14"/>
        <v>0.10374949999999999</v>
      </c>
      <c r="L307" s="26" t="s">
        <v>27</v>
      </c>
      <c r="M307" s="26">
        <f>AVERAGE(E311:E313)</f>
        <v>1.3376685000000001</v>
      </c>
      <c r="N307" s="26">
        <f>AVERAGE(G311:G313)</f>
        <v>0.13120956666666669</v>
      </c>
    </row>
    <row r="308" spans="1:14" x14ac:dyDescent="0.2">
      <c r="A308" s="54">
        <v>41415</v>
      </c>
      <c r="B308" s="28">
        <v>17</v>
      </c>
      <c r="D308" s="37">
        <v>79.7</v>
      </c>
      <c r="E308" s="26">
        <f t="shared" si="13"/>
        <v>1.1163578999999999</v>
      </c>
      <c r="F308" s="39">
        <v>3.34</v>
      </c>
      <c r="G308" s="26">
        <f t="shared" si="14"/>
        <v>0.1034398</v>
      </c>
      <c r="L308" s="26" t="s">
        <v>28</v>
      </c>
      <c r="M308" s="26">
        <f>AVERAGE(E314:E315)</f>
        <v>1.0435215000000002</v>
      </c>
      <c r="N308" s="26">
        <f>AVERAGE(G314:G315)</f>
        <v>8.8109649999999984E-2</v>
      </c>
    </row>
    <row r="309" spans="1:14" x14ac:dyDescent="0.2">
      <c r="A309" s="54">
        <v>41429</v>
      </c>
      <c r="B309" s="28">
        <v>17</v>
      </c>
      <c r="D309" s="37">
        <v>82.6</v>
      </c>
      <c r="E309" s="26">
        <f t="shared" si="13"/>
        <v>1.1569781999999997</v>
      </c>
      <c r="F309" s="37">
        <v>2.72</v>
      </c>
      <c r="G309" s="26">
        <f t="shared" si="14"/>
        <v>8.4238400000000005E-2</v>
      </c>
      <c r="L309" s="26" t="s">
        <v>29</v>
      </c>
      <c r="M309" s="26">
        <f>AVERAGE(E316:E317)</f>
        <v>0.86002979999999996</v>
      </c>
      <c r="N309" s="26">
        <f>AVERAGE(G316:G317)</f>
        <v>0.1018913</v>
      </c>
    </row>
    <row r="310" spans="1:14" x14ac:dyDescent="0.2">
      <c r="A310" s="130">
        <v>41443</v>
      </c>
      <c r="B310" s="28">
        <v>17</v>
      </c>
      <c r="D310" s="37">
        <v>91.4</v>
      </c>
      <c r="E310" s="26">
        <f t="shared" si="13"/>
        <v>1.2802398000000001</v>
      </c>
      <c r="F310" s="37">
        <v>2.9</v>
      </c>
      <c r="G310" s="26">
        <f t="shared" si="14"/>
        <v>8.981299999999999E-2</v>
      </c>
      <c r="L310" s="26" t="s">
        <v>88</v>
      </c>
      <c r="M310" s="26">
        <f>AVERAGE(E318:E319)</f>
        <v>1.0267131</v>
      </c>
      <c r="N310" s="26">
        <f>AVERAGE(G318:G319)</f>
        <v>5.38878E-2</v>
      </c>
    </row>
    <row r="311" spans="1:14" x14ac:dyDescent="0.2">
      <c r="A311" s="131">
        <v>41457</v>
      </c>
      <c r="B311" s="28">
        <v>17</v>
      </c>
      <c r="D311" s="46">
        <v>83.8</v>
      </c>
      <c r="E311" s="26">
        <f t="shared" si="13"/>
        <v>1.1737865999999999</v>
      </c>
      <c r="F311" s="46">
        <v>3.81</v>
      </c>
      <c r="G311" s="26">
        <f t="shared" si="14"/>
        <v>0.1179957</v>
      </c>
      <c r="L311" s="26" t="s">
        <v>31</v>
      </c>
      <c r="M311" s="26">
        <f>AVERAGE(E320)</f>
        <v>1.0701348000000002</v>
      </c>
      <c r="N311" s="26">
        <f>AVERAGE(G320)</f>
        <v>6.6895200000000002E-2</v>
      </c>
    </row>
    <row r="312" spans="1:14" x14ac:dyDescent="0.2">
      <c r="A312" s="130">
        <v>41471</v>
      </c>
      <c r="B312" s="28">
        <v>17</v>
      </c>
      <c r="D312" s="46">
        <v>114</v>
      </c>
      <c r="E312" s="26">
        <f t="shared" si="13"/>
        <v>1.5967979999999999</v>
      </c>
      <c r="F312" s="46">
        <v>5.44</v>
      </c>
      <c r="G312" s="26">
        <f t="shared" si="14"/>
        <v>0.16847680000000001</v>
      </c>
    </row>
    <row r="313" spans="1:14" x14ac:dyDescent="0.2">
      <c r="A313" s="130">
        <v>41485</v>
      </c>
      <c r="B313" s="28">
        <v>17</v>
      </c>
      <c r="D313" s="46">
        <v>88.7</v>
      </c>
      <c r="E313" s="26">
        <f t="shared" si="13"/>
        <v>1.2424209000000002</v>
      </c>
      <c r="F313" s="46">
        <v>3.46</v>
      </c>
      <c r="G313" s="26">
        <f t="shared" si="14"/>
        <v>0.10715620000000001</v>
      </c>
    </row>
    <row r="314" spans="1:14" x14ac:dyDescent="0.2">
      <c r="A314" s="130">
        <v>41499</v>
      </c>
      <c r="B314" s="28">
        <v>17</v>
      </c>
      <c r="D314" s="46">
        <v>81.8</v>
      </c>
      <c r="E314" s="26">
        <f t="shared" si="13"/>
        <v>1.1457726000000001</v>
      </c>
      <c r="F314" s="46">
        <v>2.65</v>
      </c>
      <c r="G314" s="26">
        <f t="shared" si="14"/>
        <v>8.2070499999999991E-2</v>
      </c>
    </row>
    <row r="315" spans="1:14" x14ac:dyDescent="0.2">
      <c r="A315" s="130">
        <v>41513</v>
      </c>
      <c r="B315" s="28">
        <v>17</v>
      </c>
      <c r="D315" s="46">
        <v>67.2</v>
      </c>
      <c r="E315" s="26">
        <f t="shared" si="13"/>
        <v>0.94127040000000006</v>
      </c>
      <c r="F315" s="46">
        <v>3.04</v>
      </c>
      <c r="G315" s="26">
        <f t="shared" si="14"/>
        <v>9.4148799999999991E-2</v>
      </c>
    </row>
    <row r="316" spans="1:14" x14ac:dyDescent="0.2">
      <c r="A316" s="129">
        <v>41527</v>
      </c>
      <c r="B316" s="28">
        <v>17</v>
      </c>
      <c r="C316" s="37" t="s">
        <v>120</v>
      </c>
    </row>
    <row r="317" spans="1:14" x14ac:dyDescent="0.2">
      <c r="A317" s="55">
        <v>41541</v>
      </c>
      <c r="B317" s="28">
        <v>17</v>
      </c>
      <c r="D317" s="46">
        <v>61.4</v>
      </c>
      <c r="E317" s="26">
        <f t="shared" si="13"/>
        <v>0.86002979999999996</v>
      </c>
      <c r="F317" s="46">
        <v>3.29</v>
      </c>
      <c r="G317" s="26">
        <f t="shared" si="14"/>
        <v>0.1018913</v>
      </c>
    </row>
    <row r="318" spans="1:14" x14ac:dyDescent="0.2">
      <c r="A318" s="56">
        <v>41555</v>
      </c>
      <c r="B318" s="28">
        <v>17</v>
      </c>
      <c r="C318" s="37" t="s">
        <v>120</v>
      </c>
    </row>
    <row r="319" spans="1:14" x14ac:dyDescent="0.2">
      <c r="A319" s="56">
        <v>41569</v>
      </c>
      <c r="B319" s="28">
        <v>17</v>
      </c>
      <c r="D319" s="46">
        <v>73.3</v>
      </c>
      <c r="E319" s="26">
        <f t="shared" si="13"/>
        <v>1.0267131</v>
      </c>
      <c r="F319" s="46">
        <v>1.74</v>
      </c>
      <c r="G319" s="26">
        <f t="shared" si="14"/>
        <v>5.38878E-2</v>
      </c>
    </row>
    <row r="320" spans="1:14" x14ac:dyDescent="0.2">
      <c r="A320" s="56">
        <v>41583</v>
      </c>
      <c r="B320" s="28">
        <v>17</v>
      </c>
      <c r="D320" s="46">
        <v>76.400000000000006</v>
      </c>
      <c r="E320" s="26">
        <f t="shared" si="13"/>
        <v>1.0701348000000002</v>
      </c>
      <c r="F320" s="46">
        <v>2.16</v>
      </c>
      <c r="G320" s="26">
        <f t="shared" si="14"/>
        <v>6.6895200000000002E-2</v>
      </c>
    </row>
    <row r="322" spans="1:14" x14ac:dyDescent="0.2">
      <c r="A322" s="54">
        <v>41345</v>
      </c>
      <c r="B322" s="28">
        <v>18</v>
      </c>
      <c r="D322" s="37">
        <v>162</v>
      </c>
      <c r="E322" s="26">
        <f t="shared" si="13"/>
        <v>2.2691340000000002</v>
      </c>
      <c r="F322" s="39">
        <v>2.21</v>
      </c>
      <c r="G322" s="26">
        <f t="shared" si="14"/>
        <v>6.8443699999999996E-2</v>
      </c>
      <c r="L322" s="26" t="s">
        <v>22</v>
      </c>
      <c r="M322" s="26">
        <f>AVERAGE(E322:E323)</f>
        <v>2.8294139999999999</v>
      </c>
      <c r="N322" s="26">
        <f>AVERAGE(G322:G323)</f>
        <v>0.1074659</v>
      </c>
    </row>
    <row r="323" spans="1:14" x14ac:dyDescent="0.2">
      <c r="A323" s="54">
        <v>41359</v>
      </c>
      <c r="B323" s="28">
        <v>18</v>
      </c>
      <c r="D323" s="37">
        <v>242</v>
      </c>
      <c r="E323" s="26">
        <f t="shared" si="13"/>
        <v>3.389694</v>
      </c>
      <c r="F323" s="39">
        <v>4.7300000000000004</v>
      </c>
      <c r="G323" s="26">
        <f t="shared" si="14"/>
        <v>0.14648810000000001</v>
      </c>
      <c r="L323" s="26" t="s">
        <v>24</v>
      </c>
      <c r="M323" s="26">
        <f>AVERAGE(E324:E325)</f>
        <v>1.7998995</v>
      </c>
      <c r="N323" s="26">
        <f>AVERAGE(G324:G325)</f>
        <v>8.9193599999999998E-2</v>
      </c>
    </row>
    <row r="324" spans="1:14" x14ac:dyDescent="0.2">
      <c r="A324" s="54">
        <v>41373</v>
      </c>
      <c r="B324" s="28">
        <v>18</v>
      </c>
      <c r="D324" s="40">
        <v>152</v>
      </c>
      <c r="E324" s="26">
        <f t="shared" si="13"/>
        <v>2.1290640000000001</v>
      </c>
      <c r="F324" s="37">
        <v>3.42</v>
      </c>
      <c r="G324" s="26">
        <f t="shared" si="14"/>
        <v>0.10591740000000001</v>
      </c>
      <c r="L324" s="26" t="s">
        <v>25</v>
      </c>
      <c r="M324" s="26">
        <f>AVERAGE(E326:E327)</f>
        <v>1.12056</v>
      </c>
      <c r="N324" s="26">
        <f>AVERAGE(G326:G327)</f>
        <v>7.4792549999999999E-2</v>
      </c>
    </row>
    <row r="325" spans="1:14" x14ac:dyDescent="0.2">
      <c r="A325" s="54">
        <v>41387</v>
      </c>
      <c r="B325" s="28">
        <v>18</v>
      </c>
      <c r="D325" s="38">
        <v>105</v>
      </c>
      <c r="E325" s="26">
        <f t="shared" si="13"/>
        <v>1.4707349999999999</v>
      </c>
      <c r="F325" s="37">
        <v>2.34</v>
      </c>
      <c r="G325" s="26">
        <f t="shared" si="14"/>
        <v>7.2469799999999987E-2</v>
      </c>
      <c r="L325" s="26" t="s">
        <v>26</v>
      </c>
      <c r="M325" s="26">
        <f>AVERAGE(E328:E329)</f>
        <v>1.5827910000000001</v>
      </c>
      <c r="N325" s="26">
        <f>AVERAGE(G328:G329)</f>
        <v>8.981299999999999E-2</v>
      </c>
    </row>
    <row r="326" spans="1:14" x14ac:dyDescent="0.2">
      <c r="A326" s="54">
        <v>41401</v>
      </c>
      <c r="B326" s="28">
        <v>18</v>
      </c>
      <c r="D326" s="37">
        <v>69.599999999999994</v>
      </c>
      <c r="E326" s="26">
        <f t="shared" si="13"/>
        <v>0.97488719999999995</v>
      </c>
      <c r="F326" s="39">
        <v>2.57</v>
      </c>
      <c r="G326" s="26">
        <f t="shared" si="14"/>
        <v>7.9592899999999994E-2</v>
      </c>
      <c r="L326" s="26" t="s">
        <v>27</v>
      </c>
      <c r="M326" s="26">
        <f>AVERAGE(E330:E332)</f>
        <v>1.3750205</v>
      </c>
      <c r="N326" s="26">
        <f>AVERAGE(G330:G332)</f>
        <v>0.11716983333333332</v>
      </c>
    </row>
    <row r="327" spans="1:14" x14ac:dyDescent="0.2">
      <c r="A327" s="54">
        <v>41415</v>
      </c>
      <c r="B327" s="28">
        <v>18</v>
      </c>
      <c r="D327" s="40">
        <v>90.4</v>
      </c>
      <c r="E327" s="26">
        <f t="shared" si="13"/>
        <v>1.2662328</v>
      </c>
      <c r="F327" s="37">
        <v>2.2599999999999998</v>
      </c>
      <c r="G327" s="26">
        <f t="shared" si="14"/>
        <v>6.9992200000000004E-2</v>
      </c>
      <c r="L327" s="26" t="s">
        <v>28</v>
      </c>
      <c r="M327" s="26">
        <f>AVERAGE(E333:E334)</f>
        <v>0.90065010000000012</v>
      </c>
      <c r="N327" s="26">
        <f>AVERAGE(G333:G334)</f>
        <v>6.6120949999999998E-2</v>
      </c>
    </row>
    <row r="328" spans="1:14" x14ac:dyDescent="0.2">
      <c r="A328" s="54">
        <v>41429</v>
      </c>
      <c r="B328" s="28">
        <v>18</v>
      </c>
      <c r="D328" s="37">
        <v>113</v>
      </c>
      <c r="E328" s="26">
        <f t="shared" si="13"/>
        <v>1.5827910000000001</v>
      </c>
      <c r="F328" s="37">
        <v>2.9</v>
      </c>
      <c r="G328" s="26">
        <f t="shared" si="14"/>
        <v>8.981299999999999E-2</v>
      </c>
      <c r="L328" s="26" t="s">
        <v>29</v>
      </c>
      <c r="M328" s="26">
        <f>AVERAGE(E335:E336)</f>
        <v>0.68564264999999991</v>
      </c>
      <c r="N328" s="26">
        <f>AVERAGE(G335:G336)</f>
        <v>6.1939999999999995E-2</v>
      </c>
    </row>
    <row r="329" spans="1:14" x14ac:dyDescent="0.2">
      <c r="A329" s="130">
        <v>41443</v>
      </c>
      <c r="B329" s="28">
        <v>18</v>
      </c>
      <c r="C329" s="26" t="s">
        <v>120</v>
      </c>
      <c r="D329" s="37"/>
      <c r="F329" s="37"/>
      <c r="L329" s="26" t="s">
        <v>88</v>
      </c>
      <c r="M329" s="26">
        <f>AVERAGE(E337:E338)</f>
        <v>0.71015490000000003</v>
      </c>
      <c r="N329" s="26">
        <f>AVERAGE(G337:G338)</f>
        <v>5.1719899999999999E-2</v>
      </c>
    </row>
    <row r="330" spans="1:14" x14ac:dyDescent="0.2">
      <c r="A330" s="131">
        <v>41457</v>
      </c>
      <c r="B330" s="28">
        <v>18</v>
      </c>
      <c r="D330" s="46">
        <v>104</v>
      </c>
      <c r="E330" s="26">
        <f t="shared" si="13"/>
        <v>1.456728</v>
      </c>
      <c r="F330" s="46">
        <v>4.18</v>
      </c>
      <c r="G330" s="26">
        <f t="shared" si="14"/>
        <v>0.1294546</v>
      </c>
      <c r="L330" s="26" t="s">
        <v>31</v>
      </c>
      <c r="M330" s="26" t="e">
        <f>AVERAGE(E339)</f>
        <v>#DIV/0!</v>
      </c>
      <c r="N330" s="26" t="e">
        <f>AVERAGE(G339)</f>
        <v>#DIV/0!</v>
      </c>
    </row>
    <row r="331" spans="1:14" x14ac:dyDescent="0.2">
      <c r="A331" s="130">
        <v>41471</v>
      </c>
      <c r="B331" s="28">
        <v>18</v>
      </c>
      <c r="D331" s="46">
        <v>128</v>
      </c>
      <c r="E331" s="26">
        <f t="shared" si="13"/>
        <v>1.792896</v>
      </c>
      <c r="F331" s="46">
        <v>4.78</v>
      </c>
      <c r="G331" s="26">
        <f t="shared" si="14"/>
        <v>0.14803659999999999</v>
      </c>
    </row>
    <row r="332" spans="1:14" x14ac:dyDescent="0.2">
      <c r="A332" s="130">
        <v>41485</v>
      </c>
      <c r="B332" s="28">
        <v>18</v>
      </c>
      <c r="D332" s="46">
        <v>62.5</v>
      </c>
      <c r="E332" s="26">
        <f t="shared" si="13"/>
        <v>0.87543749999999998</v>
      </c>
      <c r="F332" s="46">
        <v>2.39</v>
      </c>
      <c r="G332" s="26">
        <f t="shared" si="14"/>
        <v>7.4018299999999995E-2</v>
      </c>
    </row>
    <row r="333" spans="1:14" x14ac:dyDescent="0.2">
      <c r="A333" s="130">
        <v>41499</v>
      </c>
      <c r="B333" s="28">
        <v>18</v>
      </c>
      <c r="D333" s="46">
        <v>73.900000000000006</v>
      </c>
      <c r="E333" s="26">
        <f t="shared" si="13"/>
        <v>1.0351173000000002</v>
      </c>
      <c r="F333" s="46">
        <v>2.36</v>
      </c>
      <c r="G333" s="26">
        <f t="shared" si="14"/>
        <v>7.3089199999999993E-2</v>
      </c>
    </row>
    <row r="334" spans="1:14" x14ac:dyDescent="0.2">
      <c r="A334" s="130">
        <v>41513</v>
      </c>
      <c r="B334" s="28">
        <v>18</v>
      </c>
      <c r="D334" s="46">
        <v>54.7</v>
      </c>
      <c r="E334" s="26">
        <f t="shared" si="13"/>
        <v>0.7661829</v>
      </c>
      <c r="F334" s="46">
        <v>1.91</v>
      </c>
      <c r="G334" s="26">
        <f t="shared" si="14"/>
        <v>5.9152699999999996E-2</v>
      </c>
    </row>
    <row r="335" spans="1:14" x14ac:dyDescent="0.2">
      <c r="A335" s="129">
        <v>41527</v>
      </c>
      <c r="B335" s="28">
        <v>18</v>
      </c>
      <c r="D335" s="46">
        <v>45.5</v>
      </c>
      <c r="E335" s="26">
        <f t="shared" si="13"/>
        <v>0.63731850000000001</v>
      </c>
      <c r="F335" s="46">
        <v>1.91</v>
      </c>
      <c r="G335" s="26">
        <f t="shared" si="14"/>
        <v>5.9152699999999996E-2</v>
      </c>
    </row>
    <row r="336" spans="1:14" x14ac:dyDescent="0.2">
      <c r="A336" s="55">
        <v>41541</v>
      </c>
      <c r="B336" s="28">
        <v>18</v>
      </c>
      <c r="D336" s="46">
        <v>52.4</v>
      </c>
      <c r="E336" s="26">
        <f t="shared" ref="E336:E338" si="15">(D336*14.007)*(0.001)</f>
        <v>0.73396679999999992</v>
      </c>
      <c r="F336" s="46">
        <v>2.09</v>
      </c>
      <c r="G336" s="26">
        <f t="shared" si="14"/>
        <v>6.4727300000000002E-2</v>
      </c>
    </row>
    <row r="337" spans="1:15" x14ac:dyDescent="0.2">
      <c r="A337" s="56">
        <v>41555</v>
      </c>
      <c r="B337" s="28">
        <v>18</v>
      </c>
      <c r="C337" s="26" t="s">
        <v>120</v>
      </c>
    </row>
    <row r="338" spans="1:15" x14ac:dyDescent="0.2">
      <c r="A338" s="56">
        <v>41569</v>
      </c>
      <c r="B338" s="28">
        <v>18</v>
      </c>
      <c r="D338" s="46">
        <v>50.7</v>
      </c>
      <c r="E338" s="26">
        <f t="shared" si="15"/>
        <v>0.71015490000000003</v>
      </c>
      <c r="F338" s="46">
        <v>1.67</v>
      </c>
      <c r="G338" s="26">
        <f t="shared" si="14"/>
        <v>5.1719899999999999E-2</v>
      </c>
    </row>
    <row r="339" spans="1:15" x14ac:dyDescent="0.2">
      <c r="A339" s="56">
        <v>41583</v>
      </c>
      <c r="B339" s="28">
        <v>18</v>
      </c>
      <c r="C339" s="26" t="s">
        <v>120</v>
      </c>
    </row>
    <row r="341" spans="1:15" x14ac:dyDescent="0.2">
      <c r="A341" s="54">
        <v>41345</v>
      </c>
      <c r="B341" s="28">
        <v>19</v>
      </c>
      <c r="D341" s="58">
        <v>161</v>
      </c>
      <c r="E341" s="26">
        <f t="shared" ref="E341:E452" si="16">(D341*14.007)*(0.001)</f>
        <v>2.2551269999999999</v>
      </c>
      <c r="F341" s="39">
        <v>3.35</v>
      </c>
      <c r="G341" s="26">
        <f t="shared" si="14"/>
        <v>0.10374949999999999</v>
      </c>
      <c r="L341" s="26" t="s">
        <v>22</v>
      </c>
      <c r="M341" s="48">
        <f>AVERAGE(E341:E344)</f>
        <v>3.3021502500000004</v>
      </c>
      <c r="N341" s="48">
        <f>AVERAGE(G341:G344)</f>
        <v>7.5024824999999989E-2</v>
      </c>
    </row>
    <row r="342" spans="1:15" x14ac:dyDescent="0.2">
      <c r="A342" s="54">
        <v>41345</v>
      </c>
      <c r="B342" s="28">
        <v>19</v>
      </c>
      <c r="C342" s="28" t="s">
        <v>113</v>
      </c>
      <c r="D342" s="58">
        <v>157</v>
      </c>
      <c r="E342" s="26">
        <f t="shared" si="16"/>
        <v>2.1990990000000004</v>
      </c>
      <c r="F342" s="39">
        <v>3.14</v>
      </c>
      <c r="G342" s="26">
        <f t="shared" si="14"/>
        <v>9.7245800000000007E-2</v>
      </c>
      <c r="L342" s="26" t="s">
        <v>24</v>
      </c>
      <c r="M342" s="49">
        <f>AVERAGE(E345:E348)</f>
        <v>3.3803560000000004</v>
      </c>
      <c r="N342" s="50">
        <f>AVERAGE(G345:G348)</f>
        <v>7.5566800000000003E-2</v>
      </c>
      <c r="O342" s="21"/>
    </row>
    <row r="343" spans="1:15" x14ac:dyDescent="0.2">
      <c r="A343" s="54">
        <v>41359</v>
      </c>
      <c r="B343" s="28">
        <v>19</v>
      </c>
      <c r="C343" s="28"/>
      <c r="D343" s="37">
        <v>318</v>
      </c>
      <c r="E343" s="26">
        <f t="shared" si="16"/>
        <v>4.4542259999999994</v>
      </c>
      <c r="F343" s="39">
        <v>1.65</v>
      </c>
      <c r="G343" s="26">
        <f t="shared" si="14"/>
        <v>5.11005E-2</v>
      </c>
      <c r="L343" s="26" t="s">
        <v>25</v>
      </c>
      <c r="M343" s="49">
        <f>AVERAGE(E349:E352)</f>
        <v>3.5110880000000004</v>
      </c>
      <c r="N343" s="50">
        <f>AVERAGE(G349:G352)</f>
        <v>9.683286666666667E-2</v>
      </c>
      <c r="O343" s="21"/>
    </row>
    <row r="344" spans="1:15" x14ac:dyDescent="0.2">
      <c r="A344" s="54">
        <v>41359</v>
      </c>
      <c r="B344" s="28">
        <v>19</v>
      </c>
      <c r="C344" s="28" t="s">
        <v>113</v>
      </c>
      <c r="D344" s="37">
        <v>307</v>
      </c>
      <c r="E344" s="26">
        <f t="shared" si="16"/>
        <v>4.3001490000000002</v>
      </c>
      <c r="F344" s="39">
        <v>1.55</v>
      </c>
      <c r="G344" s="26">
        <f t="shared" si="14"/>
        <v>4.8003500000000004E-2</v>
      </c>
      <c r="L344" s="26" t="s">
        <v>26</v>
      </c>
      <c r="M344" s="49">
        <f>AVERAGE(E353:E356)</f>
        <v>2.2061025000000001</v>
      </c>
      <c r="N344" s="50">
        <f>AVERAGE(G353:G356)</f>
        <v>0.10916925</v>
      </c>
      <c r="O344" s="21"/>
    </row>
    <row r="345" spans="1:15" x14ac:dyDescent="0.2">
      <c r="A345" s="54">
        <v>41373</v>
      </c>
      <c r="B345" s="28">
        <v>19</v>
      </c>
      <c r="C345" s="28"/>
      <c r="D345" s="46">
        <v>259</v>
      </c>
      <c r="E345" s="26">
        <f t="shared" si="16"/>
        <v>3.6278130000000002</v>
      </c>
      <c r="F345" s="46">
        <v>2.04</v>
      </c>
      <c r="G345" s="26">
        <f t="shared" si="14"/>
        <v>6.3178799999999993E-2</v>
      </c>
      <c r="L345" s="26" t="s">
        <v>27</v>
      </c>
      <c r="M345" s="49">
        <f>AVERAGE(E357:E362)</f>
        <v>2.1967645</v>
      </c>
      <c r="N345" s="50">
        <f>AVERAGE(G357:G362)</f>
        <v>0.13363555000000002</v>
      </c>
      <c r="O345" s="21"/>
    </row>
    <row r="346" spans="1:15" x14ac:dyDescent="0.2">
      <c r="A346" s="54">
        <v>41373</v>
      </c>
      <c r="B346" s="28">
        <v>19</v>
      </c>
      <c r="C346" s="28" t="s">
        <v>113</v>
      </c>
      <c r="L346" s="26" t="s">
        <v>28</v>
      </c>
      <c r="M346" s="49">
        <f>AVERAGE(E363:E366)</f>
        <v>2.871435</v>
      </c>
      <c r="N346" s="50">
        <f>AVERAGE(G363:G366)</f>
        <v>8.2380199999999987E-2</v>
      </c>
      <c r="O346" s="20"/>
    </row>
    <row r="347" spans="1:15" x14ac:dyDescent="0.2">
      <c r="A347" s="54">
        <v>41387</v>
      </c>
      <c r="B347" s="28">
        <v>19</v>
      </c>
      <c r="C347" s="28"/>
      <c r="D347" s="38">
        <v>236</v>
      </c>
      <c r="E347" s="26">
        <f t="shared" si="16"/>
        <v>3.3056520000000003</v>
      </c>
      <c r="F347" s="39">
        <v>2.87</v>
      </c>
      <c r="G347" s="26">
        <f t="shared" si="14"/>
        <v>8.8883900000000002E-2</v>
      </c>
      <c r="L347" s="26" t="s">
        <v>29</v>
      </c>
      <c r="M347" s="49" t="e">
        <f>AVERAGE(E367:E370)</f>
        <v>#DIV/0!</v>
      </c>
      <c r="N347" s="50" t="e">
        <f>AVERAGE(G367:G370)</f>
        <v>#DIV/0!</v>
      </c>
      <c r="O347" s="20"/>
    </row>
    <row r="348" spans="1:15" x14ac:dyDescent="0.2">
      <c r="A348" s="54">
        <v>41387</v>
      </c>
      <c r="B348" s="28">
        <v>19</v>
      </c>
      <c r="C348" s="28" t="s">
        <v>113</v>
      </c>
      <c r="D348" s="38">
        <v>229</v>
      </c>
      <c r="E348" s="26">
        <f t="shared" si="16"/>
        <v>3.2076030000000002</v>
      </c>
      <c r="F348" s="39">
        <v>2.41</v>
      </c>
      <c r="G348" s="26">
        <f t="shared" si="14"/>
        <v>7.4637700000000001E-2</v>
      </c>
      <c r="L348" s="26" t="s">
        <v>88</v>
      </c>
      <c r="M348" s="49" t="e">
        <f>AVERAGE(E371:E374)</f>
        <v>#DIV/0!</v>
      </c>
      <c r="N348" s="51" t="e">
        <f>AVERAGE(G371:G374)</f>
        <v>#DIV/0!</v>
      </c>
      <c r="O348" s="21"/>
    </row>
    <row r="349" spans="1:15" x14ac:dyDescent="0.2">
      <c r="A349" s="54">
        <v>41401</v>
      </c>
      <c r="B349" s="28">
        <v>19</v>
      </c>
      <c r="C349" s="28"/>
      <c r="D349" s="37">
        <v>274</v>
      </c>
      <c r="E349" s="26">
        <f t="shared" si="16"/>
        <v>3.8379180000000002</v>
      </c>
      <c r="F349" s="39">
        <v>3</v>
      </c>
      <c r="G349" s="26">
        <f t="shared" si="14"/>
        <v>9.2909999999999993E-2</v>
      </c>
      <c r="L349" s="26" t="s">
        <v>31</v>
      </c>
      <c r="M349" s="48">
        <f>AVERAGE(E375:E376)</f>
        <v>4.3351664999999997</v>
      </c>
      <c r="N349" s="48">
        <f>AVERAGE(G375:G376)</f>
        <v>8.2070499999999991E-2</v>
      </c>
    </row>
    <row r="350" spans="1:15" x14ac:dyDescent="0.2">
      <c r="A350" s="54">
        <v>41401</v>
      </c>
      <c r="B350" s="28">
        <v>19</v>
      </c>
      <c r="C350" s="28" t="s">
        <v>113</v>
      </c>
      <c r="D350" s="37">
        <v>263</v>
      </c>
      <c r="E350" s="26">
        <f t="shared" si="16"/>
        <v>3.6838410000000001</v>
      </c>
      <c r="F350" s="39">
        <v>2.41</v>
      </c>
      <c r="G350" s="26">
        <f t="shared" si="14"/>
        <v>7.4637700000000001E-2</v>
      </c>
    </row>
    <row r="351" spans="1:15" x14ac:dyDescent="0.2">
      <c r="A351" s="54">
        <v>41415</v>
      </c>
      <c r="B351" s="28">
        <v>19</v>
      </c>
      <c r="C351" s="28"/>
      <c r="D351" s="37">
        <v>215</v>
      </c>
      <c r="E351" s="26">
        <f t="shared" si="16"/>
        <v>3.0115050000000001</v>
      </c>
      <c r="F351" s="37">
        <v>3.97</v>
      </c>
      <c r="G351" s="26">
        <f t="shared" si="14"/>
        <v>0.1229509</v>
      </c>
    </row>
    <row r="352" spans="1:15" x14ac:dyDescent="0.2">
      <c r="A352" s="54">
        <v>41415</v>
      </c>
      <c r="B352" s="28">
        <v>19</v>
      </c>
      <c r="C352" s="28" t="s">
        <v>113</v>
      </c>
      <c r="D352" s="37"/>
      <c r="F352" s="37"/>
    </row>
    <row r="353" spans="1:7" x14ac:dyDescent="0.2">
      <c r="A353" s="54">
        <v>41429</v>
      </c>
      <c r="B353" s="28">
        <v>19</v>
      </c>
      <c r="C353" s="28"/>
      <c r="D353" s="37">
        <v>159</v>
      </c>
      <c r="E353" s="26">
        <f t="shared" si="16"/>
        <v>2.2271129999999997</v>
      </c>
      <c r="F353" s="37">
        <v>3.77</v>
      </c>
      <c r="G353" s="26">
        <f t="shared" si="14"/>
        <v>0.11675690000000001</v>
      </c>
    </row>
    <row r="354" spans="1:7" x14ac:dyDescent="0.2">
      <c r="A354" s="54">
        <v>41429</v>
      </c>
      <c r="B354" s="28">
        <v>19</v>
      </c>
      <c r="C354" s="28" t="s">
        <v>113</v>
      </c>
      <c r="D354" s="37">
        <v>168</v>
      </c>
      <c r="E354" s="26">
        <f t="shared" si="16"/>
        <v>2.3531759999999999</v>
      </c>
      <c r="F354" s="37">
        <v>3.44</v>
      </c>
      <c r="G354" s="26">
        <f t="shared" si="14"/>
        <v>0.1065368</v>
      </c>
    </row>
    <row r="355" spans="1:7" x14ac:dyDescent="0.2">
      <c r="A355" s="130">
        <v>41443</v>
      </c>
      <c r="B355" s="28">
        <v>19</v>
      </c>
      <c r="C355" s="28"/>
      <c r="D355" s="37">
        <v>152</v>
      </c>
      <c r="E355" s="26">
        <f t="shared" si="16"/>
        <v>2.1290640000000001</v>
      </c>
      <c r="F355" s="37">
        <v>3.41</v>
      </c>
      <c r="G355" s="26">
        <f t="shared" si="14"/>
        <v>0.1056077</v>
      </c>
    </row>
    <row r="356" spans="1:7" x14ac:dyDescent="0.2">
      <c r="A356" s="130">
        <v>41443</v>
      </c>
      <c r="B356" s="28">
        <v>19</v>
      </c>
      <c r="C356" s="28" t="s">
        <v>113</v>
      </c>
      <c r="D356" s="46">
        <v>151</v>
      </c>
      <c r="E356" s="26">
        <f t="shared" si="16"/>
        <v>2.1150569999999997</v>
      </c>
      <c r="F356" s="46">
        <v>3.48</v>
      </c>
      <c r="G356" s="26">
        <f t="shared" ref="G356:G376" si="17">(F356*30.97)*(0.001)</f>
        <v>0.1077756</v>
      </c>
    </row>
    <row r="357" spans="1:7" x14ac:dyDescent="0.2">
      <c r="A357" s="131">
        <v>41457</v>
      </c>
      <c r="B357" s="28">
        <v>19</v>
      </c>
      <c r="C357" s="28"/>
      <c r="D357" s="46">
        <v>141</v>
      </c>
      <c r="E357" s="26">
        <f t="shared" si="16"/>
        <v>1.9749869999999998</v>
      </c>
      <c r="F357" s="46">
        <v>3.7</v>
      </c>
      <c r="G357" s="26">
        <f t="shared" si="17"/>
        <v>0.114589</v>
      </c>
    </row>
    <row r="358" spans="1:7" x14ac:dyDescent="0.2">
      <c r="A358" s="131">
        <v>41457</v>
      </c>
      <c r="B358" s="28">
        <v>19</v>
      </c>
      <c r="C358" s="28" t="s">
        <v>113</v>
      </c>
      <c r="D358" s="46">
        <v>141</v>
      </c>
      <c r="E358" s="26">
        <f t="shared" si="16"/>
        <v>1.9749869999999998</v>
      </c>
      <c r="F358" s="46">
        <v>3.7</v>
      </c>
      <c r="G358" s="26">
        <f t="shared" si="17"/>
        <v>0.114589</v>
      </c>
    </row>
    <row r="359" spans="1:7" x14ac:dyDescent="0.2">
      <c r="A359" s="130">
        <v>41471</v>
      </c>
      <c r="B359" s="28">
        <v>19</v>
      </c>
      <c r="C359" s="28"/>
      <c r="D359" s="46">
        <v>115</v>
      </c>
      <c r="E359" s="26">
        <f t="shared" si="16"/>
        <v>1.610805</v>
      </c>
      <c r="F359" s="46">
        <v>5.78</v>
      </c>
      <c r="G359" s="26">
        <f t="shared" si="17"/>
        <v>0.17900659999999999</v>
      </c>
    </row>
    <row r="360" spans="1:7" x14ac:dyDescent="0.2">
      <c r="A360" s="130">
        <v>41471</v>
      </c>
      <c r="B360" s="28">
        <v>19</v>
      </c>
      <c r="C360" s="28" t="s">
        <v>113</v>
      </c>
      <c r="D360" s="46">
        <v>114</v>
      </c>
      <c r="E360" s="26">
        <f>(D360*14.007)*(0.001)</f>
        <v>1.5967979999999999</v>
      </c>
      <c r="F360" s="46">
        <v>5.75</v>
      </c>
      <c r="G360" s="26">
        <f t="shared" si="17"/>
        <v>0.1780775</v>
      </c>
    </row>
    <row r="361" spans="1:7" x14ac:dyDescent="0.2">
      <c r="A361" s="130">
        <v>41485</v>
      </c>
      <c r="B361" s="28">
        <v>19</v>
      </c>
      <c r="C361" s="28"/>
      <c r="D361" s="46">
        <v>218</v>
      </c>
      <c r="E361" s="26">
        <f t="shared" ref="E361:E366" si="18">(D361*14.007)*(0.001)</f>
        <v>3.0535259999999997</v>
      </c>
      <c r="F361" s="46">
        <v>3.42</v>
      </c>
      <c r="G361" s="26">
        <f t="shared" si="17"/>
        <v>0.10591740000000001</v>
      </c>
    </row>
    <row r="362" spans="1:7" x14ac:dyDescent="0.2">
      <c r="A362" s="130">
        <v>41485</v>
      </c>
      <c r="B362" s="28">
        <v>19</v>
      </c>
      <c r="C362" s="28" t="s">
        <v>113</v>
      </c>
      <c r="D362" s="46">
        <v>212</v>
      </c>
      <c r="E362" s="26">
        <f t="shared" si="18"/>
        <v>2.969484</v>
      </c>
      <c r="F362" s="46">
        <v>3.54</v>
      </c>
      <c r="G362" s="26">
        <f t="shared" si="17"/>
        <v>0.10963379999999999</v>
      </c>
    </row>
    <row r="363" spans="1:7" x14ac:dyDescent="0.2">
      <c r="A363" s="130">
        <v>41499</v>
      </c>
      <c r="B363" s="28">
        <v>19</v>
      </c>
      <c r="C363" s="28"/>
      <c r="D363" s="46">
        <v>202</v>
      </c>
      <c r="E363" s="26">
        <f t="shared" si="18"/>
        <v>2.8294139999999999</v>
      </c>
      <c r="F363" s="46">
        <v>2.9</v>
      </c>
      <c r="G363" s="26">
        <f t="shared" si="17"/>
        <v>8.981299999999999E-2</v>
      </c>
    </row>
    <row r="364" spans="1:7" x14ac:dyDescent="0.2">
      <c r="A364" s="130">
        <v>41499</v>
      </c>
      <c r="B364" s="28">
        <v>19</v>
      </c>
      <c r="C364" s="28" t="s">
        <v>113</v>
      </c>
      <c r="D364" s="46">
        <v>193</v>
      </c>
      <c r="E364" s="26">
        <f t="shared" si="18"/>
        <v>2.7033510000000001</v>
      </c>
      <c r="F364" s="46">
        <v>2.75</v>
      </c>
      <c r="G364" s="26">
        <f t="shared" si="17"/>
        <v>8.5167499999999993E-2</v>
      </c>
    </row>
    <row r="365" spans="1:7" x14ac:dyDescent="0.2">
      <c r="A365" s="130">
        <v>41513</v>
      </c>
      <c r="B365" s="28">
        <v>19</v>
      </c>
      <c r="C365" s="28"/>
      <c r="D365" s="46">
        <v>217</v>
      </c>
      <c r="E365" s="26">
        <f t="shared" si="18"/>
        <v>3.0395189999999999</v>
      </c>
      <c r="F365" s="46">
        <v>2.65</v>
      </c>
      <c r="G365" s="26">
        <f t="shared" si="17"/>
        <v>8.2070499999999991E-2</v>
      </c>
    </row>
    <row r="366" spans="1:7" x14ac:dyDescent="0.2">
      <c r="A366" s="130">
        <v>41513</v>
      </c>
      <c r="B366" s="28">
        <v>19</v>
      </c>
      <c r="C366" s="28" t="s">
        <v>113</v>
      </c>
      <c r="D366" s="46">
        <v>208</v>
      </c>
      <c r="E366" s="26">
        <f t="shared" si="18"/>
        <v>2.913456</v>
      </c>
      <c r="F366" s="46">
        <v>2.34</v>
      </c>
      <c r="G366" s="26">
        <f t="shared" si="17"/>
        <v>7.2469799999999987E-2</v>
      </c>
    </row>
    <row r="367" spans="1:7" x14ac:dyDescent="0.2">
      <c r="A367" s="31">
        <v>41527</v>
      </c>
      <c r="B367" s="28">
        <v>19</v>
      </c>
      <c r="C367" s="26" t="s">
        <v>120</v>
      </c>
    </row>
    <row r="368" spans="1:7" x14ac:dyDescent="0.2">
      <c r="A368" s="31">
        <v>41527</v>
      </c>
      <c r="B368" s="28">
        <v>19</v>
      </c>
      <c r="C368" s="26" t="s">
        <v>120</v>
      </c>
    </row>
    <row r="369" spans="1:14" ht="16.5" customHeight="1" x14ac:dyDescent="0.2">
      <c r="A369" s="31">
        <v>41541</v>
      </c>
      <c r="B369" s="28">
        <v>19</v>
      </c>
      <c r="C369" s="26" t="s">
        <v>120</v>
      </c>
    </row>
    <row r="370" spans="1:14" x14ac:dyDescent="0.2">
      <c r="A370" s="31">
        <v>41541</v>
      </c>
      <c r="B370" s="28">
        <v>19</v>
      </c>
      <c r="C370" s="26" t="s">
        <v>120</v>
      </c>
    </row>
    <row r="371" spans="1:14" x14ac:dyDescent="0.2">
      <c r="A371" s="31">
        <v>41555</v>
      </c>
      <c r="B371" s="28">
        <v>19</v>
      </c>
      <c r="C371" s="26" t="s">
        <v>120</v>
      </c>
    </row>
    <row r="372" spans="1:14" x14ac:dyDescent="0.2">
      <c r="A372" s="31">
        <v>41555</v>
      </c>
      <c r="B372" s="28">
        <v>19</v>
      </c>
      <c r="C372" s="26" t="s">
        <v>120</v>
      </c>
    </row>
    <row r="373" spans="1:14" x14ac:dyDescent="0.2">
      <c r="A373" s="56">
        <v>41569</v>
      </c>
      <c r="B373" s="28">
        <v>19</v>
      </c>
      <c r="C373" s="26" t="s">
        <v>120</v>
      </c>
    </row>
    <row r="374" spans="1:14" x14ac:dyDescent="0.2">
      <c r="A374" s="56">
        <v>41569</v>
      </c>
      <c r="B374" s="28">
        <v>19</v>
      </c>
      <c r="C374" s="26" t="s">
        <v>120</v>
      </c>
    </row>
    <row r="375" spans="1:14" x14ac:dyDescent="0.2">
      <c r="A375" s="31">
        <v>41583</v>
      </c>
      <c r="B375" s="28">
        <v>19</v>
      </c>
      <c r="D375" s="46">
        <v>304</v>
      </c>
      <c r="E375" s="26">
        <f t="shared" ref="E375:E376" si="19">(D375*14.007)*(0.001)</f>
        <v>4.2581280000000001</v>
      </c>
      <c r="F375" s="46">
        <v>2.54</v>
      </c>
      <c r="G375" s="26">
        <f t="shared" si="17"/>
        <v>7.8663799999999992E-2</v>
      </c>
    </row>
    <row r="376" spans="1:14" x14ac:dyDescent="0.2">
      <c r="A376" s="31">
        <v>41583</v>
      </c>
      <c r="B376" s="28">
        <v>19</v>
      </c>
      <c r="C376" s="28" t="s">
        <v>113</v>
      </c>
      <c r="D376" s="46">
        <v>315</v>
      </c>
      <c r="E376" s="26">
        <f t="shared" si="19"/>
        <v>4.4122050000000002</v>
      </c>
      <c r="F376" s="46">
        <v>2.76</v>
      </c>
      <c r="G376" s="26">
        <f t="shared" si="17"/>
        <v>8.5477200000000003E-2</v>
      </c>
    </row>
    <row r="377" spans="1:14" x14ac:dyDescent="0.2">
      <c r="A377" s="31"/>
    </row>
    <row r="378" spans="1:14" x14ac:dyDescent="0.2">
      <c r="A378" s="54">
        <v>41345</v>
      </c>
      <c r="B378" s="28">
        <v>21</v>
      </c>
      <c r="D378" s="37">
        <v>172</v>
      </c>
      <c r="E378" s="26">
        <f t="shared" si="16"/>
        <v>2.4092039999999999</v>
      </c>
      <c r="F378" s="37">
        <v>2.87</v>
      </c>
      <c r="G378" s="26">
        <f t="shared" ref="G378:G460" si="20">(F378*30.97)*(0.001)</f>
        <v>8.8883900000000002E-2</v>
      </c>
      <c r="L378" s="26" t="s">
        <v>22</v>
      </c>
      <c r="M378" s="26">
        <f>AVERAGE(E378:E379)</f>
        <v>2.8994489999999997</v>
      </c>
      <c r="N378" s="26">
        <f>AVERAGE(G378:G379)</f>
        <v>9.4923050000000009E-2</v>
      </c>
    </row>
    <row r="379" spans="1:14" x14ac:dyDescent="0.2">
      <c r="A379" s="54">
        <v>41359</v>
      </c>
      <c r="B379" s="28">
        <v>21</v>
      </c>
      <c r="D379" s="38">
        <v>242</v>
      </c>
      <c r="E379" s="26">
        <f t="shared" si="16"/>
        <v>3.389694</v>
      </c>
      <c r="F379" s="39">
        <v>3.26</v>
      </c>
      <c r="G379" s="26">
        <f t="shared" si="20"/>
        <v>0.1009622</v>
      </c>
      <c r="L379" s="26" t="s">
        <v>24</v>
      </c>
      <c r="M379" s="26">
        <f>AVERAGE(E380:E381)</f>
        <v>3.2846415000000002</v>
      </c>
      <c r="N379" s="26">
        <f>AVERAGE(G380:G381)</f>
        <v>7.5257099999999993E-2</v>
      </c>
    </row>
    <row r="380" spans="1:14" x14ac:dyDescent="0.2">
      <c r="A380" s="54">
        <v>41373</v>
      </c>
      <c r="B380" s="28">
        <v>21</v>
      </c>
      <c r="D380" s="37">
        <v>255</v>
      </c>
      <c r="E380" s="26">
        <f t="shared" si="16"/>
        <v>3.5717849999999998</v>
      </c>
      <c r="F380" s="37">
        <v>1.85</v>
      </c>
      <c r="G380" s="26">
        <f t="shared" si="20"/>
        <v>5.7294499999999998E-2</v>
      </c>
      <c r="L380" s="26" t="s">
        <v>25</v>
      </c>
      <c r="M380" s="26">
        <f>AVERAGE(E382:E383)</f>
        <v>2.1080535</v>
      </c>
      <c r="N380" s="26">
        <f>AVERAGE(G382:G383)</f>
        <v>9.3993949999999993E-2</v>
      </c>
    </row>
    <row r="381" spans="1:14" x14ac:dyDescent="0.2">
      <c r="A381" s="54">
        <v>41387</v>
      </c>
      <c r="B381" s="28">
        <v>21</v>
      </c>
      <c r="D381" s="37">
        <v>214</v>
      </c>
      <c r="E381" s="26">
        <f t="shared" si="16"/>
        <v>2.9974980000000002</v>
      </c>
      <c r="F381" s="39">
        <v>3.01</v>
      </c>
      <c r="G381" s="26">
        <f t="shared" si="20"/>
        <v>9.3219699999999989E-2</v>
      </c>
      <c r="L381" s="26" t="s">
        <v>26</v>
      </c>
      <c r="M381" s="26">
        <f>AVERAGE(E384:E385)</f>
        <v>1.9049520000000002</v>
      </c>
      <c r="N381" s="26">
        <f>AVERAGE(G384:G385)</f>
        <v>0.12171209999999999</v>
      </c>
    </row>
    <row r="382" spans="1:14" x14ac:dyDescent="0.2">
      <c r="A382" s="54">
        <v>41401</v>
      </c>
      <c r="B382" s="28">
        <v>21</v>
      </c>
      <c r="D382" s="37">
        <v>147</v>
      </c>
      <c r="E382" s="26">
        <f t="shared" si="16"/>
        <v>2.0590290000000002</v>
      </c>
      <c r="F382" s="39">
        <v>2.78</v>
      </c>
      <c r="G382" s="26">
        <f t="shared" si="20"/>
        <v>8.6096599999999995E-2</v>
      </c>
      <c r="L382" s="26" t="s">
        <v>27</v>
      </c>
      <c r="M382" s="26">
        <f>AVERAGE(E386:E388)</f>
        <v>2.0030009999999998</v>
      </c>
      <c r="N382" s="26">
        <f>AVERAGE(G386:G388)</f>
        <v>0.12687376666666667</v>
      </c>
    </row>
    <row r="383" spans="1:14" x14ac:dyDescent="0.2">
      <c r="A383" s="54">
        <v>41415</v>
      </c>
      <c r="B383" s="28">
        <v>21</v>
      </c>
      <c r="D383" s="37">
        <v>154</v>
      </c>
      <c r="E383" s="26">
        <f t="shared" si="16"/>
        <v>2.1570779999999998</v>
      </c>
      <c r="F383" s="39">
        <v>3.29</v>
      </c>
      <c r="G383" s="26">
        <f t="shared" si="20"/>
        <v>0.1018913</v>
      </c>
      <c r="L383" s="26" t="s">
        <v>28</v>
      </c>
      <c r="M383" s="26">
        <f>AVERAGE(E389:E390)</f>
        <v>1.7508750000000002</v>
      </c>
      <c r="N383" s="26">
        <f>AVERAGE(G389:G390)</f>
        <v>8.3773849999999983E-2</v>
      </c>
    </row>
    <row r="384" spans="1:14" x14ac:dyDescent="0.2">
      <c r="A384" s="54">
        <v>41429</v>
      </c>
      <c r="B384" s="28">
        <v>21</v>
      </c>
      <c r="D384" s="37">
        <v>128</v>
      </c>
      <c r="E384" s="26">
        <f t="shared" si="16"/>
        <v>1.792896</v>
      </c>
      <c r="F384" s="37">
        <v>4.01</v>
      </c>
      <c r="G384" s="26">
        <f t="shared" si="20"/>
        <v>0.12418969999999999</v>
      </c>
      <c r="L384" s="26" t="s">
        <v>29</v>
      </c>
      <c r="M384" s="26">
        <f>AVERAGE(E391:E392)</f>
        <v>1.6031011500000001</v>
      </c>
      <c r="N384" s="26">
        <f>AVERAGE(G391:G392)</f>
        <v>5.6520250000000001E-2</v>
      </c>
    </row>
    <row r="385" spans="1:14" x14ac:dyDescent="0.2">
      <c r="A385" s="130">
        <v>41443</v>
      </c>
      <c r="B385" s="28">
        <v>21</v>
      </c>
      <c r="D385" s="40">
        <v>144</v>
      </c>
      <c r="E385" s="26">
        <f t="shared" si="16"/>
        <v>2.0170080000000001</v>
      </c>
      <c r="F385" s="37">
        <v>3.85</v>
      </c>
      <c r="G385" s="26">
        <f t="shared" si="20"/>
        <v>0.11923449999999999</v>
      </c>
      <c r="L385" s="26" t="s">
        <v>88</v>
      </c>
      <c r="M385" s="26">
        <f>AVERAGE(E393:E394)</f>
        <v>1.5477734999999999</v>
      </c>
      <c r="N385" s="26">
        <f>AVERAGE(G393:G394)</f>
        <v>5.4816900000000002E-2</v>
      </c>
    </row>
    <row r="386" spans="1:14" x14ac:dyDescent="0.2">
      <c r="A386" s="131">
        <v>41457</v>
      </c>
      <c r="B386" s="28">
        <v>21</v>
      </c>
      <c r="D386" s="46">
        <v>169</v>
      </c>
      <c r="E386" s="26">
        <f t="shared" ref="E386:E395" si="21">(D386*14.007)*(0.001)</f>
        <v>2.3671830000000003</v>
      </c>
      <c r="F386" s="46">
        <v>4.21</v>
      </c>
      <c r="G386" s="26">
        <f t="shared" si="20"/>
        <v>0.13038370000000002</v>
      </c>
      <c r="L386" s="26" t="s">
        <v>31</v>
      </c>
      <c r="M386" s="26">
        <f>AVERAGE(E395)</f>
        <v>1.792896</v>
      </c>
      <c r="N386" s="26">
        <f>AVERAGE(G395)</f>
        <v>5.5126599999999998E-2</v>
      </c>
    </row>
    <row r="387" spans="1:14" x14ac:dyDescent="0.2">
      <c r="A387" s="130">
        <v>41471</v>
      </c>
      <c r="B387" s="28">
        <v>21</v>
      </c>
      <c r="D387" s="46">
        <v>133</v>
      </c>
      <c r="E387" s="26">
        <f t="shared" si="21"/>
        <v>1.8629310000000001</v>
      </c>
      <c r="F387" s="46">
        <v>3.75</v>
      </c>
      <c r="G387" s="26">
        <f t="shared" si="20"/>
        <v>0.11613749999999999</v>
      </c>
    </row>
    <row r="388" spans="1:14" x14ac:dyDescent="0.2">
      <c r="A388" s="130">
        <v>41485</v>
      </c>
      <c r="B388" s="28">
        <v>21</v>
      </c>
      <c r="D388" s="46">
        <v>127</v>
      </c>
      <c r="E388" s="26">
        <f t="shared" si="21"/>
        <v>1.7788889999999999</v>
      </c>
      <c r="F388" s="46">
        <v>4.33</v>
      </c>
      <c r="G388" s="26">
        <f t="shared" si="20"/>
        <v>0.1341001</v>
      </c>
    </row>
    <row r="389" spans="1:14" x14ac:dyDescent="0.2">
      <c r="A389" s="130">
        <v>41499</v>
      </c>
      <c r="B389" s="28">
        <v>21</v>
      </c>
      <c r="D389" s="46">
        <v>133</v>
      </c>
      <c r="E389" s="26">
        <f t="shared" si="21"/>
        <v>1.8629310000000001</v>
      </c>
      <c r="F389" s="46">
        <v>3.07</v>
      </c>
      <c r="G389" s="26">
        <f t="shared" si="20"/>
        <v>9.5077899999999993E-2</v>
      </c>
    </row>
    <row r="390" spans="1:14" x14ac:dyDescent="0.2">
      <c r="A390" s="130">
        <v>41513</v>
      </c>
      <c r="B390" s="28">
        <v>21</v>
      </c>
      <c r="D390" s="46">
        <v>117</v>
      </c>
      <c r="E390" s="26">
        <f t="shared" si="21"/>
        <v>1.638819</v>
      </c>
      <c r="F390" s="46">
        <v>2.34</v>
      </c>
      <c r="G390" s="26">
        <f t="shared" si="20"/>
        <v>7.2469799999999987E-2</v>
      </c>
    </row>
    <row r="391" spans="1:14" x14ac:dyDescent="0.2">
      <c r="A391" s="129">
        <v>41527</v>
      </c>
      <c r="B391" s="28">
        <v>21</v>
      </c>
      <c r="D391" s="46">
        <v>134</v>
      </c>
      <c r="E391" s="26">
        <f t="shared" si="21"/>
        <v>1.876938</v>
      </c>
      <c r="F391" s="46">
        <v>2.06</v>
      </c>
      <c r="G391" s="26">
        <f t="shared" si="20"/>
        <v>6.3798199999999999E-2</v>
      </c>
    </row>
    <row r="392" spans="1:14" x14ac:dyDescent="0.2">
      <c r="A392" s="55">
        <v>41541</v>
      </c>
      <c r="B392" s="28">
        <v>21</v>
      </c>
      <c r="D392" s="46">
        <v>94.9</v>
      </c>
      <c r="E392" s="26">
        <f t="shared" si="21"/>
        <v>1.3292643000000002</v>
      </c>
      <c r="F392" s="46">
        <v>1.59</v>
      </c>
      <c r="G392" s="26">
        <f t="shared" si="20"/>
        <v>4.9242300000000003E-2</v>
      </c>
    </row>
    <row r="393" spans="1:14" x14ac:dyDescent="0.2">
      <c r="A393" s="56">
        <v>41555</v>
      </c>
      <c r="B393" s="28">
        <v>21</v>
      </c>
      <c r="D393" s="46">
        <v>100</v>
      </c>
      <c r="E393" s="26">
        <f t="shared" si="21"/>
        <v>1.4007000000000001</v>
      </c>
      <c r="F393" s="46">
        <v>1.74</v>
      </c>
      <c r="G393" s="26">
        <f t="shared" si="20"/>
        <v>5.38878E-2</v>
      </c>
    </row>
    <row r="394" spans="1:14" x14ac:dyDescent="0.2">
      <c r="A394" s="56">
        <v>41569</v>
      </c>
      <c r="B394" s="28">
        <v>21</v>
      </c>
      <c r="D394" s="46">
        <v>121</v>
      </c>
      <c r="E394" s="26">
        <f t="shared" si="21"/>
        <v>1.694847</v>
      </c>
      <c r="F394" s="46">
        <v>1.8</v>
      </c>
      <c r="G394" s="26">
        <f t="shared" si="20"/>
        <v>5.5746000000000004E-2</v>
      </c>
    </row>
    <row r="395" spans="1:14" x14ac:dyDescent="0.2">
      <c r="A395" s="56">
        <v>41583</v>
      </c>
      <c r="B395" s="28">
        <v>21</v>
      </c>
      <c r="D395" s="46">
        <v>128</v>
      </c>
      <c r="E395" s="26">
        <f t="shared" si="21"/>
        <v>1.792896</v>
      </c>
      <c r="F395" s="46">
        <v>1.78</v>
      </c>
      <c r="G395" s="26">
        <f t="shared" si="20"/>
        <v>5.5126599999999998E-2</v>
      </c>
    </row>
    <row r="397" spans="1:14" x14ac:dyDescent="0.2">
      <c r="A397" s="54">
        <v>41345</v>
      </c>
      <c r="B397" s="28">
        <v>22</v>
      </c>
      <c r="D397" s="41">
        <v>197</v>
      </c>
      <c r="E397" s="26">
        <f t="shared" si="16"/>
        <v>2.759379</v>
      </c>
      <c r="F397" s="37">
        <v>2.2200000000000002</v>
      </c>
      <c r="G397" s="26">
        <f t="shared" si="20"/>
        <v>6.8753400000000006E-2</v>
      </c>
      <c r="L397" s="26" t="s">
        <v>22</v>
      </c>
      <c r="M397" s="26">
        <f>AVERAGE(E397:E398)</f>
        <v>2.6753369999999999</v>
      </c>
      <c r="N397" s="26">
        <f>AVERAGE(G397:G398)</f>
        <v>7.6341049999999994E-2</v>
      </c>
    </row>
    <row r="398" spans="1:14" x14ac:dyDescent="0.2">
      <c r="A398" s="54">
        <v>41359</v>
      </c>
      <c r="B398" s="28">
        <v>22</v>
      </c>
      <c r="D398" s="42">
        <v>185</v>
      </c>
      <c r="E398" s="26">
        <f t="shared" si="16"/>
        <v>2.5912950000000001</v>
      </c>
      <c r="F398" s="39">
        <v>2.71</v>
      </c>
      <c r="G398" s="26">
        <f t="shared" si="20"/>
        <v>8.3928699999999995E-2</v>
      </c>
      <c r="L398" s="26" t="s">
        <v>24</v>
      </c>
      <c r="M398" s="26">
        <f>AVERAGE(E399:E400)</f>
        <v>3.0675330000000001</v>
      </c>
      <c r="N398" s="26">
        <f>AVERAGE(G399:G400)</f>
        <v>8.7335400000000007E-2</v>
      </c>
    </row>
    <row r="399" spans="1:14" x14ac:dyDescent="0.2">
      <c r="A399" s="54">
        <v>41373</v>
      </c>
      <c r="B399" s="28">
        <v>22</v>
      </c>
      <c r="D399" s="37">
        <v>240</v>
      </c>
      <c r="E399" s="26">
        <f t="shared" si="16"/>
        <v>3.3616799999999998</v>
      </c>
      <c r="F399" s="39">
        <v>2.71</v>
      </c>
      <c r="G399" s="26">
        <f t="shared" si="20"/>
        <v>8.3928699999999995E-2</v>
      </c>
      <c r="L399" s="26" t="s">
        <v>25</v>
      </c>
      <c r="M399" s="26">
        <f>AVERAGE(E401:E402)</f>
        <v>2.0380184999999997</v>
      </c>
      <c r="N399" s="26">
        <f>AVERAGE(G401:G402)</f>
        <v>8.8574199999999992E-2</v>
      </c>
    </row>
    <row r="400" spans="1:14" x14ac:dyDescent="0.2">
      <c r="A400" s="54">
        <v>41387</v>
      </c>
      <c r="B400" s="28">
        <v>22</v>
      </c>
      <c r="D400" s="43">
        <v>198</v>
      </c>
      <c r="E400" s="26">
        <f t="shared" si="16"/>
        <v>2.7733859999999999</v>
      </c>
      <c r="F400" s="39">
        <v>2.93</v>
      </c>
      <c r="G400" s="26">
        <f t="shared" si="20"/>
        <v>9.0742100000000006E-2</v>
      </c>
      <c r="L400" s="26" t="s">
        <v>26</v>
      </c>
      <c r="M400" s="26">
        <f>AVERAGE(E403:E404)</f>
        <v>1.7298644999999999</v>
      </c>
      <c r="N400" s="26">
        <f>AVERAGE(G403:G404)</f>
        <v>0.11938935000000001</v>
      </c>
    </row>
    <row r="401" spans="1:14" x14ac:dyDescent="0.2">
      <c r="A401" s="54">
        <v>41401</v>
      </c>
      <c r="B401" s="28">
        <v>22</v>
      </c>
      <c r="D401" s="37">
        <v>153</v>
      </c>
      <c r="E401" s="26">
        <f t="shared" si="16"/>
        <v>2.1430709999999999</v>
      </c>
      <c r="F401" s="39">
        <v>2.58</v>
      </c>
      <c r="G401" s="26">
        <f t="shared" si="20"/>
        <v>7.990259999999999E-2</v>
      </c>
      <c r="L401" s="26" t="s">
        <v>27</v>
      </c>
      <c r="M401" s="26">
        <f>AVERAGE(E405:E407)</f>
        <v>1.6504915</v>
      </c>
      <c r="N401" s="26">
        <f>AVERAGE(G405:G407)</f>
        <v>0.11613749999999999</v>
      </c>
    </row>
    <row r="402" spans="1:14" x14ac:dyDescent="0.2">
      <c r="A402" s="54">
        <v>41415</v>
      </c>
      <c r="B402" s="28">
        <v>22</v>
      </c>
      <c r="D402" s="37">
        <v>138</v>
      </c>
      <c r="E402" s="26">
        <f t="shared" si="16"/>
        <v>1.932966</v>
      </c>
      <c r="F402" s="37">
        <v>3.14</v>
      </c>
      <c r="G402" s="26">
        <f t="shared" si="20"/>
        <v>9.7245800000000007E-2</v>
      </c>
      <c r="L402" s="26" t="s">
        <v>28</v>
      </c>
      <c r="M402" s="26">
        <f>AVERAGE(E408:E409)</f>
        <v>1.1268631499999999</v>
      </c>
      <c r="N402" s="26">
        <f>AVERAGE(G408:G409)</f>
        <v>7.1231000000000003E-2</v>
      </c>
    </row>
    <row r="403" spans="1:14" x14ac:dyDescent="0.2">
      <c r="A403" s="54">
        <v>41429</v>
      </c>
      <c r="B403" s="28">
        <v>22</v>
      </c>
      <c r="D403" s="37">
        <v>131</v>
      </c>
      <c r="E403" s="26">
        <f t="shared" si="16"/>
        <v>1.8349169999999999</v>
      </c>
      <c r="F403" s="37">
        <v>3.45</v>
      </c>
      <c r="G403" s="26">
        <f t="shared" si="20"/>
        <v>0.10684650000000001</v>
      </c>
      <c r="L403" s="26" t="s">
        <v>29</v>
      </c>
      <c r="M403" s="26">
        <f>AVERAGE(E410:E411)</f>
        <v>0.82641300000000006</v>
      </c>
      <c r="N403" s="26">
        <f>AVERAGE(G410:G411)</f>
        <v>5.1410200000000003E-2</v>
      </c>
    </row>
    <row r="404" spans="1:14" x14ac:dyDescent="0.2">
      <c r="A404" s="130">
        <v>41443</v>
      </c>
      <c r="B404" s="28">
        <v>22</v>
      </c>
      <c r="D404" s="37">
        <v>116</v>
      </c>
      <c r="E404" s="26">
        <f t="shared" si="16"/>
        <v>1.6248119999999999</v>
      </c>
      <c r="F404" s="37">
        <v>4.26</v>
      </c>
      <c r="G404" s="26">
        <f t="shared" si="20"/>
        <v>0.1319322</v>
      </c>
      <c r="L404" s="26" t="s">
        <v>88</v>
      </c>
      <c r="M404" s="26">
        <f>AVERAGE(E412:E413)</f>
        <v>1.1730862499999999</v>
      </c>
      <c r="N404" s="26">
        <f>AVERAGE(G412:G413)</f>
        <v>5.2649000000000001E-2</v>
      </c>
    </row>
    <row r="405" spans="1:14" x14ac:dyDescent="0.2">
      <c r="A405" s="131">
        <v>41457</v>
      </c>
      <c r="B405" s="28">
        <v>22</v>
      </c>
      <c r="D405" s="46">
        <v>115</v>
      </c>
      <c r="E405" s="26">
        <f t="shared" si="16"/>
        <v>1.610805</v>
      </c>
      <c r="F405" s="46">
        <v>3.29</v>
      </c>
      <c r="G405" s="26">
        <f t="shared" si="20"/>
        <v>0.1018913</v>
      </c>
      <c r="L405" s="26" t="s">
        <v>31</v>
      </c>
      <c r="M405" s="26">
        <f>AVERAGE(E414)</f>
        <v>1.484742</v>
      </c>
      <c r="N405" s="26">
        <f>AVERAGE(G414)</f>
        <v>4.11901E-2</v>
      </c>
    </row>
    <row r="406" spans="1:14" x14ac:dyDescent="0.2">
      <c r="A406" s="130">
        <v>41471</v>
      </c>
      <c r="B406" s="28">
        <v>22</v>
      </c>
      <c r="D406" s="46">
        <v>143</v>
      </c>
      <c r="E406" s="26">
        <f t="shared" si="16"/>
        <v>2.0030009999999998</v>
      </c>
      <c r="F406" s="46">
        <v>4.08</v>
      </c>
      <c r="G406" s="26">
        <f t="shared" si="20"/>
        <v>0.12635759999999999</v>
      </c>
    </row>
    <row r="407" spans="1:14" x14ac:dyDescent="0.2">
      <c r="A407" s="130">
        <v>41485</v>
      </c>
      <c r="B407" s="28">
        <v>22</v>
      </c>
      <c r="D407" s="46">
        <v>95.5</v>
      </c>
      <c r="E407" s="26">
        <f t="shared" si="16"/>
        <v>1.3376684999999999</v>
      </c>
      <c r="F407" s="46">
        <v>3.88</v>
      </c>
      <c r="G407" s="26">
        <f t="shared" si="20"/>
        <v>0.1201636</v>
      </c>
    </row>
    <row r="408" spans="1:14" x14ac:dyDescent="0.2">
      <c r="A408" s="130">
        <v>41499</v>
      </c>
      <c r="B408" s="28">
        <v>22</v>
      </c>
      <c r="D408" s="46">
        <v>91.1</v>
      </c>
      <c r="E408" s="26">
        <f t="shared" si="16"/>
        <v>1.2760376999999998</v>
      </c>
      <c r="F408" s="46">
        <v>2.72</v>
      </c>
      <c r="G408" s="26">
        <f t="shared" si="20"/>
        <v>8.4238400000000005E-2</v>
      </c>
    </row>
    <row r="409" spans="1:14" x14ac:dyDescent="0.2">
      <c r="A409" s="130">
        <v>41513</v>
      </c>
      <c r="B409" s="28">
        <v>22</v>
      </c>
      <c r="D409" s="46">
        <v>69.8</v>
      </c>
      <c r="E409" s="26">
        <f t="shared" si="16"/>
        <v>0.97768860000000002</v>
      </c>
      <c r="F409" s="46">
        <v>1.88</v>
      </c>
      <c r="G409" s="26">
        <f t="shared" si="20"/>
        <v>5.82236E-2</v>
      </c>
    </row>
    <row r="410" spans="1:14" x14ac:dyDescent="0.2">
      <c r="A410" s="129">
        <v>41527</v>
      </c>
      <c r="B410" s="28">
        <v>22</v>
      </c>
      <c r="D410" s="46">
        <v>54</v>
      </c>
      <c r="E410" s="26">
        <f t="shared" si="16"/>
        <v>0.75637799999999999</v>
      </c>
      <c r="F410" s="46">
        <v>1.8</v>
      </c>
      <c r="G410" s="26">
        <f t="shared" si="20"/>
        <v>5.5746000000000004E-2</v>
      </c>
    </row>
    <row r="411" spans="1:14" x14ac:dyDescent="0.2">
      <c r="A411" s="55">
        <v>41541</v>
      </c>
      <c r="B411" s="28">
        <v>22</v>
      </c>
      <c r="D411" s="46">
        <v>64</v>
      </c>
      <c r="E411" s="26">
        <f t="shared" si="16"/>
        <v>0.89644800000000002</v>
      </c>
      <c r="F411" s="46">
        <v>1.52</v>
      </c>
      <c r="G411" s="26">
        <f t="shared" si="20"/>
        <v>4.7074399999999995E-2</v>
      </c>
    </row>
    <row r="412" spans="1:14" x14ac:dyDescent="0.2">
      <c r="A412" s="56">
        <v>41555</v>
      </c>
      <c r="B412" s="28">
        <v>22</v>
      </c>
      <c r="D412" s="46">
        <v>72.400000000000006</v>
      </c>
      <c r="E412" s="26">
        <f t="shared" si="16"/>
        <v>1.0141068</v>
      </c>
      <c r="F412" s="46">
        <v>1.67</v>
      </c>
      <c r="G412" s="26">
        <f t="shared" si="20"/>
        <v>5.1719899999999999E-2</v>
      </c>
    </row>
    <row r="413" spans="1:14" x14ac:dyDescent="0.2">
      <c r="A413" s="56">
        <v>41569</v>
      </c>
      <c r="B413" s="28">
        <v>22</v>
      </c>
      <c r="D413" s="46">
        <v>95.1</v>
      </c>
      <c r="E413" s="26">
        <f t="shared" si="16"/>
        <v>1.3320656999999998</v>
      </c>
      <c r="F413" s="46">
        <v>1.73</v>
      </c>
      <c r="G413" s="26">
        <f t="shared" si="20"/>
        <v>5.3578100000000003E-2</v>
      </c>
    </row>
    <row r="414" spans="1:14" x14ac:dyDescent="0.2">
      <c r="A414" s="56">
        <v>41583</v>
      </c>
      <c r="B414" s="28">
        <v>22</v>
      </c>
      <c r="D414" s="46">
        <v>106</v>
      </c>
      <c r="E414" s="26">
        <f t="shared" si="16"/>
        <v>1.484742</v>
      </c>
      <c r="F414" s="46">
        <v>1.33</v>
      </c>
      <c r="G414" s="26">
        <f t="shared" si="20"/>
        <v>4.11901E-2</v>
      </c>
    </row>
    <row r="415" spans="1:14" x14ac:dyDescent="0.2">
      <c r="L415" s="26" t="s">
        <v>22</v>
      </c>
      <c r="M415" s="26">
        <f>AVERAGE(E416:E417)</f>
        <v>3.2776379999999996</v>
      </c>
      <c r="N415" s="26">
        <f>AVERAGE(G416:G417)</f>
        <v>0.12465424999999999</v>
      </c>
    </row>
    <row r="416" spans="1:14" x14ac:dyDescent="0.2">
      <c r="A416" s="54">
        <v>41345</v>
      </c>
      <c r="B416" s="28">
        <v>23</v>
      </c>
      <c r="D416" s="38">
        <v>173</v>
      </c>
      <c r="E416" s="26">
        <f t="shared" si="16"/>
        <v>2.4232109999999998</v>
      </c>
      <c r="F416" s="37">
        <v>2.4</v>
      </c>
      <c r="G416" s="26">
        <f t="shared" si="20"/>
        <v>7.4327999999999991E-2</v>
      </c>
      <c r="L416" s="26" t="s">
        <v>24</v>
      </c>
      <c r="M416" s="26">
        <f>AVERAGE(E418:E419)</f>
        <v>2.1696843000000001</v>
      </c>
      <c r="N416" s="26">
        <f>AVERAGE(G418:G419)</f>
        <v>7.3244050000000005E-2</v>
      </c>
    </row>
    <row r="417" spans="1:14" x14ac:dyDescent="0.2">
      <c r="A417" s="54">
        <v>41359</v>
      </c>
      <c r="B417" s="28">
        <v>23</v>
      </c>
      <c r="D417" s="37">
        <v>295</v>
      </c>
      <c r="E417" s="26">
        <f t="shared" si="16"/>
        <v>4.1320649999999999</v>
      </c>
      <c r="F417" s="37">
        <v>5.65</v>
      </c>
      <c r="G417" s="26">
        <f t="shared" si="20"/>
        <v>0.17498050000000001</v>
      </c>
      <c r="L417" s="26" t="s">
        <v>25</v>
      </c>
      <c r="M417" s="26">
        <f>AVERAGE(E420:E421)</f>
        <v>1.3768880999999999</v>
      </c>
      <c r="N417" s="26">
        <f>AVERAGE(G420:G421)</f>
        <v>7.7270149999999982E-2</v>
      </c>
    </row>
    <row r="418" spans="1:14" x14ac:dyDescent="0.2">
      <c r="A418" s="54">
        <v>41373</v>
      </c>
      <c r="B418" s="28">
        <v>23</v>
      </c>
      <c r="D418" s="37">
        <v>218</v>
      </c>
      <c r="E418" s="26">
        <f t="shared" si="16"/>
        <v>3.0535259999999997</v>
      </c>
      <c r="F418" s="39">
        <v>3.24</v>
      </c>
      <c r="G418" s="26">
        <f t="shared" si="20"/>
        <v>0.1003428</v>
      </c>
      <c r="L418" s="26" t="s">
        <v>26</v>
      </c>
      <c r="M418" s="26">
        <f>AVERAGE(E422:E423)</f>
        <v>1.8069030000000001</v>
      </c>
      <c r="N418" s="26">
        <f>AVERAGE(G422:G423)</f>
        <v>9.22906E-2</v>
      </c>
    </row>
    <row r="419" spans="1:14" x14ac:dyDescent="0.2">
      <c r="A419" s="54">
        <v>41387</v>
      </c>
      <c r="B419" s="28">
        <v>23</v>
      </c>
      <c r="D419" s="37">
        <v>91.8</v>
      </c>
      <c r="E419" s="26">
        <f t="shared" si="16"/>
        <v>1.2858426000000001</v>
      </c>
      <c r="F419" s="37">
        <v>1.49</v>
      </c>
      <c r="G419" s="26">
        <f t="shared" si="20"/>
        <v>4.61453E-2</v>
      </c>
      <c r="L419" s="26" t="s">
        <v>27</v>
      </c>
      <c r="M419" s="26">
        <f>AVERAGE(E424:E426)</f>
        <v>1.7555439999999998</v>
      </c>
      <c r="N419" s="26">
        <f>AVERAGE(G424:G426)</f>
        <v>0.13564860000000001</v>
      </c>
    </row>
    <row r="420" spans="1:14" x14ac:dyDescent="0.2">
      <c r="A420" s="54">
        <v>41401</v>
      </c>
      <c r="B420" s="28">
        <v>23</v>
      </c>
      <c r="D420" s="38">
        <v>97.9</v>
      </c>
      <c r="E420" s="26">
        <f t="shared" si="16"/>
        <v>1.3712853</v>
      </c>
      <c r="F420" s="39">
        <v>2.34</v>
      </c>
      <c r="G420" s="26">
        <f t="shared" si="20"/>
        <v>7.2469799999999987E-2</v>
      </c>
      <c r="L420" s="26" t="s">
        <v>28</v>
      </c>
      <c r="M420" s="26">
        <f>AVERAGE(E427:E428)</f>
        <v>1.204602</v>
      </c>
      <c r="N420" s="26">
        <f>AVERAGE(G427:G428)</f>
        <v>7.727015000000001E-2</v>
      </c>
    </row>
    <row r="421" spans="1:14" x14ac:dyDescent="0.2">
      <c r="A421" s="54">
        <v>41415</v>
      </c>
      <c r="B421" s="28">
        <v>23</v>
      </c>
      <c r="D421" s="37">
        <v>98.7</v>
      </c>
      <c r="E421" s="26">
        <f t="shared" si="16"/>
        <v>1.3824909000000001</v>
      </c>
      <c r="F421" s="39">
        <v>2.65</v>
      </c>
      <c r="G421" s="26">
        <f t="shared" si="20"/>
        <v>8.2070499999999991E-2</v>
      </c>
      <c r="L421" s="26" t="s">
        <v>29</v>
      </c>
      <c r="M421" s="26">
        <f>AVERAGE(E429:E430)</f>
        <v>0.73396680000000003</v>
      </c>
      <c r="N421" s="26">
        <f>AVERAGE(G429:G430)</f>
        <v>4.9551999999999999E-2</v>
      </c>
    </row>
    <row r="422" spans="1:14" x14ac:dyDescent="0.2">
      <c r="A422" s="54">
        <v>41429</v>
      </c>
      <c r="B422" s="28">
        <v>23</v>
      </c>
      <c r="D422" s="37">
        <v>129</v>
      </c>
      <c r="E422" s="26">
        <f t="shared" si="16"/>
        <v>1.8069030000000001</v>
      </c>
      <c r="F422" s="37">
        <v>2.98</v>
      </c>
      <c r="G422" s="26">
        <f t="shared" si="20"/>
        <v>9.22906E-2</v>
      </c>
      <c r="L422" s="26" t="s">
        <v>88</v>
      </c>
      <c r="M422" s="26">
        <f>AVERAGE(E431:E432)</f>
        <v>1.3292643</v>
      </c>
      <c r="N422" s="26">
        <f>AVERAGE(G431:G432)</f>
        <v>6.1165749999999998E-2</v>
      </c>
    </row>
    <row r="423" spans="1:14" x14ac:dyDescent="0.2">
      <c r="A423" s="130">
        <v>41443</v>
      </c>
      <c r="B423" s="28">
        <v>23</v>
      </c>
      <c r="C423" s="26" t="s">
        <v>120</v>
      </c>
      <c r="D423" s="37"/>
      <c r="F423" s="37"/>
      <c r="L423" s="26" t="s">
        <v>31</v>
      </c>
      <c r="M423" s="26">
        <f>AVERAGE(E433)</f>
        <v>1.1723859000000001</v>
      </c>
      <c r="N423" s="26">
        <f>AVERAGE(G433)</f>
        <v>4.7074399999999995E-2</v>
      </c>
    </row>
    <row r="424" spans="1:14" x14ac:dyDescent="0.2">
      <c r="A424" s="131">
        <v>41457</v>
      </c>
      <c r="B424" s="28">
        <v>23</v>
      </c>
      <c r="D424" s="46">
        <v>114</v>
      </c>
      <c r="E424" s="26">
        <f>(D424*14.007)*(0.001)</f>
        <v>1.5967979999999999</v>
      </c>
      <c r="F424" s="46">
        <v>4.28</v>
      </c>
      <c r="G424" s="26">
        <f t="shared" si="20"/>
        <v>0.13255160000000002</v>
      </c>
    </row>
    <row r="425" spans="1:14" x14ac:dyDescent="0.2">
      <c r="A425" s="130">
        <v>41471</v>
      </c>
      <c r="B425" s="28">
        <v>23</v>
      </c>
      <c r="D425" s="46">
        <v>128</v>
      </c>
      <c r="E425" s="26">
        <f>(D425*14.007)*(0.001)</f>
        <v>1.792896</v>
      </c>
      <c r="F425" s="46">
        <v>4.6500000000000004</v>
      </c>
      <c r="G425" s="26">
        <f t="shared" si="20"/>
        <v>0.14401050000000001</v>
      </c>
    </row>
    <row r="426" spans="1:14" x14ac:dyDescent="0.2">
      <c r="A426" s="130">
        <v>41485</v>
      </c>
      <c r="B426" s="28">
        <v>23</v>
      </c>
      <c r="D426" s="46">
        <v>134</v>
      </c>
      <c r="E426" s="26">
        <f>(D426*14.007)*(0.001)</f>
        <v>1.876938</v>
      </c>
      <c r="F426" s="46">
        <v>4.21</v>
      </c>
      <c r="G426" s="26">
        <f t="shared" si="20"/>
        <v>0.13038370000000002</v>
      </c>
    </row>
    <row r="427" spans="1:14" x14ac:dyDescent="0.2">
      <c r="A427" s="130">
        <v>41499</v>
      </c>
      <c r="B427" s="28">
        <v>23</v>
      </c>
      <c r="D427" s="46">
        <v>69</v>
      </c>
      <c r="E427" s="26">
        <f>(D427*14.007)*(0.001)</f>
        <v>0.96648299999999998</v>
      </c>
      <c r="F427" s="46">
        <v>2.31</v>
      </c>
      <c r="G427" s="26">
        <f t="shared" si="20"/>
        <v>7.1540699999999999E-2</v>
      </c>
    </row>
    <row r="428" spans="1:14" x14ac:dyDescent="0.2">
      <c r="A428" s="130">
        <v>41513</v>
      </c>
      <c r="B428" s="28">
        <v>23</v>
      </c>
      <c r="D428" s="46">
        <v>103</v>
      </c>
      <c r="E428" s="26">
        <f>(D428*14.007)*(0.001)</f>
        <v>1.4427210000000001</v>
      </c>
      <c r="F428" s="46">
        <v>2.68</v>
      </c>
      <c r="G428" s="26">
        <f t="shared" si="20"/>
        <v>8.2999600000000007E-2</v>
      </c>
    </row>
    <row r="429" spans="1:14" x14ac:dyDescent="0.2">
      <c r="A429" s="129">
        <v>41527</v>
      </c>
      <c r="B429" s="28">
        <v>23</v>
      </c>
      <c r="D429" s="46">
        <v>42.7</v>
      </c>
      <c r="E429" s="26">
        <f t="shared" ref="E429:E433" si="22">(D429*14.007)*(0.001)</f>
        <v>0.5980989000000001</v>
      </c>
      <c r="F429" s="46">
        <v>1.64</v>
      </c>
      <c r="G429" s="26">
        <f t="shared" si="20"/>
        <v>5.0790799999999997E-2</v>
      </c>
    </row>
    <row r="430" spans="1:14" x14ac:dyDescent="0.2">
      <c r="A430" s="55">
        <v>41541</v>
      </c>
      <c r="B430" s="28">
        <v>23</v>
      </c>
      <c r="D430" s="46">
        <v>62.1</v>
      </c>
      <c r="E430" s="26">
        <f t="shared" si="22"/>
        <v>0.86983469999999996</v>
      </c>
      <c r="F430" s="46">
        <v>1.56</v>
      </c>
      <c r="G430" s="26">
        <f t="shared" si="20"/>
        <v>4.8313200000000001E-2</v>
      </c>
    </row>
    <row r="431" spans="1:14" x14ac:dyDescent="0.2">
      <c r="A431" s="56">
        <v>41555</v>
      </c>
      <c r="B431" s="28">
        <v>23</v>
      </c>
      <c r="D431" s="46">
        <v>128</v>
      </c>
      <c r="E431" s="26">
        <f t="shared" si="22"/>
        <v>1.792896</v>
      </c>
      <c r="F431" s="46">
        <v>2.7</v>
      </c>
      <c r="G431" s="26">
        <f t="shared" si="20"/>
        <v>8.3618999999999999E-2</v>
      </c>
    </row>
    <row r="432" spans="1:14" x14ac:dyDescent="0.2">
      <c r="A432" s="56">
        <v>41569</v>
      </c>
      <c r="B432" s="28">
        <v>23</v>
      </c>
      <c r="D432" s="46">
        <v>61.8</v>
      </c>
      <c r="E432" s="26">
        <f t="shared" si="22"/>
        <v>0.86563259999999997</v>
      </c>
      <c r="F432" s="46">
        <v>1.25</v>
      </c>
      <c r="G432" s="26">
        <f t="shared" si="20"/>
        <v>3.8712499999999997E-2</v>
      </c>
    </row>
    <row r="433" spans="1:14" x14ac:dyDescent="0.2">
      <c r="A433" s="56">
        <v>41583</v>
      </c>
      <c r="B433" s="28">
        <v>23</v>
      </c>
      <c r="D433" s="46">
        <v>83.7</v>
      </c>
      <c r="E433" s="26">
        <f t="shared" si="22"/>
        <v>1.1723859000000001</v>
      </c>
      <c r="F433" s="46">
        <v>1.52</v>
      </c>
      <c r="G433" s="26">
        <f t="shared" si="20"/>
        <v>4.7074399999999995E-2</v>
      </c>
    </row>
    <row r="435" spans="1:14" x14ac:dyDescent="0.2">
      <c r="A435" s="54">
        <v>41345</v>
      </c>
      <c r="B435" s="28">
        <v>24</v>
      </c>
      <c r="C435" s="26" t="s">
        <v>121</v>
      </c>
      <c r="D435" s="37"/>
      <c r="F435" s="39"/>
      <c r="L435" s="26" t="s">
        <v>22</v>
      </c>
      <c r="M435" s="26" t="e">
        <f>AVERAGE(E435:E436)</f>
        <v>#DIV/0!</v>
      </c>
      <c r="N435" s="26" t="e">
        <f>AVERAGE(G435:G436)</f>
        <v>#DIV/0!</v>
      </c>
    </row>
    <row r="436" spans="1:14" x14ac:dyDescent="0.2">
      <c r="A436" s="54">
        <v>41359</v>
      </c>
      <c r="B436" s="28">
        <v>24</v>
      </c>
      <c r="C436" s="26" t="s">
        <v>121</v>
      </c>
      <c r="D436" s="37"/>
      <c r="F436" s="37"/>
      <c r="L436" s="26" t="s">
        <v>24</v>
      </c>
      <c r="M436" s="26">
        <f>AVERAGE(E437:E438)</f>
        <v>1.08204075</v>
      </c>
      <c r="N436" s="26">
        <f>AVERAGE(G437:G438)</f>
        <v>5.11005E-2</v>
      </c>
    </row>
    <row r="437" spans="1:14" x14ac:dyDescent="0.2">
      <c r="A437" s="54">
        <v>41373</v>
      </c>
      <c r="B437" s="28">
        <v>24</v>
      </c>
      <c r="D437" s="37">
        <v>92</v>
      </c>
      <c r="E437" s="26">
        <f t="shared" si="16"/>
        <v>1.2886440000000001</v>
      </c>
      <c r="F437" s="37">
        <v>1.97</v>
      </c>
      <c r="G437" s="26">
        <f t="shared" si="20"/>
        <v>6.10109E-2</v>
      </c>
      <c r="L437" s="26" t="s">
        <v>25</v>
      </c>
      <c r="M437" s="26">
        <f>AVERAGE(E439:E440)</f>
        <v>0.68704334999999994</v>
      </c>
      <c r="N437" s="26">
        <f>AVERAGE(G439:G440)</f>
        <v>5.2339300000000005E-2</v>
      </c>
    </row>
    <row r="438" spans="1:14" x14ac:dyDescent="0.2">
      <c r="A438" s="54">
        <v>41387</v>
      </c>
      <c r="B438" s="28">
        <v>24</v>
      </c>
      <c r="D438" s="46">
        <v>62.5</v>
      </c>
      <c r="E438" s="26">
        <f t="shared" si="16"/>
        <v>0.87543749999999998</v>
      </c>
      <c r="F438" s="46">
        <v>1.33</v>
      </c>
      <c r="G438" s="26">
        <f t="shared" si="20"/>
        <v>4.11901E-2</v>
      </c>
      <c r="L438" s="26" t="s">
        <v>26</v>
      </c>
      <c r="M438" s="26">
        <f>AVERAGE(E441:E442)</f>
        <v>0.90345150000000007</v>
      </c>
      <c r="N438" s="26">
        <f>AVERAGE(G441:G442)</f>
        <v>6.565639999999999E-2</v>
      </c>
    </row>
    <row r="439" spans="1:14" x14ac:dyDescent="0.2">
      <c r="A439" s="54">
        <v>41401</v>
      </c>
      <c r="B439" s="28">
        <v>24</v>
      </c>
      <c r="D439" s="43">
        <v>46</v>
      </c>
      <c r="E439" s="26">
        <f t="shared" si="16"/>
        <v>0.64432200000000006</v>
      </c>
      <c r="F439" s="39">
        <v>1.58</v>
      </c>
      <c r="G439" s="26">
        <f t="shared" si="20"/>
        <v>4.89326E-2</v>
      </c>
      <c r="L439" s="26" t="s">
        <v>27</v>
      </c>
      <c r="M439" s="26">
        <f>AVERAGE(E443:E445)</f>
        <v>1.0117722999999998</v>
      </c>
      <c r="N439" s="26">
        <f>AVERAGE(G443:G445)</f>
        <v>9.4768199999999983E-2</v>
      </c>
    </row>
    <row r="440" spans="1:14" x14ac:dyDescent="0.2">
      <c r="A440" s="54">
        <v>41415</v>
      </c>
      <c r="B440" s="28">
        <v>24</v>
      </c>
      <c r="D440" s="40">
        <v>52.1</v>
      </c>
      <c r="E440" s="26">
        <f t="shared" si="16"/>
        <v>0.72976469999999993</v>
      </c>
      <c r="F440" s="37">
        <v>1.8</v>
      </c>
      <c r="G440" s="26">
        <f t="shared" si="20"/>
        <v>5.5746000000000004E-2</v>
      </c>
      <c r="L440" s="26" t="s">
        <v>28</v>
      </c>
      <c r="M440" s="26">
        <f>AVERAGE(E446:E447)</f>
        <v>0.5980989000000001</v>
      </c>
      <c r="N440" s="26">
        <f>AVERAGE(G446:G447)</f>
        <v>5.2029599999999995E-2</v>
      </c>
    </row>
    <row r="441" spans="1:14" x14ac:dyDescent="0.2">
      <c r="A441" s="54">
        <v>41429</v>
      </c>
      <c r="B441" s="28">
        <v>24</v>
      </c>
      <c r="D441" s="37">
        <v>69.7</v>
      </c>
      <c r="E441" s="26">
        <f t="shared" si="16"/>
        <v>0.9762879000000001</v>
      </c>
      <c r="F441" s="37">
        <v>2.38</v>
      </c>
      <c r="G441" s="26">
        <f t="shared" si="20"/>
        <v>7.3708599999999985E-2</v>
      </c>
      <c r="L441" s="26" t="s">
        <v>29</v>
      </c>
      <c r="M441" s="26">
        <f>AVERAGE(E448:E449)</f>
        <v>0.47553765000000003</v>
      </c>
      <c r="N441" s="26">
        <f>AVERAGE(G448:G449)</f>
        <v>4.2583750000000004E-2</v>
      </c>
    </row>
    <row r="442" spans="1:14" x14ac:dyDescent="0.2">
      <c r="A442" s="130">
        <v>41443</v>
      </c>
      <c r="B442" s="28">
        <v>24</v>
      </c>
      <c r="D442" s="37">
        <v>59.3</v>
      </c>
      <c r="E442" s="26">
        <f t="shared" si="16"/>
        <v>0.83061510000000005</v>
      </c>
      <c r="F442" s="37">
        <v>1.86</v>
      </c>
      <c r="G442" s="26">
        <f t="shared" si="20"/>
        <v>5.7604200000000001E-2</v>
      </c>
      <c r="L442" s="26" t="s">
        <v>88</v>
      </c>
      <c r="M442" s="26">
        <f>AVERAGE(E450:E451)</f>
        <v>0.46993484999999996</v>
      </c>
      <c r="N442" s="26">
        <f>AVERAGE(G450:G451)</f>
        <v>4.2274050000000001E-2</v>
      </c>
    </row>
    <row r="443" spans="1:14" x14ac:dyDescent="0.2">
      <c r="A443" s="131">
        <v>41457</v>
      </c>
      <c r="B443" s="28">
        <v>24</v>
      </c>
      <c r="D443" s="46">
        <v>75.599999999999994</v>
      </c>
      <c r="E443" s="26">
        <f t="shared" si="16"/>
        <v>1.0589291999999999</v>
      </c>
      <c r="F443" s="46">
        <v>3.35</v>
      </c>
      <c r="G443" s="26">
        <f t="shared" si="20"/>
        <v>0.10374949999999999</v>
      </c>
      <c r="L443" s="26" t="s">
        <v>31</v>
      </c>
      <c r="M443" s="26">
        <f>AVERAGE(E452)</f>
        <v>0.44682329999999998</v>
      </c>
      <c r="N443" s="26">
        <f>AVERAGE(G452)</f>
        <v>2.8182700000000002E-2</v>
      </c>
    </row>
    <row r="444" spans="1:14" x14ac:dyDescent="0.2">
      <c r="A444" s="130">
        <v>41471</v>
      </c>
      <c r="B444" s="28">
        <v>24</v>
      </c>
      <c r="D444" s="46">
        <v>88.4</v>
      </c>
      <c r="E444" s="26">
        <f t="shared" si="16"/>
        <v>1.2382188000000001</v>
      </c>
      <c r="F444" s="46">
        <v>4.08</v>
      </c>
      <c r="G444" s="26">
        <f t="shared" si="20"/>
        <v>0.12635759999999999</v>
      </c>
    </row>
    <row r="445" spans="1:14" x14ac:dyDescent="0.2">
      <c r="A445" s="130">
        <v>41485</v>
      </c>
      <c r="B445" s="28">
        <v>24</v>
      </c>
      <c r="D445" s="46">
        <v>52.7</v>
      </c>
      <c r="E445" s="26">
        <f t="shared" si="16"/>
        <v>0.73816890000000002</v>
      </c>
      <c r="F445" s="46">
        <v>1.75</v>
      </c>
      <c r="G445" s="26">
        <f t="shared" si="20"/>
        <v>5.4197499999999996E-2</v>
      </c>
    </row>
    <row r="446" spans="1:14" x14ac:dyDescent="0.2">
      <c r="A446" s="130">
        <v>41499</v>
      </c>
      <c r="B446" s="28">
        <v>24</v>
      </c>
      <c r="D446" s="46">
        <v>42.7</v>
      </c>
      <c r="E446" s="26">
        <f t="shared" si="16"/>
        <v>0.5980989000000001</v>
      </c>
      <c r="F446" s="46">
        <v>1.68</v>
      </c>
      <c r="G446" s="26">
        <f t="shared" si="20"/>
        <v>5.2029599999999995E-2</v>
      </c>
    </row>
    <row r="447" spans="1:14" x14ac:dyDescent="0.2">
      <c r="A447" s="130">
        <v>41513</v>
      </c>
      <c r="B447" s="28">
        <v>24</v>
      </c>
      <c r="C447" s="26" t="s">
        <v>121</v>
      </c>
    </row>
    <row r="448" spans="1:14" x14ac:dyDescent="0.2">
      <c r="A448" s="129">
        <v>41527</v>
      </c>
      <c r="B448" s="28">
        <v>24</v>
      </c>
      <c r="D448" s="46">
        <v>34.9</v>
      </c>
      <c r="E448" s="26">
        <f t="shared" si="16"/>
        <v>0.48884430000000001</v>
      </c>
      <c r="F448" s="46">
        <v>1.45</v>
      </c>
      <c r="G448" s="26">
        <f t="shared" si="20"/>
        <v>4.4906499999999995E-2</v>
      </c>
    </row>
    <row r="449" spans="1:14" x14ac:dyDescent="0.2">
      <c r="A449" s="55">
        <v>41541</v>
      </c>
      <c r="B449" s="28">
        <v>24</v>
      </c>
      <c r="D449" s="46">
        <v>33</v>
      </c>
      <c r="E449" s="26">
        <f t="shared" si="16"/>
        <v>0.462231</v>
      </c>
      <c r="F449" s="46">
        <v>1.3</v>
      </c>
      <c r="G449" s="26">
        <f t="shared" si="20"/>
        <v>4.0261000000000005E-2</v>
      </c>
    </row>
    <row r="450" spans="1:14" x14ac:dyDescent="0.2">
      <c r="A450" s="56">
        <v>41555</v>
      </c>
      <c r="B450" s="28">
        <v>24</v>
      </c>
      <c r="D450" s="46">
        <v>35.299999999999997</v>
      </c>
      <c r="E450" s="26">
        <f t="shared" si="16"/>
        <v>0.49444709999999992</v>
      </c>
      <c r="F450" s="46">
        <v>1.59</v>
      </c>
      <c r="G450" s="26">
        <f t="shared" si="20"/>
        <v>4.9242300000000003E-2</v>
      </c>
    </row>
    <row r="451" spans="1:14" x14ac:dyDescent="0.2">
      <c r="A451" s="56">
        <v>41569</v>
      </c>
      <c r="B451" s="28">
        <v>24</v>
      </c>
      <c r="D451" s="46">
        <v>31.8</v>
      </c>
      <c r="E451" s="26">
        <f t="shared" si="16"/>
        <v>0.4454226</v>
      </c>
      <c r="F451" s="46">
        <v>1.1399999999999999</v>
      </c>
      <c r="G451" s="26">
        <f t="shared" si="20"/>
        <v>3.5305799999999998E-2</v>
      </c>
    </row>
    <row r="452" spans="1:14" x14ac:dyDescent="0.2">
      <c r="A452" s="56">
        <v>41583</v>
      </c>
      <c r="B452" s="28">
        <v>24</v>
      </c>
      <c r="D452" s="46">
        <v>31.9</v>
      </c>
      <c r="E452" s="26">
        <f t="shared" si="16"/>
        <v>0.44682329999999998</v>
      </c>
      <c r="F452" s="46">
        <v>0.91</v>
      </c>
      <c r="G452" s="26">
        <f t="shared" si="20"/>
        <v>2.8182700000000002E-2</v>
      </c>
    </row>
    <row r="454" spans="1:14" x14ac:dyDescent="0.2">
      <c r="A454" s="54">
        <v>41345</v>
      </c>
      <c r="B454" s="28">
        <v>25</v>
      </c>
      <c r="D454" s="40">
        <v>62.2</v>
      </c>
      <c r="E454" s="26">
        <f t="shared" ref="E454:E543" si="23">(D454*14.007)*(0.001)</f>
        <v>0.87123539999999999</v>
      </c>
      <c r="F454" s="39">
        <v>2.08</v>
      </c>
      <c r="G454" s="26">
        <f t="shared" si="20"/>
        <v>6.4417599999999992E-2</v>
      </c>
      <c r="L454" s="26" t="s">
        <v>22</v>
      </c>
      <c r="M454" s="26">
        <f>AVERAGE(E454:E455)</f>
        <v>0.85022490000000006</v>
      </c>
      <c r="N454" s="26">
        <f>AVERAGE(G454:G455)</f>
        <v>6.7514599999999994E-2</v>
      </c>
    </row>
    <row r="455" spans="1:14" x14ac:dyDescent="0.2">
      <c r="A455" s="54">
        <v>41359</v>
      </c>
      <c r="B455" s="28">
        <v>25</v>
      </c>
      <c r="D455" s="37">
        <v>59.2</v>
      </c>
      <c r="E455" s="26">
        <f t="shared" si="23"/>
        <v>0.82921440000000013</v>
      </c>
      <c r="F455" s="39">
        <v>2.2799999999999998</v>
      </c>
      <c r="G455" s="26">
        <f t="shared" si="20"/>
        <v>7.0611599999999997E-2</v>
      </c>
      <c r="L455" s="26" t="s">
        <v>24</v>
      </c>
      <c r="M455" s="26">
        <f>AVERAGE(E456:E457)</f>
        <v>0.80330144999999997</v>
      </c>
      <c r="N455" s="26">
        <f>AVERAGE(G456:G457)</f>
        <v>6.9837350000000006E-2</v>
      </c>
    </row>
    <row r="456" spans="1:14" x14ac:dyDescent="0.2">
      <c r="A456" s="54">
        <v>41373</v>
      </c>
      <c r="B456" s="28">
        <v>25</v>
      </c>
      <c r="D456" s="37">
        <v>59.7</v>
      </c>
      <c r="E456" s="26">
        <f t="shared" si="23"/>
        <v>0.83621789999999996</v>
      </c>
      <c r="F456" s="39">
        <v>2.79</v>
      </c>
      <c r="G456" s="26">
        <f t="shared" si="20"/>
        <v>8.6406300000000005E-2</v>
      </c>
      <c r="L456" s="26" t="s">
        <v>25</v>
      </c>
      <c r="M456" s="26">
        <f>AVERAGE(E458:E459)</f>
        <v>0.80610284999999993</v>
      </c>
      <c r="N456" s="26">
        <f>AVERAGE(G458:G459)</f>
        <v>7.5721650000000001E-2</v>
      </c>
    </row>
    <row r="457" spans="1:14" x14ac:dyDescent="0.2">
      <c r="A457" s="54">
        <v>41387</v>
      </c>
      <c r="B457" s="28">
        <v>25</v>
      </c>
      <c r="D457" s="40">
        <v>55</v>
      </c>
      <c r="E457" s="26">
        <f t="shared" si="23"/>
        <v>0.77038499999999999</v>
      </c>
      <c r="F457" s="37">
        <v>1.72</v>
      </c>
      <c r="G457" s="26">
        <f t="shared" si="20"/>
        <v>5.32684E-2</v>
      </c>
      <c r="L457" s="26" t="s">
        <v>26</v>
      </c>
      <c r="M457" s="26">
        <f>AVERAGE(E460:E461)</f>
        <v>0.96788370000000001</v>
      </c>
      <c r="N457" s="26">
        <f>AVERAGE(G460:G461)</f>
        <v>0.10421404999999999</v>
      </c>
    </row>
    <row r="458" spans="1:14" x14ac:dyDescent="0.2">
      <c r="A458" s="54">
        <v>41401</v>
      </c>
      <c r="B458" s="28">
        <v>25</v>
      </c>
      <c r="D458" s="37">
        <v>55.3</v>
      </c>
      <c r="E458" s="26">
        <f t="shared" si="23"/>
        <v>0.77458709999999997</v>
      </c>
      <c r="F458" s="37">
        <v>2.35</v>
      </c>
      <c r="G458" s="26">
        <f t="shared" si="20"/>
        <v>7.2779499999999997E-2</v>
      </c>
      <c r="L458" s="26" t="s">
        <v>27</v>
      </c>
      <c r="M458" s="26">
        <f>AVERAGE(E462:E464)</f>
        <v>1.2975151</v>
      </c>
      <c r="N458" s="26">
        <f>AVERAGE(G462:G464)</f>
        <v>0.20842810000000003</v>
      </c>
    </row>
    <row r="459" spans="1:14" x14ac:dyDescent="0.2">
      <c r="A459" s="54">
        <v>41415</v>
      </c>
      <c r="B459" s="28">
        <v>25</v>
      </c>
      <c r="D459" s="37">
        <v>59.8</v>
      </c>
      <c r="E459" s="26">
        <f t="shared" si="23"/>
        <v>0.83761859999999988</v>
      </c>
      <c r="F459" s="37">
        <v>2.54</v>
      </c>
      <c r="G459" s="26">
        <f t="shared" si="20"/>
        <v>7.8663799999999992E-2</v>
      </c>
      <c r="L459" s="26" t="s">
        <v>28</v>
      </c>
      <c r="M459" s="26">
        <f>AVERAGE(E465:E466)</f>
        <v>0.74867414999999993</v>
      </c>
      <c r="N459" s="26">
        <f>AVERAGE(G465:G466)</f>
        <v>7.1695549999999997E-2</v>
      </c>
    </row>
    <row r="460" spans="1:14" x14ac:dyDescent="0.2">
      <c r="A460" s="54">
        <v>41429</v>
      </c>
      <c r="B460" s="28">
        <v>25</v>
      </c>
      <c r="D460" s="37">
        <v>61.2</v>
      </c>
      <c r="E460" s="26">
        <f t="shared" si="23"/>
        <v>0.8572284</v>
      </c>
      <c r="F460" s="37">
        <v>4.8099999999999996</v>
      </c>
      <c r="G460" s="26">
        <f t="shared" si="20"/>
        <v>0.14896569999999998</v>
      </c>
      <c r="L460" s="26" t="s">
        <v>29</v>
      </c>
      <c r="M460" s="26">
        <f>AVERAGE(E467:E468)</f>
        <v>0.56728350000000005</v>
      </c>
      <c r="N460" s="26">
        <f>AVERAGE(G467:G468)</f>
        <v>4.9861699999999995E-2</v>
      </c>
    </row>
    <row r="461" spans="1:14" x14ac:dyDescent="0.2">
      <c r="A461" s="130">
        <v>41443</v>
      </c>
      <c r="B461" s="28">
        <v>25</v>
      </c>
      <c r="D461" s="37">
        <v>77</v>
      </c>
      <c r="E461" s="26">
        <f t="shared" si="23"/>
        <v>1.0785389999999999</v>
      </c>
      <c r="F461" s="37">
        <v>1.92</v>
      </c>
      <c r="G461" s="26">
        <f t="shared" ref="G461:G543" si="24">(F461*30.97)*(0.001)</f>
        <v>5.9462399999999999E-2</v>
      </c>
      <c r="L461" s="26" t="s">
        <v>88</v>
      </c>
      <c r="M461" s="26">
        <f>AVERAGE(E469:E470)</f>
        <v>0.54487229999999998</v>
      </c>
      <c r="N461" s="26">
        <f>AVERAGE(G469:G470)</f>
        <v>6.0236650000000003E-2</v>
      </c>
    </row>
    <row r="462" spans="1:14" x14ac:dyDescent="0.2">
      <c r="A462" s="131">
        <v>41457</v>
      </c>
      <c r="B462" s="28">
        <v>25</v>
      </c>
      <c r="D462" s="46">
        <v>80.3</v>
      </c>
      <c r="E462" s="26">
        <f t="shared" si="23"/>
        <v>1.1247620999999999</v>
      </c>
      <c r="F462" s="46">
        <v>7.84</v>
      </c>
      <c r="G462" s="26">
        <f t="shared" si="24"/>
        <v>0.24280480000000002</v>
      </c>
      <c r="L462" s="26" t="s">
        <v>31</v>
      </c>
      <c r="M462" s="26">
        <f>AVERAGE(E471)</f>
        <v>0.45662819999999998</v>
      </c>
      <c r="N462" s="26">
        <f>AVERAGE(G471)</f>
        <v>3.5305799999999998E-2</v>
      </c>
    </row>
    <row r="463" spans="1:14" x14ac:dyDescent="0.2">
      <c r="A463" s="130">
        <v>41471</v>
      </c>
      <c r="B463" s="28">
        <v>25</v>
      </c>
      <c r="D463" s="46">
        <v>121</v>
      </c>
      <c r="E463" s="26">
        <f t="shared" si="23"/>
        <v>1.694847</v>
      </c>
      <c r="F463" s="46">
        <v>9</v>
      </c>
      <c r="G463" s="26">
        <f t="shared" si="24"/>
        <v>0.27873000000000003</v>
      </c>
    </row>
    <row r="464" spans="1:14" x14ac:dyDescent="0.2">
      <c r="A464" s="130">
        <v>41485</v>
      </c>
      <c r="B464" s="28">
        <v>25</v>
      </c>
      <c r="D464" s="46">
        <v>76.599999999999994</v>
      </c>
      <c r="E464" s="26">
        <f t="shared" si="23"/>
        <v>1.0729361999999998</v>
      </c>
      <c r="F464" s="46">
        <v>3.35</v>
      </c>
      <c r="G464" s="26">
        <f t="shared" si="24"/>
        <v>0.10374949999999999</v>
      </c>
    </row>
    <row r="465" spans="1:14" x14ac:dyDescent="0.2">
      <c r="A465" s="130">
        <v>41499</v>
      </c>
      <c r="B465" s="28">
        <v>25</v>
      </c>
      <c r="D465" s="46">
        <v>59.6</v>
      </c>
      <c r="E465" s="26">
        <f t="shared" si="23"/>
        <v>0.83481719999999993</v>
      </c>
      <c r="F465" s="46">
        <v>2.76</v>
      </c>
      <c r="G465" s="26">
        <f t="shared" si="24"/>
        <v>8.5477200000000003E-2</v>
      </c>
    </row>
    <row r="466" spans="1:14" x14ac:dyDescent="0.2">
      <c r="A466" s="130">
        <v>41513</v>
      </c>
      <c r="B466" s="28">
        <v>25</v>
      </c>
      <c r="D466" s="46">
        <v>47.3</v>
      </c>
      <c r="E466" s="26">
        <f t="shared" si="23"/>
        <v>0.66253109999999993</v>
      </c>
      <c r="F466" s="46">
        <v>1.87</v>
      </c>
      <c r="G466" s="26">
        <f t="shared" si="24"/>
        <v>5.7913899999999997E-2</v>
      </c>
    </row>
    <row r="467" spans="1:14" x14ac:dyDescent="0.2">
      <c r="A467" s="129">
        <v>41527</v>
      </c>
      <c r="B467" s="28">
        <v>25</v>
      </c>
      <c r="D467" s="46">
        <v>43</v>
      </c>
      <c r="E467" s="26">
        <f t="shared" si="23"/>
        <v>0.60230099999999998</v>
      </c>
      <c r="F467" s="46">
        <v>1.69</v>
      </c>
      <c r="G467" s="26">
        <f t="shared" si="24"/>
        <v>5.2339299999999998E-2</v>
      </c>
    </row>
    <row r="468" spans="1:14" x14ac:dyDescent="0.2">
      <c r="A468" s="55">
        <v>41541</v>
      </c>
      <c r="B468" s="28">
        <v>25</v>
      </c>
      <c r="D468" s="46">
        <v>38</v>
      </c>
      <c r="E468" s="26">
        <f t="shared" si="23"/>
        <v>0.53226600000000002</v>
      </c>
      <c r="F468" s="46">
        <v>1.53</v>
      </c>
      <c r="G468" s="26">
        <f t="shared" si="24"/>
        <v>4.7384099999999998E-2</v>
      </c>
    </row>
    <row r="469" spans="1:14" x14ac:dyDescent="0.2">
      <c r="A469" s="56">
        <v>41555</v>
      </c>
      <c r="B469" s="28">
        <v>25</v>
      </c>
      <c r="D469" s="46">
        <v>43.4</v>
      </c>
      <c r="E469" s="26">
        <f t="shared" si="23"/>
        <v>0.60790379999999999</v>
      </c>
      <c r="F469" s="46">
        <v>2.48</v>
      </c>
      <c r="G469" s="26">
        <f t="shared" si="24"/>
        <v>7.6805600000000002E-2</v>
      </c>
    </row>
    <row r="470" spans="1:14" x14ac:dyDescent="0.2">
      <c r="A470" s="56">
        <v>41569</v>
      </c>
      <c r="B470" s="28">
        <v>25</v>
      </c>
      <c r="D470" s="46">
        <v>34.4</v>
      </c>
      <c r="E470" s="26">
        <f t="shared" si="23"/>
        <v>0.48184079999999996</v>
      </c>
      <c r="F470" s="46">
        <v>1.41</v>
      </c>
      <c r="G470" s="26">
        <f t="shared" si="24"/>
        <v>4.3667699999999997E-2</v>
      </c>
    </row>
    <row r="471" spans="1:14" x14ac:dyDescent="0.2">
      <c r="A471" s="56">
        <v>41583</v>
      </c>
      <c r="B471" s="28">
        <v>25</v>
      </c>
      <c r="D471" s="46">
        <v>32.6</v>
      </c>
      <c r="E471" s="26">
        <f t="shared" si="23"/>
        <v>0.45662819999999998</v>
      </c>
      <c r="F471" s="46">
        <v>1.1399999999999999</v>
      </c>
      <c r="G471" s="26">
        <f t="shared" si="24"/>
        <v>3.5305799999999998E-2</v>
      </c>
    </row>
    <row r="473" spans="1:14" x14ac:dyDescent="0.2">
      <c r="A473" s="54">
        <v>41345</v>
      </c>
      <c r="B473" s="28">
        <v>26</v>
      </c>
      <c r="D473" s="46">
        <v>172</v>
      </c>
      <c r="E473" s="26">
        <f t="shared" si="23"/>
        <v>2.4092039999999999</v>
      </c>
      <c r="F473" s="46">
        <v>3.53</v>
      </c>
      <c r="G473" s="26">
        <f t="shared" si="24"/>
        <v>0.10932409999999999</v>
      </c>
      <c r="L473" s="26" t="s">
        <v>22</v>
      </c>
      <c r="M473" s="26">
        <f>AVERAGE(E473:E474)</f>
        <v>2.7873929999999998</v>
      </c>
      <c r="N473" s="26">
        <f>AVERAGE(G473:G474)</f>
        <v>9.4613349999999985E-2</v>
      </c>
    </row>
    <row r="474" spans="1:14" x14ac:dyDescent="0.2">
      <c r="A474" s="54">
        <v>41359</v>
      </c>
      <c r="B474" s="28">
        <v>26</v>
      </c>
      <c r="D474" s="46">
        <v>226</v>
      </c>
      <c r="E474" s="26">
        <f t="shared" si="23"/>
        <v>3.1655820000000001</v>
      </c>
      <c r="F474" s="46">
        <v>2.58</v>
      </c>
      <c r="G474" s="26">
        <f t="shared" si="24"/>
        <v>7.990259999999999E-2</v>
      </c>
      <c r="L474" s="26" t="s">
        <v>24</v>
      </c>
      <c r="M474" s="26">
        <f>AVERAGE(E475:E476)</f>
        <v>3.4387184999999998</v>
      </c>
      <c r="N474" s="26">
        <f>AVERAGE(G475:G476)</f>
        <v>8.6715999999999988E-2</v>
      </c>
    </row>
    <row r="475" spans="1:14" x14ac:dyDescent="0.2">
      <c r="A475" s="54">
        <v>41373</v>
      </c>
      <c r="B475" s="28">
        <v>26</v>
      </c>
      <c r="D475" s="46">
        <v>275</v>
      </c>
      <c r="E475" s="26">
        <f t="shared" si="23"/>
        <v>3.8519249999999996</v>
      </c>
      <c r="F475" s="46">
        <v>2.56</v>
      </c>
      <c r="G475" s="26">
        <f t="shared" si="24"/>
        <v>7.9283199999999998E-2</v>
      </c>
      <c r="L475" s="26" t="s">
        <v>25</v>
      </c>
      <c r="M475" s="26">
        <f>AVERAGE(E477:E478)</f>
        <v>2.3671829999999998</v>
      </c>
      <c r="N475" s="26">
        <f>AVERAGE(G477:G478)</f>
        <v>0.10266554999999999</v>
      </c>
    </row>
    <row r="476" spans="1:14" x14ac:dyDescent="0.2">
      <c r="A476" s="54">
        <v>41387</v>
      </c>
      <c r="B476" s="28">
        <v>26</v>
      </c>
      <c r="D476" s="46">
        <v>216</v>
      </c>
      <c r="E476" s="26">
        <f t="shared" si="23"/>
        <v>3.025512</v>
      </c>
      <c r="F476" s="46">
        <v>3.04</v>
      </c>
      <c r="G476" s="26">
        <f t="shared" si="24"/>
        <v>9.4148799999999991E-2</v>
      </c>
      <c r="L476" s="26" t="s">
        <v>26</v>
      </c>
      <c r="M476" s="26">
        <f>AVERAGE(E479:E480)</f>
        <v>1.7718855</v>
      </c>
      <c r="N476" s="26">
        <f>AVERAGE(G479:G480)</f>
        <v>0.12806095000000001</v>
      </c>
    </row>
    <row r="477" spans="1:14" x14ac:dyDescent="0.2">
      <c r="A477" s="54">
        <v>41401</v>
      </c>
      <c r="B477" s="28">
        <v>26</v>
      </c>
      <c r="D477" s="46">
        <v>175</v>
      </c>
      <c r="E477" s="26">
        <f t="shared" si="23"/>
        <v>2.451225</v>
      </c>
      <c r="F477" s="46">
        <v>2.94</v>
      </c>
      <c r="G477" s="26">
        <f t="shared" si="24"/>
        <v>9.1051800000000002E-2</v>
      </c>
      <c r="L477" s="26" t="s">
        <v>27</v>
      </c>
      <c r="M477" s="26">
        <f>AVERAGE(E481:E483)</f>
        <v>1.8909449999999997</v>
      </c>
      <c r="N477" s="26">
        <f>AVERAGE(G481:G483)</f>
        <v>0.130074</v>
      </c>
    </row>
    <row r="478" spans="1:14" x14ac:dyDescent="0.2">
      <c r="A478" s="54">
        <v>41415</v>
      </c>
      <c r="B478" s="28">
        <v>26</v>
      </c>
      <c r="D478" s="46">
        <v>163</v>
      </c>
      <c r="E478" s="26">
        <f t="shared" si="23"/>
        <v>2.2831410000000001</v>
      </c>
      <c r="F478" s="46">
        <v>3.69</v>
      </c>
      <c r="G478" s="26">
        <f t="shared" si="24"/>
        <v>0.1142793</v>
      </c>
      <c r="L478" s="26" t="s">
        <v>28</v>
      </c>
      <c r="M478" s="26">
        <f>AVERAGE(E484:E485)</f>
        <v>1.8629310000000001</v>
      </c>
      <c r="N478" s="26">
        <f>AVERAGE(G484:G485)</f>
        <v>9.6471549999999989E-2</v>
      </c>
    </row>
    <row r="479" spans="1:14" x14ac:dyDescent="0.2">
      <c r="A479" s="54">
        <v>41429</v>
      </c>
      <c r="B479" s="28">
        <v>26</v>
      </c>
      <c r="D479" s="46">
        <v>128</v>
      </c>
      <c r="E479" s="26">
        <f t="shared" si="23"/>
        <v>1.792896</v>
      </c>
      <c r="F479" s="46">
        <v>4.24</v>
      </c>
      <c r="G479" s="26">
        <f t="shared" si="24"/>
        <v>0.13131280000000001</v>
      </c>
      <c r="L479" s="26" t="s">
        <v>29</v>
      </c>
      <c r="M479" s="26">
        <f>AVERAGE(E486:E487)</f>
        <v>1.6668329999999998</v>
      </c>
      <c r="N479" s="26">
        <f>AVERAGE(G486:G487)</f>
        <v>7.3089199999999993E-2</v>
      </c>
    </row>
    <row r="480" spans="1:14" x14ac:dyDescent="0.2">
      <c r="A480" s="130">
        <v>41443</v>
      </c>
      <c r="B480" s="28">
        <v>26</v>
      </c>
      <c r="D480" s="46">
        <v>125</v>
      </c>
      <c r="E480" s="26">
        <f t="shared" si="23"/>
        <v>1.750875</v>
      </c>
      <c r="F480" s="46">
        <v>4.03</v>
      </c>
      <c r="G480" s="26">
        <f t="shared" si="24"/>
        <v>0.12480910000000001</v>
      </c>
      <c r="L480" s="26" t="s">
        <v>88</v>
      </c>
      <c r="M480" s="26">
        <f>AVERAGE(E488:E489)</f>
        <v>1.7578784999999999</v>
      </c>
      <c r="N480" s="26">
        <f>AVERAGE(G488:G489)</f>
        <v>9.0896950000000004E-2</v>
      </c>
    </row>
    <row r="481" spans="1:14" x14ac:dyDescent="0.2">
      <c r="A481" s="131">
        <v>41457</v>
      </c>
      <c r="B481" s="28">
        <v>26</v>
      </c>
      <c r="D481" s="46">
        <v>133</v>
      </c>
      <c r="E481" s="26">
        <f t="shared" si="23"/>
        <v>1.8629310000000001</v>
      </c>
      <c r="F481" s="46">
        <v>3.73</v>
      </c>
      <c r="G481" s="26">
        <f t="shared" si="24"/>
        <v>0.1155181</v>
      </c>
      <c r="L481" s="26" t="s">
        <v>31</v>
      </c>
      <c r="M481" s="26" t="e">
        <f>AVERAGE(E490)</f>
        <v>#DIV/0!</v>
      </c>
      <c r="N481" s="26" t="e">
        <f>AVERAGE(G490)</f>
        <v>#DIV/0!</v>
      </c>
    </row>
    <row r="482" spans="1:14" x14ac:dyDescent="0.2">
      <c r="A482" s="130">
        <v>41471</v>
      </c>
      <c r="B482" s="28">
        <v>26</v>
      </c>
      <c r="D482" s="46">
        <v>121</v>
      </c>
      <c r="E482" s="26">
        <f t="shared" si="23"/>
        <v>1.694847</v>
      </c>
      <c r="F482" s="46">
        <v>4.58</v>
      </c>
      <c r="G482" s="26">
        <f t="shared" si="24"/>
        <v>0.14184260000000001</v>
      </c>
    </row>
    <row r="483" spans="1:14" x14ac:dyDescent="0.2">
      <c r="A483" s="130">
        <v>41485</v>
      </c>
      <c r="B483" s="28">
        <v>26</v>
      </c>
      <c r="D483" s="46">
        <v>151</v>
      </c>
      <c r="E483" s="26">
        <f t="shared" si="23"/>
        <v>2.1150569999999997</v>
      </c>
      <c r="F483" s="46">
        <v>4.29</v>
      </c>
      <c r="G483" s="26">
        <f t="shared" si="24"/>
        <v>0.13286130000000002</v>
      </c>
    </row>
    <row r="484" spans="1:14" x14ac:dyDescent="0.2">
      <c r="A484" s="130">
        <v>41499</v>
      </c>
      <c r="B484" s="28">
        <v>26</v>
      </c>
      <c r="D484" s="46">
        <v>140</v>
      </c>
      <c r="E484" s="26">
        <f t="shared" si="23"/>
        <v>1.9609800000000002</v>
      </c>
      <c r="F484" s="46">
        <v>3.51</v>
      </c>
      <c r="G484" s="26">
        <f t="shared" si="24"/>
        <v>0.10870469999999999</v>
      </c>
    </row>
    <row r="485" spans="1:14" x14ac:dyDescent="0.2">
      <c r="A485" s="130">
        <v>41513</v>
      </c>
      <c r="B485" s="28">
        <v>26</v>
      </c>
      <c r="D485" s="46">
        <v>126</v>
      </c>
      <c r="E485" s="26">
        <f t="shared" si="23"/>
        <v>1.7648820000000001</v>
      </c>
      <c r="F485" s="46">
        <v>2.72</v>
      </c>
      <c r="G485" s="26">
        <f t="shared" si="24"/>
        <v>8.4238400000000005E-2</v>
      </c>
    </row>
    <row r="486" spans="1:14" x14ac:dyDescent="0.2">
      <c r="A486" s="129">
        <v>41527</v>
      </c>
      <c r="B486" s="28">
        <v>26</v>
      </c>
      <c r="D486" s="46">
        <v>119</v>
      </c>
      <c r="E486" s="26">
        <f t="shared" si="23"/>
        <v>1.6668329999999998</v>
      </c>
      <c r="F486" s="46">
        <v>2.36</v>
      </c>
      <c r="G486" s="26">
        <f t="shared" si="24"/>
        <v>7.3089199999999993E-2</v>
      </c>
    </row>
    <row r="487" spans="1:14" x14ac:dyDescent="0.2">
      <c r="A487" s="55">
        <v>41541</v>
      </c>
      <c r="B487" s="28">
        <v>26</v>
      </c>
      <c r="C487" s="26" t="s">
        <v>121</v>
      </c>
    </row>
    <row r="488" spans="1:14" x14ac:dyDescent="0.2">
      <c r="A488" s="56">
        <v>41555</v>
      </c>
      <c r="B488" s="28">
        <v>26</v>
      </c>
      <c r="D488" s="46">
        <v>124</v>
      </c>
      <c r="E488" s="26">
        <f t="shared" si="23"/>
        <v>1.7368680000000001</v>
      </c>
      <c r="F488" s="46">
        <v>3.28</v>
      </c>
      <c r="G488" s="26">
        <f t="shared" si="24"/>
        <v>0.10158159999999999</v>
      </c>
    </row>
    <row r="489" spans="1:14" x14ac:dyDescent="0.2">
      <c r="A489" s="56">
        <v>41569</v>
      </c>
      <c r="B489" s="28">
        <v>26</v>
      </c>
      <c r="D489" s="46">
        <v>127</v>
      </c>
      <c r="E489" s="26">
        <f>(D489*14.007)*(0.001)</f>
        <v>1.7788889999999999</v>
      </c>
      <c r="F489" s="46">
        <v>2.59</v>
      </c>
      <c r="G489" s="26">
        <f t="shared" si="24"/>
        <v>8.02123E-2</v>
      </c>
    </row>
    <row r="490" spans="1:14" x14ac:dyDescent="0.2">
      <c r="A490" s="56">
        <v>41583</v>
      </c>
      <c r="B490" s="28">
        <v>26</v>
      </c>
      <c r="C490" s="26" t="s">
        <v>121</v>
      </c>
    </row>
    <row r="492" spans="1:14" x14ac:dyDescent="0.2">
      <c r="A492" s="54">
        <v>41345</v>
      </c>
      <c r="B492" s="28">
        <v>27</v>
      </c>
      <c r="D492" s="37">
        <v>171</v>
      </c>
      <c r="E492" s="26">
        <f t="shared" si="23"/>
        <v>2.395197</v>
      </c>
      <c r="F492" s="37">
        <v>2.2799999999999998</v>
      </c>
      <c r="G492" s="26">
        <f t="shared" si="24"/>
        <v>7.0611599999999997E-2</v>
      </c>
      <c r="L492" s="26" t="s">
        <v>22</v>
      </c>
      <c r="M492" s="26">
        <f>AVERAGE(E492:E495)</f>
        <v>2.3741865</v>
      </c>
      <c r="N492" s="26">
        <f>AVERAGE(G492:G495)</f>
        <v>6.7824300000000004E-2</v>
      </c>
    </row>
    <row r="493" spans="1:14" x14ac:dyDescent="0.2">
      <c r="A493" s="54">
        <v>41345</v>
      </c>
      <c r="B493" s="28">
        <v>27</v>
      </c>
      <c r="C493" s="28" t="s">
        <v>113</v>
      </c>
      <c r="D493" s="37">
        <v>168</v>
      </c>
      <c r="E493" s="26">
        <f t="shared" si="23"/>
        <v>2.3531759999999999</v>
      </c>
      <c r="F493" s="37">
        <v>2.1</v>
      </c>
      <c r="G493" s="26">
        <f t="shared" si="24"/>
        <v>6.5037000000000011E-2</v>
      </c>
      <c r="L493" s="26" t="s">
        <v>24</v>
      </c>
      <c r="M493" s="26">
        <f>AVERAGE(E496:E499)</f>
        <v>3.2601292500000003</v>
      </c>
      <c r="N493" s="26">
        <f>AVERAGE(G496:G499)</f>
        <v>5.0403675000000002E-2</v>
      </c>
    </row>
    <row r="494" spans="1:14" x14ac:dyDescent="0.2">
      <c r="A494" s="54">
        <v>41359</v>
      </c>
      <c r="B494" s="28">
        <v>27</v>
      </c>
      <c r="C494" s="28" t="s">
        <v>120</v>
      </c>
      <c r="D494" s="38"/>
      <c r="F494" s="39"/>
      <c r="L494" s="26" t="s">
        <v>25</v>
      </c>
      <c r="M494" s="26">
        <f>AVERAGE(E500:E503)</f>
        <v>2.9764875000000002</v>
      </c>
      <c r="N494" s="26">
        <f>AVERAGE(G500:G503)</f>
        <v>8.2767325000000003E-2</v>
      </c>
    </row>
    <row r="495" spans="1:14" x14ac:dyDescent="0.2">
      <c r="A495" s="54">
        <v>41359</v>
      </c>
      <c r="B495" s="28">
        <v>27</v>
      </c>
      <c r="C495" s="28" t="s">
        <v>113</v>
      </c>
      <c r="D495" s="38"/>
      <c r="F495" s="39"/>
      <c r="L495" s="26" t="s">
        <v>26</v>
      </c>
      <c r="M495" s="26">
        <f>AVERAGE(E504:E507)</f>
        <v>2.3811899999999997</v>
      </c>
      <c r="N495" s="26">
        <f>AVERAGE(G504:G507)</f>
        <v>9.2677724999999989E-2</v>
      </c>
    </row>
    <row r="496" spans="1:14" x14ac:dyDescent="0.2">
      <c r="A496" s="54">
        <v>41373</v>
      </c>
      <c r="B496" s="28">
        <v>27</v>
      </c>
      <c r="C496" s="28"/>
      <c r="D496" s="37">
        <v>254</v>
      </c>
      <c r="E496" s="26">
        <f t="shared" si="23"/>
        <v>3.5577779999999999</v>
      </c>
      <c r="F496" s="37">
        <v>1.59</v>
      </c>
      <c r="G496" s="26">
        <f t="shared" si="24"/>
        <v>4.9242300000000003E-2</v>
      </c>
      <c r="L496" s="26" t="s">
        <v>27</v>
      </c>
      <c r="M496" s="26">
        <f>AVERAGE(E508:E513)</f>
        <v>2.3216602499999999</v>
      </c>
      <c r="N496" s="26">
        <f>AVERAGE(G508:G513)</f>
        <v>0.11412445</v>
      </c>
    </row>
    <row r="497" spans="1:14" x14ac:dyDescent="0.2">
      <c r="A497" s="54">
        <v>41373</v>
      </c>
      <c r="B497" s="28">
        <v>27</v>
      </c>
      <c r="C497" s="28" t="s">
        <v>113</v>
      </c>
      <c r="D497" s="37">
        <v>247</v>
      </c>
      <c r="E497" s="26">
        <f t="shared" si="23"/>
        <v>3.4597289999999998</v>
      </c>
      <c r="F497" s="37">
        <v>1.41</v>
      </c>
      <c r="G497" s="26">
        <f t="shared" si="24"/>
        <v>4.3667699999999997E-2</v>
      </c>
      <c r="L497" s="26" t="s">
        <v>28</v>
      </c>
      <c r="M497" s="26">
        <f>AVERAGE(E514:E517)</f>
        <v>2.8574279999999996</v>
      </c>
      <c r="N497" s="26">
        <f>AVERAGE(G514:G517)</f>
        <v>6.6508075E-2</v>
      </c>
    </row>
    <row r="498" spans="1:14" x14ac:dyDescent="0.2">
      <c r="A498" s="54">
        <v>41387</v>
      </c>
      <c r="B498" s="28">
        <v>27</v>
      </c>
      <c r="C498" s="28"/>
      <c r="D498" s="38">
        <v>220</v>
      </c>
      <c r="E498" s="26">
        <f t="shared" si="23"/>
        <v>3.0815399999999999</v>
      </c>
      <c r="F498" s="37">
        <v>1.82</v>
      </c>
      <c r="G498" s="26">
        <f t="shared" si="24"/>
        <v>5.6365400000000003E-2</v>
      </c>
      <c r="L498" s="26" t="s">
        <v>29</v>
      </c>
      <c r="M498" s="26">
        <f>AVERAGE(E518:E521)</f>
        <v>3.0360172499999996</v>
      </c>
      <c r="N498" s="26">
        <f>AVERAGE(G518:G521)</f>
        <v>5.3655524999999996E-2</v>
      </c>
    </row>
    <row r="499" spans="1:14" x14ac:dyDescent="0.2">
      <c r="A499" s="54">
        <v>41387</v>
      </c>
      <c r="B499" s="28">
        <v>27</v>
      </c>
      <c r="C499" s="28" t="s">
        <v>113</v>
      </c>
      <c r="D499" s="38">
        <v>210</v>
      </c>
      <c r="E499" s="26">
        <f t="shared" si="23"/>
        <v>2.9414699999999998</v>
      </c>
      <c r="F499" s="37">
        <v>1.69</v>
      </c>
      <c r="G499" s="26">
        <f t="shared" si="24"/>
        <v>5.2339299999999998E-2</v>
      </c>
      <c r="L499" s="26" t="s">
        <v>88</v>
      </c>
      <c r="M499" s="26">
        <f>AVERAGE(E522:E525)</f>
        <v>2.7453720000000001</v>
      </c>
      <c r="N499" s="26">
        <f>AVERAGE(G522:G525)</f>
        <v>7.5953925000000005E-2</v>
      </c>
    </row>
    <row r="500" spans="1:14" x14ac:dyDescent="0.2">
      <c r="A500" s="54">
        <v>41401</v>
      </c>
      <c r="B500" s="28">
        <v>27</v>
      </c>
      <c r="C500" s="28"/>
      <c r="D500" s="37">
        <v>223</v>
      </c>
      <c r="E500" s="26">
        <f t="shared" si="23"/>
        <v>3.123561</v>
      </c>
      <c r="F500" s="39">
        <v>2.94</v>
      </c>
      <c r="G500" s="26">
        <f t="shared" si="24"/>
        <v>9.1051800000000002E-2</v>
      </c>
      <c r="L500" s="26" t="s">
        <v>31</v>
      </c>
    </row>
    <row r="501" spans="1:14" x14ac:dyDescent="0.2">
      <c r="A501" s="54">
        <v>41401</v>
      </c>
      <c r="B501" s="28">
        <v>27</v>
      </c>
      <c r="C501" s="28" t="s">
        <v>113</v>
      </c>
      <c r="D501" s="37">
        <v>218</v>
      </c>
      <c r="E501" s="26">
        <f t="shared" si="23"/>
        <v>3.0535259999999997</v>
      </c>
      <c r="F501" s="39">
        <v>2.1</v>
      </c>
      <c r="G501" s="26">
        <f t="shared" si="24"/>
        <v>6.5037000000000011E-2</v>
      </c>
    </row>
    <row r="502" spans="1:14" x14ac:dyDescent="0.2">
      <c r="A502" s="54">
        <v>41415</v>
      </c>
      <c r="B502" s="28">
        <v>27</v>
      </c>
      <c r="C502" s="28"/>
      <c r="D502" s="37">
        <v>204</v>
      </c>
      <c r="E502" s="26">
        <f t="shared" si="23"/>
        <v>2.8574280000000001</v>
      </c>
      <c r="F502" s="37">
        <v>3.14</v>
      </c>
      <c r="G502" s="26">
        <f t="shared" si="24"/>
        <v>9.7245800000000007E-2</v>
      </c>
    </row>
    <row r="503" spans="1:14" x14ac:dyDescent="0.2">
      <c r="A503" s="54">
        <v>41415</v>
      </c>
      <c r="B503" s="28">
        <v>27</v>
      </c>
      <c r="C503" s="28" t="s">
        <v>113</v>
      </c>
      <c r="D503" s="37">
        <v>205</v>
      </c>
      <c r="E503" s="26">
        <f t="shared" si="23"/>
        <v>2.871435</v>
      </c>
      <c r="F503" s="37">
        <v>2.5099999999999998</v>
      </c>
      <c r="G503" s="26">
        <f t="shared" si="24"/>
        <v>7.773469999999999E-2</v>
      </c>
    </row>
    <row r="504" spans="1:14" x14ac:dyDescent="0.2">
      <c r="A504" s="54">
        <v>41429</v>
      </c>
      <c r="B504" s="28">
        <v>27</v>
      </c>
      <c r="C504" s="28"/>
      <c r="D504" s="37">
        <v>175</v>
      </c>
      <c r="E504" s="26">
        <f t="shared" si="23"/>
        <v>2.451225</v>
      </c>
      <c r="F504" s="46">
        <v>2.69</v>
      </c>
      <c r="G504" s="26">
        <f t="shared" si="24"/>
        <v>8.3309299999999989E-2</v>
      </c>
    </row>
    <row r="505" spans="1:14" x14ac:dyDescent="0.2">
      <c r="A505" s="54">
        <v>41429</v>
      </c>
      <c r="B505" s="28">
        <v>27</v>
      </c>
      <c r="C505" s="28" t="s">
        <v>113</v>
      </c>
      <c r="D505" s="37">
        <v>176</v>
      </c>
      <c r="E505" s="26">
        <f t="shared" si="23"/>
        <v>2.4652319999999999</v>
      </c>
      <c r="F505" s="37">
        <v>1.92</v>
      </c>
      <c r="G505" s="26">
        <f t="shared" si="24"/>
        <v>5.9462399999999999E-2</v>
      </c>
    </row>
    <row r="506" spans="1:14" x14ac:dyDescent="0.2">
      <c r="A506" s="130">
        <v>41443</v>
      </c>
      <c r="B506" s="28">
        <v>27</v>
      </c>
      <c r="C506" s="28"/>
      <c r="D506" s="37">
        <v>164</v>
      </c>
      <c r="E506" s="26">
        <f t="shared" si="23"/>
        <v>2.297148</v>
      </c>
      <c r="F506" s="37">
        <v>3.55</v>
      </c>
      <c r="G506" s="26">
        <f t="shared" si="24"/>
        <v>0.10994349999999999</v>
      </c>
    </row>
    <row r="507" spans="1:14" x14ac:dyDescent="0.2">
      <c r="A507" s="130">
        <v>41443</v>
      </c>
      <c r="B507" s="28">
        <v>27</v>
      </c>
      <c r="C507" s="28" t="s">
        <v>113</v>
      </c>
      <c r="D507" s="37">
        <v>165</v>
      </c>
      <c r="E507" s="26">
        <f t="shared" si="23"/>
        <v>2.3111549999999998</v>
      </c>
      <c r="F507" s="46">
        <v>3.81</v>
      </c>
      <c r="G507" s="26">
        <f t="shared" si="24"/>
        <v>0.1179957</v>
      </c>
    </row>
    <row r="508" spans="1:14" x14ac:dyDescent="0.2">
      <c r="A508" s="131">
        <v>41457</v>
      </c>
      <c r="B508" s="28">
        <v>27</v>
      </c>
      <c r="C508" s="28"/>
      <c r="D508" s="46">
        <v>120</v>
      </c>
      <c r="E508" s="26">
        <f t="shared" si="23"/>
        <v>1.6808399999999999</v>
      </c>
      <c r="F508" s="46">
        <v>4.66</v>
      </c>
      <c r="G508" s="26">
        <f t="shared" si="24"/>
        <v>0.14432020000000001</v>
      </c>
    </row>
    <row r="509" spans="1:14" x14ac:dyDescent="0.2">
      <c r="A509" s="131">
        <v>41457</v>
      </c>
      <c r="B509" s="28">
        <v>27</v>
      </c>
      <c r="C509" s="28" t="s">
        <v>113</v>
      </c>
      <c r="D509" s="46">
        <v>122</v>
      </c>
      <c r="E509" s="26">
        <f t="shared" si="23"/>
        <v>1.7088540000000001</v>
      </c>
      <c r="F509" s="46">
        <v>4.92</v>
      </c>
      <c r="G509" s="26">
        <f t="shared" si="24"/>
        <v>0.15237239999999999</v>
      </c>
    </row>
    <row r="510" spans="1:14" x14ac:dyDescent="0.2">
      <c r="A510" s="130">
        <v>41471</v>
      </c>
      <c r="B510" s="28">
        <v>27</v>
      </c>
      <c r="C510" s="26" t="s">
        <v>120</v>
      </c>
    </row>
    <row r="511" spans="1:14" x14ac:dyDescent="0.2">
      <c r="A511" s="130">
        <v>41471</v>
      </c>
      <c r="B511" s="28">
        <v>27</v>
      </c>
      <c r="C511" s="26" t="s">
        <v>120</v>
      </c>
    </row>
    <row r="512" spans="1:14" x14ac:dyDescent="0.2">
      <c r="A512" s="130">
        <v>41485</v>
      </c>
      <c r="B512" s="28">
        <v>27</v>
      </c>
      <c r="D512" s="46">
        <v>215</v>
      </c>
      <c r="E512" s="26">
        <f t="shared" si="23"/>
        <v>3.0115050000000001</v>
      </c>
      <c r="F512" s="46">
        <v>2.62</v>
      </c>
      <c r="G512" s="26">
        <f t="shared" si="24"/>
        <v>8.1141400000000002E-2</v>
      </c>
    </row>
    <row r="513" spans="1:7" x14ac:dyDescent="0.2">
      <c r="A513" s="130">
        <v>41485</v>
      </c>
      <c r="B513" s="28">
        <v>27</v>
      </c>
      <c r="C513" s="28" t="s">
        <v>113</v>
      </c>
      <c r="D513" s="46">
        <v>206</v>
      </c>
      <c r="E513" s="26">
        <f t="shared" si="23"/>
        <v>2.8854420000000003</v>
      </c>
      <c r="F513" s="46">
        <v>2.54</v>
      </c>
      <c r="G513" s="26">
        <f t="shared" si="24"/>
        <v>7.8663799999999992E-2</v>
      </c>
    </row>
    <row r="514" spans="1:7" x14ac:dyDescent="0.2">
      <c r="A514" s="130">
        <v>41499</v>
      </c>
      <c r="B514" s="28">
        <v>27</v>
      </c>
      <c r="C514" s="28"/>
      <c r="D514" s="46">
        <v>191</v>
      </c>
      <c r="E514" s="26">
        <f t="shared" si="23"/>
        <v>2.6753369999999999</v>
      </c>
      <c r="F514" s="46">
        <v>2.31</v>
      </c>
      <c r="G514" s="26">
        <f t="shared" si="24"/>
        <v>7.1540699999999999E-2</v>
      </c>
    </row>
    <row r="515" spans="1:7" x14ac:dyDescent="0.2">
      <c r="A515" s="130">
        <v>41499</v>
      </c>
      <c r="B515" s="28">
        <v>27</v>
      </c>
      <c r="C515" s="28" t="s">
        <v>113</v>
      </c>
      <c r="D515" s="46">
        <v>186</v>
      </c>
      <c r="E515" s="26">
        <f t="shared" si="23"/>
        <v>2.605302</v>
      </c>
      <c r="F515" s="46">
        <v>2.2599999999999998</v>
      </c>
      <c r="G515" s="26">
        <f t="shared" si="24"/>
        <v>6.9992200000000004E-2</v>
      </c>
    </row>
    <row r="516" spans="1:7" x14ac:dyDescent="0.2">
      <c r="A516" s="130">
        <v>41513</v>
      </c>
      <c r="B516" s="28">
        <v>27</v>
      </c>
      <c r="C516" s="28"/>
      <c r="D516" s="46">
        <v>223</v>
      </c>
      <c r="E516" s="26">
        <f t="shared" si="23"/>
        <v>3.123561</v>
      </c>
      <c r="F516" s="46">
        <v>1.99</v>
      </c>
      <c r="G516" s="26">
        <f t="shared" si="24"/>
        <v>6.1630299999999999E-2</v>
      </c>
    </row>
    <row r="517" spans="1:7" x14ac:dyDescent="0.2">
      <c r="A517" s="130">
        <v>41513</v>
      </c>
      <c r="B517" s="28">
        <v>27</v>
      </c>
      <c r="C517" s="28" t="s">
        <v>113</v>
      </c>
      <c r="D517" s="46">
        <v>216</v>
      </c>
      <c r="E517" s="26">
        <f t="shared" si="23"/>
        <v>3.025512</v>
      </c>
      <c r="F517" s="46">
        <v>2.0299999999999998</v>
      </c>
      <c r="G517" s="26">
        <f t="shared" si="24"/>
        <v>6.2869099999999983E-2</v>
      </c>
    </row>
    <row r="518" spans="1:7" x14ac:dyDescent="0.2">
      <c r="A518" s="31">
        <v>41527</v>
      </c>
      <c r="B518" s="28">
        <v>27</v>
      </c>
      <c r="C518" s="28"/>
      <c r="D518" s="46">
        <v>218</v>
      </c>
      <c r="E518" s="26">
        <f t="shared" si="23"/>
        <v>3.0535259999999997</v>
      </c>
      <c r="F518" s="46">
        <v>1.79</v>
      </c>
      <c r="G518" s="26">
        <f t="shared" si="24"/>
        <v>5.5436299999999994E-2</v>
      </c>
    </row>
    <row r="519" spans="1:7" x14ac:dyDescent="0.2">
      <c r="A519" s="31">
        <v>41527</v>
      </c>
      <c r="B519" s="28">
        <v>27</v>
      </c>
      <c r="C519" s="28" t="s">
        <v>113</v>
      </c>
      <c r="D519" s="46">
        <v>217</v>
      </c>
      <c r="E519" s="26">
        <f t="shared" si="23"/>
        <v>3.0395189999999999</v>
      </c>
      <c r="F519" s="46">
        <v>1.78</v>
      </c>
      <c r="G519" s="26">
        <f t="shared" si="24"/>
        <v>5.5126599999999998E-2</v>
      </c>
    </row>
    <row r="520" spans="1:7" x14ac:dyDescent="0.2">
      <c r="A520" s="31">
        <v>41541</v>
      </c>
      <c r="B520" s="28">
        <v>27</v>
      </c>
      <c r="C520" s="28"/>
      <c r="D520" s="46">
        <v>216</v>
      </c>
      <c r="E520" s="26">
        <f t="shared" si="23"/>
        <v>3.025512</v>
      </c>
      <c r="F520" s="46">
        <v>1.68</v>
      </c>
      <c r="G520" s="26">
        <f t="shared" si="24"/>
        <v>5.2029599999999995E-2</v>
      </c>
    </row>
    <row r="521" spans="1:7" x14ac:dyDescent="0.2">
      <c r="A521" s="31">
        <v>41541</v>
      </c>
      <c r="B521" s="28">
        <v>27</v>
      </c>
      <c r="C521" s="28" t="s">
        <v>113</v>
      </c>
      <c r="D521" s="46">
        <v>216</v>
      </c>
      <c r="E521" s="26">
        <f t="shared" si="23"/>
        <v>3.025512</v>
      </c>
      <c r="F521" s="46">
        <v>1.68</v>
      </c>
      <c r="G521" s="26">
        <f t="shared" si="24"/>
        <v>5.2029599999999995E-2</v>
      </c>
    </row>
    <row r="522" spans="1:7" x14ac:dyDescent="0.2">
      <c r="A522" s="31">
        <v>41555</v>
      </c>
      <c r="B522" s="28">
        <v>27</v>
      </c>
      <c r="C522" s="28"/>
      <c r="D522" s="46">
        <v>222</v>
      </c>
      <c r="E522" s="26">
        <f t="shared" si="23"/>
        <v>3.1095540000000002</v>
      </c>
      <c r="F522" s="46">
        <v>2.35</v>
      </c>
      <c r="G522" s="26">
        <f t="shared" si="24"/>
        <v>7.2779499999999997E-2</v>
      </c>
    </row>
    <row r="523" spans="1:7" x14ac:dyDescent="0.2">
      <c r="A523" s="31">
        <v>41555</v>
      </c>
      <c r="B523" s="28">
        <v>27</v>
      </c>
      <c r="C523" s="28" t="s">
        <v>113</v>
      </c>
      <c r="D523" s="46">
        <v>221</v>
      </c>
      <c r="E523" s="26">
        <f t="shared" si="23"/>
        <v>3.0955470000000003</v>
      </c>
      <c r="F523" s="46">
        <v>2.33</v>
      </c>
      <c r="G523" s="26">
        <f t="shared" si="24"/>
        <v>7.2160100000000005E-2</v>
      </c>
    </row>
    <row r="524" spans="1:7" x14ac:dyDescent="0.2">
      <c r="A524" s="56">
        <v>41569</v>
      </c>
      <c r="B524" s="28">
        <v>27</v>
      </c>
      <c r="C524" s="28"/>
      <c r="D524" s="46">
        <v>171</v>
      </c>
      <c r="E524" s="26">
        <f t="shared" si="23"/>
        <v>2.395197</v>
      </c>
      <c r="F524" s="46">
        <v>2.54</v>
      </c>
      <c r="G524" s="26">
        <f t="shared" si="24"/>
        <v>7.8663799999999992E-2</v>
      </c>
    </row>
    <row r="525" spans="1:7" x14ac:dyDescent="0.2">
      <c r="A525" s="56">
        <v>41569</v>
      </c>
      <c r="B525" s="28">
        <v>27</v>
      </c>
      <c r="C525" s="28" t="s">
        <v>113</v>
      </c>
      <c r="D525" s="46">
        <v>170</v>
      </c>
      <c r="E525" s="26">
        <f t="shared" si="23"/>
        <v>2.3811900000000001</v>
      </c>
      <c r="F525" s="46">
        <v>2.59</v>
      </c>
      <c r="G525" s="26">
        <f t="shared" si="24"/>
        <v>8.02123E-2</v>
      </c>
    </row>
    <row r="526" spans="1:7" x14ac:dyDescent="0.2">
      <c r="A526" s="31">
        <v>41583</v>
      </c>
      <c r="B526" s="28">
        <v>27</v>
      </c>
      <c r="C526" s="28"/>
      <c r="D526" s="46">
        <v>289</v>
      </c>
      <c r="E526" s="26">
        <f t="shared" si="23"/>
        <v>4.0480229999999997</v>
      </c>
      <c r="F526" s="46">
        <v>1.56</v>
      </c>
      <c r="G526" s="26">
        <f t="shared" si="24"/>
        <v>4.8313200000000001E-2</v>
      </c>
    </row>
    <row r="527" spans="1:7" x14ac:dyDescent="0.2">
      <c r="A527" s="31">
        <v>41583</v>
      </c>
      <c r="B527" s="28">
        <v>27</v>
      </c>
      <c r="C527" s="28" t="s">
        <v>113</v>
      </c>
      <c r="D527" s="46">
        <v>289</v>
      </c>
      <c r="E527" s="26">
        <f t="shared" si="23"/>
        <v>4.0480229999999997</v>
      </c>
      <c r="F527" s="46">
        <v>1.56</v>
      </c>
      <c r="G527" s="26">
        <f t="shared" si="24"/>
        <v>4.8313200000000001E-2</v>
      </c>
    </row>
    <row r="528" spans="1:7" x14ac:dyDescent="0.2">
      <c r="A528" s="31"/>
    </row>
    <row r="529" spans="1:14" x14ac:dyDescent="0.2">
      <c r="A529" s="54">
        <v>41345</v>
      </c>
      <c r="B529" s="28">
        <v>28</v>
      </c>
      <c r="D529" s="37">
        <v>158</v>
      </c>
      <c r="E529" s="26">
        <f t="shared" si="23"/>
        <v>2.2131059999999998</v>
      </c>
      <c r="F529" s="39">
        <v>2.2400000000000002</v>
      </c>
      <c r="G529" s="26">
        <f t="shared" si="24"/>
        <v>6.9372799999999998E-2</v>
      </c>
      <c r="L529" s="26" t="s">
        <v>22</v>
      </c>
      <c r="M529" s="26">
        <f>AVERAGE(E529:E530)</f>
        <v>1.8909449999999999</v>
      </c>
      <c r="N529" s="26">
        <f>AVERAGE(G529:G530)</f>
        <v>6.2869099999999997E-2</v>
      </c>
    </row>
    <row r="530" spans="1:14" x14ac:dyDescent="0.2">
      <c r="A530" s="54">
        <v>41359</v>
      </c>
      <c r="B530" s="28">
        <v>28</v>
      </c>
      <c r="D530" s="37">
        <v>112</v>
      </c>
      <c r="E530" s="26">
        <f t="shared" si="23"/>
        <v>1.568784</v>
      </c>
      <c r="F530" s="39">
        <v>1.82</v>
      </c>
      <c r="G530" s="26">
        <f t="shared" si="24"/>
        <v>5.6365400000000003E-2</v>
      </c>
      <c r="L530" s="26" t="s">
        <v>24</v>
      </c>
      <c r="M530" s="26">
        <f>AVERAGE(E531:E532)</f>
        <v>1.3943968499999999</v>
      </c>
      <c r="N530" s="26">
        <f>AVERAGE(G531:G532)</f>
        <v>5.5281449999999996E-2</v>
      </c>
    </row>
    <row r="531" spans="1:14" x14ac:dyDescent="0.2">
      <c r="A531" s="54">
        <v>41373</v>
      </c>
      <c r="B531" s="28">
        <v>28</v>
      </c>
      <c r="D531" s="37">
        <v>131</v>
      </c>
      <c r="E531" s="26">
        <f t="shared" si="23"/>
        <v>1.8349169999999999</v>
      </c>
      <c r="F531" s="37">
        <v>2.34</v>
      </c>
      <c r="G531" s="26">
        <f t="shared" si="24"/>
        <v>7.2469799999999987E-2</v>
      </c>
      <c r="L531" s="26" t="s">
        <v>25</v>
      </c>
      <c r="M531" s="26">
        <f>AVERAGE(E533:E534)</f>
        <v>0.78999479999999989</v>
      </c>
      <c r="N531" s="26">
        <f>AVERAGE(G533:G534)</f>
        <v>5.7604200000000001E-2</v>
      </c>
    </row>
    <row r="532" spans="1:14" x14ac:dyDescent="0.2">
      <c r="A532" s="54">
        <v>41387</v>
      </c>
      <c r="B532" s="28">
        <v>28</v>
      </c>
      <c r="D532" s="40">
        <v>68.099999999999994</v>
      </c>
      <c r="E532" s="26">
        <f t="shared" si="23"/>
        <v>0.95387669999999991</v>
      </c>
      <c r="F532" s="39">
        <v>1.23</v>
      </c>
      <c r="G532" s="26">
        <f t="shared" si="24"/>
        <v>3.8093099999999998E-2</v>
      </c>
      <c r="L532" s="26" t="s">
        <v>26</v>
      </c>
      <c r="M532" s="26">
        <f>AVERAGE(E535:E536)</f>
        <v>1.0302148499999999</v>
      </c>
      <c r="N532" s="26">
        <f>AVERAGE(G535:G536)</f>
        <v>6.8598550000000008E-2</v>
      </c>
    </row>
    <row r="533" spans="1:14" x14ac:dyDescent="0.2">
      <c r="A533" s="54">
        <v>41401</v>
      </c>
      <c r="B533" s="28">
        <v>28</v>
      </c>
      <c r="D533" s="38">
        <v>53</v>
      </c>
      <c r="E533" s="26">
        <f t="shared" si="23"/>
        <v>0.742371</v>
      </c>
      <c r="F533" s="39">
        <v>1.73</v>
      </c>
      <c r="G533" s="26">
        <f t="shared" si="24"/>
        <v>5.3578100000000003E-2</v>
      </c>
      <c r="L533" s="26" t="s">
        <v>27</v>
      </c>
      <c r="M533" s="26">
        <f>AVERAGE(E537:E539)</f>
        <v>1.092546</v>
      </c>
      <c r="N533" s="26">
        <f>AVERAGE(G537:G539)</f>
        <v>9.7555499999999976E-2</v>
      </c>
    </row>
    <row r="534" spans="1:14" x14ac:dyDescent="0.2">
      <c r="A534" s="54">
        <v>41415</v>
      </c>
      <c r="B534" s="28">
        <v>28</v>
      </c>
      <c r="D534" s="37">
        <v>59.8</v>
      </c>
      <c r="E534" s="26">
        <f t="shared" si="23"/>
        <v>0.83761859999999988</v>
      </c>
      <c r="F534" s="37">
        <v>1.99</v>
      </c>
      <c r="G534" s="26">
        <f t="shared" si="24"/>
        <v>6.1630299999999999E-2</v>
      </c>
      <c r="L534" s="26" t="s">
        <v>28</v>
      </c>
      <c r="M534" s="26">
        <f>AVERAGE(E540:E541)</f>
        <v>0.71925945000000002</v>
      </c>
      <c r="N534" s="26">
        <f>AVERAGE(G540:G541)</f>
        <v>5.6365399999999996E-2</v>
      </c>
    </row>
    <row r="535" spans="1:14" x14ac:dyDescent="0.2">
      <c r="A535" s="54">
        <v>41429</v>
      </c>
      <c r="B535" s="28">
        <v>28</v>
      </c>
      <c r="D535" s="37">
        <v>77.599999999999994</v>
      </c>
      <c r="E535" s="26">
        <f t="shared" si="23"/>
        <v>1.0869431999999999</v>
      </c>
      <c r="F535" s="37">
        <v>2.37</v>
      </c>
      <c r="G535" s="26">
        <f t="shared" si="24"/>
        <v>7.3398900000000003E-2</v>
      </c>
      <c r="L535" s="26" t="s">
        <v>29</v>
      </c>
      <c r="M535" s="26">
        <f>AVERAGE(E542:E543)</f>
        <v>0.58619295000000005</v>
      </c>
      <c r="N535" s="26">
        <f>AVERAGE(G542:G543)</f>
        <v>4.8313200000000001E-2</v>
      </c>
    </row>
    <row r="536" spans="1:14" x14ac:dyDescent="0.2">
      <c r="A536" s="130">
        <v>41443</v>
      </c>
      <c r="B536" s="28">
        <v>28</v>
      </c>
      <c r="D536" s="37">
        <v>69.5</v>
      </c>
      <c r="E536" s="26">
        <f t="shared" si="23"/>
        <v>0.97348650000000003</v>
      </c>
      <c r="F536" s="37">
        <v>2.06</v>
      </c>
      <c r="G536" s="26">
        <f t="shared" si="24"/>
        <v>6.3798199999999999E-2</v>
      </c>
      <c r="L536" s="26" t="s">
        <v>88</v>
      </c>
      <c r="M536" s="26">
        <f>AVERAGE(E544:E545)</f>
        <v>0.6513255</v>
      </c>
      <c r="N536" s="26">
        <f>AVERAGE(G544:G545)</f>
        <v>4.6764699999999992E-2</v>
      </c>
    </row>
    <row r="537" spans="1:14" x14ac:dyDescent="0.2">
      <c r="A537" s="131">
        <v>41457</v>
      </c>
      <c r="B537" s="28">
        <v>28</v>
      </c>
      <c r="D537" s="46">
        <v>78.3</v>
      </c>
      <c r="E537" s="26">
        <f t="shared" si="23"/>
        <v>1.0967481000000001</v>
      </c>
      <c r="F537" s="46">
        <v>3.23</v>
      </c>
      <c r="G537" s="26">
        <f t="shared" si="24"/>
        <v>0.10003309999999999</v>
      </c>
      <c r="L537" s="26" t="s">
        <v>31</v>
      </c>
      <c r="M537" s="26">
        <f>AVERAGE(E546)</f>
        <v>0.68074020000000002</v>
      </c>
      <c r="N537" s="26">
        <f>AVERAGE(G546)</f>
        <v>3.3447600000000001E-2</v>
      </c>
    </row>
    <row r="538" spans="1:14" x14ac:dyDescent="0.2">
      <c r="A538" s="130">
        <v>41471</v>
      </c>
      <c r="B538" s="28">
        <v>28</v>
      </c>
      <c r="D538" s="46">
        <v>100</v>
      </c>
      <c r="E538" s="26">
        <f t="shared" si="23"/>
        <v>1.4007000000000001</v>
      </c>
      <c r="F538" s="46">
        <v>4.16</v>
      </c>
      <c r="G538" s="26">
        <f t="shared" si="24"/>
        <v>0.12883519999999998</v>
      </c>
    </row>
    <row r="539" spans="1:14" x14ac:dyDescent="0.2">
      <c r="A539" s="130">
        <v>41485</v>
      </c>
      <c r="B539" s="28">
        <v>28</v>
      </c>
      <c r="D539" s="46">
        <v>55.7</v>
      </c>
      <c r="E539" s="26">
        <f t="shared" si="23"/>
        <v>0.78018989999999999</v>
      </c>
      <c r="F539" s="46">
        <v>2.06</v>
      </c>
      <c r="G539" s="26">
        <f t="shared" si="24"/>
        <v>6.3798199999999999E-2</v>
      </c>
    </row>
    <row r="540" spans="1:14" x14ac:dyDescent="0.2">
      <c r="A540" s="130">
        <v>41499</v>
      </c>
      <c r="B540" s="28">
        <v>28</v>
      </c>
      <c r="D540" s="46">
        <v>55.1</v>
      </c>
      <c r="E540" s="26">
        <f t="shared" si="23"/>
        <v>0.77178570000000002</v>
      </c>
      <c r="F540" s="46">
        <v>1.93</v>
      </c>
      <c r="G540" s="26">
        <f t="shared" si="24"/>
        <v>5.9772099999999995E-2</v>
      </c>
    </row>
    <row r="541" spans="1:14" x14ac:dyDescent="0.2">
      <c r="A541" s="130">
        <v>41513</v>
      </c>
      <c r="B541" s="28">
        <v>28</v>
      </c>
      <c r="D541" s="46">
        <v>47.6</v>
      </c>
      <c r="E541" s="26">
        <f t="shared" si="23"/>
        <v>0.66673320000000003</v>
      </c>
      <c r="F541" s="46">
        <v>1.71</v>
      </c>
      <c r="G541" s="26">
        <f t="shared" si="24"/>
        <v>5.2958700000000004E-2</v>
      </c>
    </row>
    <row r="542" spans="1:14" x14ac:dyDescent="0.2">
      <c r="A542" s="129">
        <v>41527</v>
      </c>
      <c r="B542" s="28">
        <v>28</v>
      </c>
      <c r="D542" s="46">
        <v>40.4</v>
      </c>
      <c r="E542" s="26">
        <f t="shared" si="23"/>
        <v>0.56588280000000002</v>
      </c>
      <c r="F542" s="46">
        <v>1.53</v>
      </c>
      <c r="G542" s="26">
        <f t="shared" si="24"/>
        <v>4.7384099999999998E-2</v>
      </c>
    </row>
    <row r="543" spans="1:14" x14ac:dyDescent="0.2">
      <c r="A543" s="55">
        <v>41541</v>
      </c>
      <c r="B543" s="28">
        <v>28</v>
      </c>
      <c r="D543" s="46">
        <v>43.3</v>
      </c>
      <c r="E543" s="26">
        <f t="shared" si="23"/>
        <v>0.60650309999999996</v>
      </c>
      <c r="F543" s="46">
        <v>1.59</v>
      </c>
      <c r="G543" s="26">
        <f t="shared" si="24"/>
        <v>4.9242300000000003E-2</v>
      </c>
    </row>
    <row r="544" spans="1:14" x14ac:dyDescent="0.2">
      <c r="A544" s="56">
        <v>41555</v>
      </c>
      <c r="B544" s="28">
        <v>28</v>
      </c>
      <c r="D544" s="46">
        <v>45.2</v>
      </c>
      <c r="E544" s="26">
        <f>(D544*14.007)*(0.001)</f>
        <v>0.63311640000000002</v>
      </c>
      <c r="F544" s="46">
        <v>1.77</v>
      </c>
      <c r="G544" s="26">
        <f>(F544*30.97)*(0.001)</f>
        <v>5.4816899999999995E-2</v>
      </c>
    </row>
    <row r="545" spans="1:7" x14ac:dyDescent="0.2">
      <c r="A545" s="56">
        <v>41569</v>
      </c>
      <c r="B545" s="28">
        <v>28</v>
      </c>
      <c r="D545" s="46">
        <v>47.8</v>
      </c>
      <c r="E545" s="26">
        <f>(D545*14.007)*(0.001)</f>
        <v>0.66953459999999998</v>
      </c>
      <c r="F545" s="46">
        <v>1.25</v>
      </c>
      <c r="G545" s="26">
        <f>(F545*30.97)*(0.001)</f>
        <v>3.8712499999999997E-2</v>
      </c>
    </row>
    <row r="546" spans="1:7" x14ac:dyDescent="0.2">
      <c r="A546" s="56">
        <v>41583</v>
      </c>
      <c r="B546" s="28">
        <v>28</v>
      </c>
      <c r="D546" s="46">
        <v>48.6</v>
      </c>
      <c r="E546" s="26">
        <f>(D546*14.007)*(0.001)</f>
        <v>0.68074020000000002</v>
      </c>
      <c r="F546" s="46">
        <v>1.08</v>
      </c>
      <c r="G546" s="26">
        <f>(F546*30.97)*(0.001)</f>
        <v>3.3447600000000001E-2</v>
      </c>
    </row>
  </sheetData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zoomScale="120" zoomScaleNormal="120" zoomScalePageLayoutView="1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29" sqref="I29"/>
    </sheetView>
  </sheetViews>
  <sheetFormatPr baseColWidth="10" defaultColWidth="8.83203125" defaultRowHeight="15" x14ac:dyDescent="0.2"/>
  <cols>
    <col min="2" max="2" width="21.5" bestFit="1" customWidth="1"/>
    <col min="3" max="3" width="22.83203125" bestFit="1" customWidth="1"/>
    <col min="4" max="4" width="25.6640625" bestFit="1" customWidth="1"/>
    <col min="5" max="5" width="23.5" bestFit="1" customWidth="1"/>
    <col min="6" max="6" width="21.1640625" bestFit="1" customWidth="1"/>
    <col min="7" max="7" width="16.33203125" bestFit="1" customWidth="1"/>
  </cols>
  <sheetData>
    <row r="1" spans="1:9" s="52" customFormat="1" ht="16" x14ac:dyDescent="0.2">
      <c r="A1" s="109" t="s">
        <v>152</v>
      </c>
      <c r="B1" s="110"/>
      <c r="C1" s="110"/>
      <c r="D1" s="110"/>
      <c r="E1" s="110"/>
      <c r="F1" s="110"/>
    </row>
    <row r="2" spans="1:9" ht="16" x14ac:dyDescent="0.2">
      <c r="A2" s="111" t="s">
        <v>20</v>
      </c>
      <c r="B2" s="111" t="s">
        <v>115</v>
      </c>
      <c r="C2" s="118" t="s">
        <v>154</v>
      </c>
      <c r="D2" s="118" t="s">
        <v>155</v>
      </c>
      <c r="E2" s="111" t="s">
        <v>153</v>
      </c>
      <c r="F2" s="111" t="s">
        <v>156</v>
      </c>
      <c r="G2" s="111" t="s">
        <v>161</v>
      </c>
      <c r="H2" s="111" t="s">
        <v>168</v>
      </c>
      <c r="I2" s="111" t="s">
        <v>169</v>
      </c>
    </row>
    <row r="3" spans="1:9" ht="16" x14ac:dyDescent="0.2">
      <c r="A3" s="66"/>
      <c r="B3" s="66"/>
      <c r="C3" s="112"/>
      <c r="D3" s="113"/>
      <c r="E3" s="114"/>
      <c r="F3" s="112"/>
      <c r="G3" s="18"/>
    </row>
    <row r="4" spans="1:9" ht="16" x14ac:dyDescent="0.2">
      <c r="A4" s="66">
        <v>2</v>
      </c>
      <c r="B4" s="66" t="s">
        <v>133</v>
      </c>
      <c r="C4" s="112">
        <f>AVERAGE(TNTP!E21:E38)</f>
        <v>1.5992492249999999</v>
      </c>
      <c r="D4" s="113">
        <f>AVERAGE(TNTP!G21:G38)</f>
        <v>6.5462837499999996E-2</v>
      </c>
      <c r="E4" s="114">
        <f>AVERAGE('Data Linked'!M23:M40)</f>
        <v>28.892857142857142</v>
      </c>
      <c r="F4" s="112">
        <f>AVERAGE('Data Linked'!S23:S40)</f>
        <v>24.462500000000002</v>
      </c>
      <c r="G4" s="18">
        <f>AVERAGE(Bacteria!H3:H5)</f>
        <v>306.38888888888886</v>
      </c>
      <c r="H4">
        <f>2/5</f>
        <v>0.4</v>
      </c>
      <c r="I4" s="19">
        <f>100-(H4*100)</f>
        <v>60</v>
      </c>
    </row>
    <row r="5" spans="1:9" ht="16" x14ac:dyDescent="0.2">
      <c r="A5" s="66">
        <v>3</v>
      </c>
      <c r="B5" s="66" t="s">
        <v>134</v>
      </c>
      <c r="C5" s="112">
        <f>AVERAGE(TNTP!E40:E57)</f>
        <v>3.5256442941176469</v>
      </c>
      <c r="D5" s="113">
        <f>AVERAGE(TNTP!G40:G57)</f>
        <v>7.8918847058823516E-2</v>
      </c>
      <c r="E5" s="114">
        <f>AVERAGE('Data Linked'!M43:M60)</f>
        <v>31.411764705882351</v>
      </c>
      <c r="F5" s="112">
        <f>AVERAGE('Data Linked'!S43:S60)</f>
        <v>19.311764705882357</v>
      </c>
      <c r="G5" s="18">
        <f>AVERAGE(Bacteria!H19:H21)</f>
        <v>70.916666666666657</v>
      </c>
      <c r="H5" s="19">
        <f>1/5</f>
        <v>0.2</v>
      </c>
      <c r="I5" s="19">
        <f>100-(H5*100)</f>
        <v>80</v>
      </c>
    </row>
    <row r="6" spans="1:9" ht="16" x14ac:dyDescent="0.2">
      <c r="A6" s="66">
        <v>5</v>
      </c>
      <c r="B6" s="66" t="s">
        <v>38</v>
      </c>
      <c r="C6" s="112">
        <f>AVERAGE(TNTP!E59:E76)</f>
        <v>2.5319712352941171</v>
      </c>
      <c r="D6" s="113">
        <f>AVERAGE(TNTP!G59:G76)</f>
        <v>8.110496470588234E-2</v>
      </c>
      <c r="E6" s="114">
        <f>AVERAGE('Data Linked'!M63:M80)</f>
        <v>40.352941176470587</v>
      </c>
      <c r="F6" s="112">
        <f>AVERAGE('Data Linked'!S63:S80)</f>
        <v>11.452941176470588</v>
      </c>
      <c r="G6" s="18"/>
      <c r="I6" s="19"/>
    </row>
    <row r="7" spans="1:9" ht="16" x14ac:dyDescent="0.2">
      <c r="A7" s="66">
        <v>6</v>
      </c>
      <c r="B7" s="66" t="s">
        <v>41</v>
      </c>
      <c r="C7" s="112">
        <f>AVERAGE(TNTP!E78:E95)</f>
        <v>2.2948134999999996</v>
      </c>
      <c r="D7" s="113">
        <f>AVERAGE(TNTP!G78:G95)</f>
        <v>7.0972916666666663E-2</v>
      </c>
      <c r="E7" s="114">
        <f>AVERAGE('Data Linked'!M83:M100)</f>
        <v>29.777777777777779</v>
      </c>
      <c r="F7" s="112">
        <f>AVERAGE('Data Linked'!S83:S100)</f>
        <v>13.294444444444446</v>
      </c>
      <c r="G7" s="18">
        <f>AVERAGE(Bacteria!H35:H37)</f>
        <v>142.44444444444443</v>
      </c>
      <c r="H7">
        <f>3/6</f>
        <v>0.5</v>
      </c>
      <c r="I7" s="19">
        <f>100-(H7*100)</f>
        <v>50</v>
      </c>
    </row>
    <row r="8" spans="1:9" ht="16" x14ac:dyDescent="0.2">
      <c r="A8" s="66"/>
      <c r="B8" s="66"/>
      <c r="C8" s="112"/>
      <c r="D8" s="113"/>
      <c r="E8" s="114"/>
      <c r="F8" s="112"/>
      <c r="G8" s="18"/>
      <c r="I8" s="19"/>
    </row>
    <row r="9" spans="1:9" ht="16" x14ac:dyDescent="0.2">
      <c r="A9" s="66">
        <v>8</v>
      </c>
      <c r="B9" s="66" t="s">
        <v>43</v>
      </c>
      <c r="C9" s="112">
        <f>AVERAGE(TNTP!E134:E169)</f>
        <v>3.0333394411764711</v>
      </c>
      <c r="D9" s="113">
        <f>AVERAGE(TNTP!G134:G169)</f>
        <v>6.0737635294117638E-2</v>
      </c>
      <c r="E9" s="114">
        <f>AVERAGE('Data Linked'!M123:M140)</f>
        <v>32.588235294117645</v>
      </c>
      <c r="F9" s="112">
        <f>AVERAGE('Data Linked'!S123:S140)</f>
        <v>5.0352941176470587</v>
      </c>
      <c r="G9" s="18"/>
      <c r="I9" s="19"/>
    </row>
    <row r="10" spans="1:9" ht="16" x14ac:dyDescent="0.2">
      <c r="A10" s="66">
        <v>9</v>
      </c>
      <c r="B10" s="66" t="s">
        <v>137</v>
      </c>
      <c r="C10" s="112">
        <f>AVERAGE(TNTP!E171:E188)</f>
        <v>3.3827905499999997</v>
      </c>
      <c r="D10" s="113">
        <f>AVERAGE(TNTP!G171:G188)</f>
        <v>4.7915014285714284E-2</v>
      </c>
      <c r="E10" s="114">
        <f>AVERAGE('Data Linked'!M143:M160)</f>
        <v>37.75</v>
      </c>
      <c r="F10" s="112">
        <f>AVERAGE('Data Linked'!S143:S160)</f>
        <v>6.9714285714285724</v>
      </c>
      <c r="G10" s="18"/>
      <c r="I10" s="19"/>
    </row>
    <row r="11" spans="1:9" ht="16" x14ac:dyDescent="0.2">
      <c r="A11" s="66">
        <v>11</v>
      </c>
      <c r="B11" s="66" t="s">
        <v>47</v>
      </c>
      <c r="C11" s="112">
        <f>AVERAGE(TNTP!E190:E207)</f>
        <v>2.4573530624999997</v>
      </c>
      <c r="D11" s="113">
        <f>AVERAGE(TNTP!G190:G207)</f>
        <v>8.8593556249999997E-2</v>
      </c>
      <c r="E11" s="114">
        <f>AVERAGE('Data Linked'!M163:M180)</f>
        <v>18</v>
      </c>
      <c r="F11" s="112">
        <f>AVERAGE('Data Linked'!S163:S180)</f>
        <v>21.34375</v>
      </c>
      <c r="G11" s="18">
        <f>AVERAGE(Bacteria!H51:H53)</f>
        <v>91</v>
      </c>
      <c r="H11">
        <f>3/6</f>
        <v>0.5</v>
      </c>
      <c r="I11" s="19">
        <f>100-(H11*100)</f>
        <v>50</v>
      </c>
    </row>
    <row r="12" spans="1:9" ht="16" x14ac:dyDescent="0.2">
      <c r="A12" s="66">
        <v>12</v>
      </c>
      <c r="B12" s="66" t="s">
        <v>50</v>
      </c>
      <c r="C12" s="112">
        <f>AVERAGE(TNTP!E209:E244)</f>
        <v>3.6492125833333326</v>
      </c>
      <c r="D12" s="113">
        <f>AVERAGE(TNTP!G209:G244)</f>
        <v>4.753895000000001E-2</v>
      </c>
      <c r="E12" s="114">
        <f>AVERAGE('Data Linked'!M183:M200)</f>
        <v>22.277777777777779</v>
      </c>
      <c r="F12" s="112">
        <f>AVERAGE('Data Linked'!S183:S200)</f>
        <v>16.072222222222226</v>
      </c>
      <c r="G12" s="18"/>
      <c r="I12" s="19"/>
    </row>
    <row r="13" spans="1:9" ht="16" x14ac:dyDescent="0.2">
      <c r="A13" s="66">
        <v>13</v>
      </c>
      <c r="B13" s="66" t="s">
        <v>53</v>
      </c>
      <c r="C13" s="112">
        <f>AVERAGE(TNTP!E246:E263)</f>
        <v>1.6309400625000001</v>
      </c>
      <c r="D13" s="113">
        <f>AVERAGE(TNTP!G246:G263)</f>
        <v>8.6367587500000009E-2</v>
      </c>
      <c r="E13" s="133">
        <f>AVERAGE('Data Linked'!M203:M220)</f>
        <v>19.625</v>
      </c>
      <c r="F13" s="112">
        <f>AVERAGE('Data Linked'!S203:S220)</f>
        <v>10.194117647058823</v>
      </c>
      <c r="G13" s="18"/>
      <c r="I13" s="19"/>
    </row>
    <row r="14" spans="1:9" ht="16" x14ac:dyDescent="0.2">
      <c r="A14" s="66">
        <v>15</v>
      </c>
      <c r="B14" s="66" t="s">
        <v>56</v>
      </c>
      <c r="C14" s="112">
        <f>AVERAGE(TNTP!E265:E282)</f>
        <v>1.5229499833333333</v>
      </c>
      <c r="D14" s="113">
        <f>AVERAGE(TNTP!G265:G282)</f>
        <v>5.0412277777777778E-2</v>
      </c>
      <c r="E14" s="133">
        <f>AVERAGE('Data Linked'!M223:M240)</f>
        <v>26.15625</v>
      </c>
      <c r="F14" s="112">
        <f>AVERAGE('Data Linked'!S223:S240)</f>
        <v>11.914117647058825</v>
      </c>
      <c r="G14" s="18"/>
      <c r="I14" s="19"/>
    </row>
    <row r="15" spans="1:9" ht="16" x14ac:dyDescent="0.2">
      <c r="A15" s="66"/>
      <c r="B15" s="66"/>
      <c r="C15" s="112"/>
      <c r="D15" s="113"/>
      <c r="E15" s="133"/>
      <c r="F15" s="112"/>
      <c r="G15" s="18"/>
      <c r="I15" s="19"/>
    </row>
    <row r="16" spans="1:9" ht="16" x14ac:dyDescent="0.2">
      <c r="A16" s="66">
        <v>17</v>
      </c>
      <c r="B16" s="66" t="s">
        <v>59</v>
      </c>
      <c r="C16" s="112">
        <f>AVERAGE(TNTP!E303:E320)</f>
        <v>1.2710885599999999</v>
      </c>
      <c r="D16" s="113">
        <f>AVERAGE(TNTP!G303:G320)</f>
        <v>9.2435126666666673E-2</v>
      </c>
      <c r="E16" s="114">
        <f>AVERAGE('Data Linked'!M263:M280)</f>
        <v>11.153846153846153</v>
      </c>
      <c r="F16" s="112">
        <f>AVERAGE('Data Linked'!S263:S280)</f>
        <v>27.246666666666663</v>
      </c>
      <c r="G16" s="18">
        <f>AVERAGE(Bacteria!H67:H69)</f>
        <v>108.97222222222221</v>
      </c>
      <c r="H16">
        <f>2/7</f>
        <v>0.2857142857142857</v>
      </c>
      <c r="I16" s="19">
        <f>100-(H16*100)</f>
        <v>71.428571428571431</v>
      </c>
    </row>
    <row r="17" spans="1:9" ht="16" x14ac:dyDescent="0.2">
      <c r="A17" s="66">
        <v>18</v>
      </c>
      <c r="B17" s="66" t="s">
        <v>62</v>
      </c>
      <c r="C17" s="112">
        <f>AVERAGE(TNTP!E322:E339)</f>
        <v>1.4060226600000001</v>
      </c>
      <c r="D17" s="113">
        <f>AVERAGE(TNTP!G322:G339)</f>
        <v>8.6137893333333312E-2</v>
      </c>
      <c r="E17" s="114">
        <f>AVERAGE('Data Linked'!M283:M300)</f>
        <v>15.235294117647058</v>
      </c>
      <c r="F17" s="112">
        <f>AVERAGE('Data Linked'!S283:S300)</f>
        <v>16.599999999999998</v>
      </c>
      <c r="G17" s="18"/>
      <c r="I17" s="19"/>
    </row>
    <row r="18" spans="1:9" ht="16" x14ac:dyDescent="0.2">
      <c r="A18" s="66">
        <v>19</v>
      </c>
      <c r="B18" s="66" t="s">
        <v>64</v>
      </c>
      <c r="C18" s="112">
        <f>AVERAGE(TNTP!E341:E376)</f>
        <v>2.9247693461538455</v>
      </c>
      <c r="D18" s="113">
        <f>AVERAGE(TNTP!G341:G376)</f>
        <v>9.8055784615384639E-2</v>
      </c>
      <c r="E18" s="114">
        <f>AVERAGE('Data Linked'!M303:M320)</f>
        <v>22.285714285714285</v>
      </c>
      <c r="F18" s="112">
        <f>AVERAGE('Data Linked'!S303:S320)</f>
        <v>23.314285714285713</v>
      </c>
      <c r="G18" s="18"/>
      <c r="I18" s="19"/>
    </row>
    <row r="19" spans="1:9" ht="16" x14ac:dyDescent="0.2">
      <c r="A19" s="66">
        <v>21</v>
      </c>
      <c r="B19" s="66" t="s">
        <v>67</v>
      </c>
      <c r="C19" s="112">
        <f>AVERAGE(TNTP!E378:E395)</f>
        <v>2.1110883500000002</v>
      </c>
      <c r="D19" s="113">
        <f>AVERAGE(TNTP!G378:G395)</f>
        <v>8.8763461111111094E-2</v>
      </c>
      <c r="E19" s="114">
        <f>AVERAGE('Data Linked'!M323:M340)</f>
        <v>15.777777777777779</v>
      </c>
      <c r="F19" s="112">
        <f>AVERAGE('Data Linked'!S323:S340)</f>
        <v>12.31111111111111</v>
      </c>
      <c r="G19" s="18">
        <f>AVERAGE(Bacteria!H83:H85)</f>
        <v>174.30555555555554</v>
      </c>
      <c r="H19">
        <f>3/6</f>
        <v>0.5</v>
      </c>
      <c r="I19" s="19">
        <f>100-(H19*100)</f>
        <v>50</v>
      </c>
    </row>
    <row r="20" spans="1:9" ht="16" x14ac:dyDescent="0.2">
      <c r="A20" s="66">
        <v>22</v>
      </c>
      <c r="B20" s="66" t="s">
        <v>69</v>
      </c>
      <c r="C20" s="112">
        <f>AVERAGE(TNTP!E397:E414)</f>
        <v>1.7616915166666667</v>
      </c>
      <c r="D20" s="113">
        <f>AVERAGE(TNTP!G397:G414)</f>
        <v>8.2414611111111119E-2</v>
      </c>
      <c r="E20" s="114">
        <f>AVERAGE('Data Linked'!M343:M360)</f>
        <v>19.111111111111111</v>
      </c>
      <c r="F20" s="112">
        <f>AVERAGE('Data Linked'!S343:S360)</f>
        <v>10.21764705882353</v>
      </c>
      <c r="G20" s="18"/>
      <c r="I20" s="19"/>
    </row>
    <row r="21" spans="1:9" ht="16" x14ac:dyDescent="0.2">
      <c r="A21" s="66">
        <v>23</v>
      </c>
      <c r="B21" s="66" t="s">
        <v>224</v>
      </c>
      <c r="C21" s="112">
        <f>AVERAGE(TNTP!E416:E433)</f>
        <v>1.6723534058823528</v>
      </c>
      <c r="D21" s="113">
        <f>AVERAGE(TNTP!G416:G433)</f>
        <v>8.6624911764705867E-2</v>
      </c>
      <c r="E21" s="114">
        <f>AVERAGE('Data Linked'!M363:M380)</f>
        <v>15.764705882352942</v>
      </c>
      <c r="F21" s="112">
        <f>AVERAGE('Data Linked'!S363:S380)</f>
        <v>13.405882352941179</v>
      </c>
      <c r="G21" s="18"/>
      <c r="I21" s="19"/>
    </row>
    <row r="22" spans="1:9" ht="16" x14ac:dyDescent="0.2">
      <c r="A22" s="66">
        <v>24</v>
      </c>
      <c r="B22" s="66" t="s">
        <v>73</v>
      </c>
      <c r="C22" s="112">
        <f>AVERAGE(TNTP!E435:E452)</f>
        <v>0.7544170200000001</v>
      </c>
      <c r="D22" s="113">
        <f>AVERAGE(TNTP!G435:G452)</f>
        <v>5.816165999999999E-2</v>
      </c>
      <c r="E22" s="114">
        <f>AVERAGE('Data Linked'!M383:M400)</f>
        <v>19.866666666666667</v>
      </c>
      <c r="F22" s="112">
        <f>AVERAGE('Data Linked'!S383:S400)</f>
        <v>10.78</v>
      </c>
      <c r="G22" s="18"/>
      <c r="I22" s="19"/>
    </row>
    <row r="23" spans="1:9" ht="16" x14ac:dyDescent="0.2">
      <c r="A23" s="66">
        <v>25</v>
      </c>
      <c r="B23" s="66" t="s">
        <v>150</v>
      </c>
      <c r="C23" s="112">
        <f>AVERAGE(TNTP!E454:E471)</f>
        <v>0.82921440000000013</v>
      </c>
      <c r="D23" s="113">
        <f>AVERAGE(TNTP!G454:G471)</f>
        <v>9.2152955555555541E-2</v>
      </c>
      <c r="E23" s="114">
        <f>AVERAGE('Data Linked'!M403:M420)</f>
        <v>27.277777777777779</v>
      </c>
      <c r="F23" s="112">
        <f>AVERAGE('Data Linked'!S403:S420)</f>
        <v>14.316666666666663</v>
      </c>
      <c r="G23" s="18"/>
      <c r="I23" s="19"/>
    </row>
    <row r="24" spans="1:9" ht="16" x14ac:dyDescent="0.2">
      <c r="A24" s="66">
        <v>26</v>
      </c>
      <c r="B24" s="66" t="s">
        <v>77</v>
      </c>
      <c r="C24" s="112">
        <f>AVERAGE(TNTP!E473:E490)</f>
        <v>2.2069779375</v>
      </c>
      <c r="D24" s="113">
        <f>AVERAGE(TNTP!G473:G490)</f>
        <v>0.10388499375000002</v>
      </c>
      <c r="E24" s="114">
        <f>AVERAGE('Data Linked'!M423:M440)</f>
        <v>13.4</v>
      </c>
      <c r="F24" s="112">
        <f>AVERAGE('Data Linked'!S423:S440)</f>
        <v>17.673333333333336</v>
      </c>
      <c r="G24" s="18"/>
      <c r="I24" s="19"/>
    </row>
    <row r="25" spans="1:9" ht="16" x14ac:dyDescent="0.2">
      <c r="A25" s="66">
        <v>27</v>
      </c>
      <c r="B25" s="66" t="s">
        <v>151</v>
      </c>
      <c r="C25" s="112">
        <f>AVERAGE(TNTP!E492:E527)</f>
        <v>2.848673625</v>
      </c>
      <c r="D25" s="113">
        <f>AVERAGE(TNTP!G492:G527)</f>
        <v>7.426993124999999E-2</v>
      </c>
      <c r="E25" s="114">
        <f>AVERAGE('Data Linked'!M443:M460)</f>
        <v>27.5625</v>
      </c>
      <c r="F25" s="112">
        <f>AVERAGE('Data Linked'!S443:S460)</f>
        <v>18.268750000000001</v>
      </c>
      <c r="G25" s="18">
        <f>AVERAGE(Bacteria!H99:H101)</f>
        <v>305.25</v>
      </c>
      <c r="H25" s="19">
        <f>3/4</f>
        <v>0.75</v>
      </c>
      <c r="I25" s="19">
        <f>100-(H25*100)</f>
        <v>25</v>
      </c>
    </row>
    <row r="26" spans="1:9" ht="16" x14ac:dyDescent="0.2">
      <c r="A26" s="66">
        <v>28</v>
      </c>
      <c r="B26" s="66" t="s">
        <v>81</v>
      </c>
      <c r="C26" s="112">
        <f>AVERAGE(TNTP!E529:E546)</f>
        <v>1.0046131666666664</v>
      </c>
      <c r="D26" s="113">
        <f>AVERAGE(TNTP!G529:G546)</f>
        <v>6.209485E-2</v>
      </c>
      <c r="E26" s="114">
        <f>AVERAGE('Data Linked'!M463:M480)</f>
        <v>21.555555555555557</v>
      </c>
      <c r="F26" s="112">
        <f>AVERAGE('Data Linked'!S463:S480)</f>
        <v>10.483333333333333</v>
      </c>
      <c r="G26" s="18">
        <f>AVERAGE(Bacteria!H115:H117)</f>
        <v>189.25</v>
      </c>
      <c r="H26" s="19">
        <f>3/7</f>
        <v>0.42857142857142855</v>
      </c>
      <c r="I26" s="19">
        <f>100-(H26*100)</f>
        <v>57.142857142857146</v>
      </c>
    </row>
    <row r="27" spans="1:9" x14ac:dyDescent="0.2">
      <c r="E27" s="120" t="s">
        <v>164</v>
      </c>
    </row>
    <row r="29" spans="1:9" x14ac:dyDescent="0.2">
      <c r="H29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85"/>
  <sheetViews>
    <sheetView topLeftCell="D34" workbookViewId="0">
      <selection activeCell="CD38" sqref="CD38"/>
    </sheetView>
  </sheetViews>
  <sheetFormatPr baseColWidth="10" defaultColWidth="8.83203125" defaultRowHeight="15" x14ac:dyDescent="0.2"/>
  <cols>
    <col min="1" max="1" width="11.1640625" bestFit="1" customWidth="1"/>
    <col min="5" max="5" width="8.83203125" style="65"/>
    <col min="93" max="93" width="15.33203125" bestFit="1" customWidth="1"/>
  </cols>
  <sheetData>
    <row r="1" spans="1:93" x14ac:dyDescent="0.2">
      <c r="A1" s="5" t="s">
        <v>90</v>
      </c>
      <c r="B1" s="6"/>
      <c r="C1" s="61" t="s">
        <v>148</v>
      </c>
      <c r="D1" s="6"/>
      <c r="E1" s="11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91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92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93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94</v>
      </c>
      <c r="BX1" s="6" t="s">
        <v>170</v>
      </c>
      <c r="BY1" s="3"/>
    </row>
    <row r="2" spans="1:93" x14ac:dyDescent="0.2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16</v>
      </c>
      <c r="Y2" s="4"/>
      <c r="Z2" s="53">
        <v>8</v>
      </c>
      <c r="AA2" s="53">
        <v>11</v>
      </c>
      <c r="AB2" s="53">
        <v>19</v>
      </c>
      <c r="AC2" s="53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16</v>
      </c>
      <c r="AQ2" s="4"/>
      <c r="AR2" s="53">
        <v>21</v>
      </c>
      <c r="AS2" s="53">
        <v>22</v>
      </c>
      <c r="AT2" s="53">
        <v>23</v>
      </c>
      <c r="AU2" s="53">
        <v>24</v>
      </c>
      <c r="AV2" s="53">
        <v>25</v>
      </c>
      <c r="AW2" s="53">
        <v>26</v>
      </c>
      <c r="AX2" s="53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16</v>
      </c>
      <c r="BJ2" s="4"/>
      <c r="BK2" s="53">
        <v>17</v>
      </c>
      <c r="BL2" s="53">
        <v>18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4" t="s">
        <v>16</v>
      </c>
      <c r="BX2" s="4"/>
      <c r="BY2" s="53" t="s">
        <v>95</v>
      </c>
      <c r="BZ2" s="63" t="s">
        <v>91</v>
      </c>
      <c r="CA2" s="63" t="s">
        <v>92</v>
      </c>
      <c r="CB2" s="63" t="s">
        <v>93</v>
      </c>
      <c r="CO2" s="63"/>
    </row>
    <row r="3" spans="1:93" x14ac:dyDescent="0.2">
      <c r="A3" s="4" t="s">
        <v>16</v>
      </c>
      <c r="B3" s="2" t="s">
        <v>20</v>
      </c>
      <c r="C3" s="2"/>
      <c r="D3" s="62">
        <v>2</v>
      </c>
      <c r="E3" s="107">
        <v>3</v>
      </c>
      <c r="F3" s="63">
        <v>5</v>
      </c>
      <c r="G3" s="63">
        <v>6</v>
      </c>
      <c r="H3" s="63"/>
      <c r="I3" s="63">
        <v>9</v>
      </c>
      <c r="J3" s="63">
        <v>12</v>
      </c>
      <c r="K3" s="63">
        <v>13</v>
      </c>
      <c r="L3" s="53">
        <v>15</v>
      </c>
      <c r="M3" s="5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22</v>
      </c>
      <c r="Z3" s="7">
        <f>'Data Linked'!Y123</f>
        <v>4.0549999999999997</v>
      </c>
      <c r="AA3" s="7">
        <f>'Data Linked'!Y163</f>
        <v>3.58</v>
      </c>
      <c r="AB3" s="7">
        <f>'Data Linked'!Y303</f>
        <v>4.3599999999999994</v>
      </c>
      <c r="AC3" s="3">
        <f>'Data Linked'!Y443</f>
        <v>2.57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22</v>
      </c>
      <c r="AR3" s="3">
        <f>'Data Linked'!Y323</f>
        <v>3.26</v>
      </c>
      <c r="AS3" s="3">
        <f>'Data Linked'!Y343</f>
        <v>3.6900000000000004</v>
      </c>
      <c r="AT3" s="3">
        <f>'Data Linked'!Y363</f>
        <v>4.97</v>
      </c>
      <c r="AU3" s="3"/>
      <c r="AV3" s="3">
        <f>'Data Linked'!Y403</f>
        <v>5.68</v>
      </c>
      <c r="AW3" s="3">
        <f>'Data Linked'!Y423</f>
        <v>3.4950000000000001</v>
      </c>
      <c r="AX3" s="3">
        <f>'Data Linked'!Y463</f>
        <v>9.6449999999999996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22</v>
      </c>
      <c r="BK3" s="3">
        <f>'Data Linked'!Y263</f>
        <v>3.3849999999999998</v>
      </c>
      <c r="BL3" s="3">
        <f>'Data Linked'!Y283</f>
        <v>5.8550000000000004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4" t="s">
        <v>22</v>
      </c>
      <c r="BY3" s="10">
        <f>AVERAGE(C4:M4)</f>
        <v>4.4000000000000004</v>
      </c>
      <c r="BZ3" s="10">
        <f>AVERAGE(Z3:AC3)</f>
        <v>3.6412499999999999</v>
      </c>
      <c r="CA3" s="10">
        <f>AVERAGE(AR3:AX3)</f>
        <v>5.123333333333334</v>
      </c>
      <c r="CB3" s="10">
        <f>AVERAGE(BK3:BL3)</f>
        <v>4.62</v>
      </c>
      <c r="CD3" s="11">
        <v>0.1</v>
      </c>
    </row>
    <row r="4" spans="1:93" x14ac:dyDescent="0.2">
      <c r="A4" s="3"/>
      <c r="B4" s="4" t="s">
        <v>22</v>
      </c>
      <c r="C4" s="8"/>
      <c r="D4" s="7">
        <f>'Data Linked'!Y23</f>
        <v>2.21</v>
      </c>
      <c r="E4" s="7">
        <f>'Data Linked'!Y43</f>
        <v>5.88</v>
      </c>
      <c r="F4" s="7">
        <f>'Data Linked'!Y63</f>
        <v>4.5149999999999997</v>
      </c>
      <c r="G4" s="7">
        <f>'Data Linked'!Y83</f>
        <v>4.7149999999999999</v>
      </c>
      <c r="H4" s="7"/>
      <c r="I4" s="7">
        <f>'Data Linked'!Y143</f>
        <v>7.57</v>
      </c>
      <c r="J4" s="7">
        <f>'Data Linked'!Y183</f>
        <v>4.7750000000000004</v>
      </c>
      <c r="K4" s="7">
        <f>'Data Linked'!Y203</f>
        <v>2.7949999999999999</v>
      </c>
      <c r="L4" s="7">
        <f>'Data Linked'!Y223</f>
        <v>2.74</v>
      </c>
      <c r="M4" s="7"/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24</v>
      </c>
      <c r="Z4" s="7">
        <f>'Data Linked'!Y124</f>
        <v>4.1900000000000004</v>
      </c>
      <c r="AA4" s="7">
        <f>'Data Linked'!Y164</f>
        <v>5</v>
      </c>
      <c r="AB4" s="7">
        <f>'Data Linked'!Y304</f>
        <v>4.8550000000000004</v>
      </c>
      <c r="AC4" s="3">
        <f>'Data Linked'!Y444</f>
        <v>4.51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24</v>
      </c>
      <c r="AR4" s="3">
        <f>'Data Linked'!Y324</f>
        <v>4.57</v>
      </c>
      <c r="AS4" s="3">
        <f>'Data Linked'!Y344</f>
        <v>4.62</v>
      </c>
      <c r="AT4" s="3">
        <f>'Data Linked'!Y364</f>
        <v>26.594999999999999</v>
      </c>
      <c r="AU4" s="3">
        <f>'Data Linked'!Y384</f>
        <v>38.700000000000003</v>
      </c>
      <c r="AV4" s="3">
        <f>'Data Linked'!Y404</f>
        <v>6.625</v>
      </c>
      <c r="AW4" s="3"/>
      <c r="AX4" s="3">
        <f>'Data Linked'!Y464</f>
        <v>21.724999999999998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24</v>
      </c>
      <c r="BK4" s="3">
        <f>'Data Linked'!Y264</f>
        <v>2.86</v>
      </c>
      <c r="BL4" s="3">
        <f>'Data Linked'!Y284</f>
        <v>29.46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 t="s">
        <v>24</v>
      </c>
      <c r="BY4" s="10">
        <f t="shared" ref="BY4:BY11" si="0">AVERAGE(C5:M5)</f>
        <v>3.3175000000000003</v>
      </c>
      <c r="BZ4" s="10">
        <f t="shared" ref="BZ4:BZ11" si="1">AVERAGE(Z4:AC4)</f>
        <v>4.6387499999999999</v>
      </c>
      <c r="CA4" s="10">
        <f>AVERAGE(AR4:AX4)</f>
        <v>17.139166666666664</v>
      </c>
      <c r="CB4" s="10">
        <f t="shared" ref="CB4:CB11" si="2">AVERAGE(BK4:BL4)</f>
        <v>16.16</v>
      </c>
      <c r="CD4" s="11">
        <v>0.1</v>
      </c>
    </row>
    <row r="5" spans="1:93" x14ac:dyDescent="0.2">
      <c r="A5" s="3"/>
      <c r="B5" s="4" t="s">
        <v>24</v>
      </c>
      <c r="C5" s="8"/>
      <c r="D5" s="7">
        <f>'Data Linked'!Y24</f>
        <v>1.62</v>
      </c>
      <c r="E5" s="7">
        <f>'Data Linked'!Y44</f>
        <v>4.17</v>
      </c>
      <c r="F5" s="7">
        <f>'Data Linked'!Y64</f>
        <v>2.76</v>
      </c>
      <c r="G5" s="7">
        <f>'Data Linked'!Y84</f>
        <v>2.8049999999999997</v>
      </c>
      <c r="H5" s="7"/>
      <c r="I5" s="7">
        <f>'Data Linked'!Y144</f>
        <v>6.26</v>
      </c>
      <c r="J5" s="7">
        <f>'Data Linked'!Y184</f>
        <v>4.57</v>
      </c>
      <c r="K5" s="7">
        <f>'Data Linked'!Y204</f>
        <v>1.75</v>
      </c>
      <c r="L5" s="7">
        <f>'Data Linked'!Y224</f>
        <v>2.605</v>
      </c>
      <c r="M5" s="7"/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25</v>
      </c>
      <c r="Z5" s="7">
        <f>'Data Linked'!Y125</f>
        <v>3.1349999999999998</v>
      </c>
      <c r="AA5" s="7">
        <f>'Data Linked'!Y165</f>
        <v>4.3100000000000005</v>
      </c>
      <c r="AB5" s="7">
        <f>'Data Linked'!Y305</f>
        <v>4.9749999999999996</v>
      </c>
      <c r="AC5" s="3">
        <f>'Data Linked'!Y445</f>
        <v>4.4450000000000003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25</v>
      </c>
      <c r="AR5" s="3">
        <f>'Data Linked'!Y325</f>
        <v>4.12</v>
      </c>
      <c r="AS5" s="3">
        <f>'Data Linked'!Y345</f>
        <v>5.7149999999999999</v>
      </c>
      <c r="AT5" s="3">
        <f>'Data Linked'!Y365</f>
        <v>8.2249999999999996</v>
      </c>
      <c r="AU5" s="3">
        <f>'Data Linked'!Y385</f>
        <v>10.475000000000001</v>
      </c>
      <c r="AV5" s="3">
        <f>'Data Linked'!Y405</f>
        <v>9.4450000000000003</v>
      </c>
      <c r="AW5" s="3">
        <f>'Data Linked'!Y425</f>
        <v>3.84</v>
      </c>
      <c r="AX5" s="3">
        <f>'Data Linked'!Y465</f>
        <v>24.55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25</v>
      </c>
      <c r="BK5" s="3">
        <f>'Data Linked'!Y265</f>
        <v>3.8899999999999997</v>
      </c>
      <c r="BL5" s="3">
        <f>'Data Linked'!Y285</f>
        <v>8.9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 t="s">
        <v>25</v>
      </c>
      <c r="BY5" s="10">
        <f t="shared" si="0"/>
        <v>3.5112499999999995</v>
      </c>
      <c r="BZ5" s="10">
        <f t="shared" si="1"/>
        <v>4.2162500000000005</v>
      </c>
      <c r="CA5" s="10">
        <f t="shared" ref="CA5:CA11" si="3">AVERAGE(AR5:AX5)</f>
        <v>9.4814285714285713</v>
      </c>
      <c r="CB5" s="10">
        <f t="shared" si="2"/>
        <v>6.3949999999999996</v>
      </c>
      <c r="CD5" s="11">
        <v>0.1</v>
      </c>
    </row>
    <row r="6" spans="1:93" x14ac:dyDescent="0.2">
      <c r="A6" s="3"/>
      <c r="B6" s="4" t="s">
        <v>25</v>
      </c>
      <c r="C6" s="8"/>
      <c r="D6" s="7">
        <f>'Data Linked'!Y25</f>
        <v>1.895</v>
      </c>
      <c r="E6" s="7">
        <f>'Data Linked'!Y45</f>
        <v>5.07</v>
      </c>
      <c r="F6" s="7">
        <f>'Data Linked'!Y65</f>
        <v>3.1</v>
      </c>
      <c r="G6" s="7">
        <f>'Data Linked'!Y85</f>
        <v>3.25</v>
      </c>
      <c r="H6" s="7"/>
      <c r="I6" s="7">
        <f>'Data Linked'!Y145</f>
        <v>5.6899999999999995</v>
      </c>
      <c r="J6" s="7">
        <f>'Data Linked'!Y185</f>
        <v>4.2249999999999996</v>
      </c>
      <c r="K6" s="7">
        <f>'Data Linked'!Y205</f>
        <v>2.355</v>
      </c>
      <c r="L6" s="7">
        <f>'Data Linked'!Y225</f>
        <v>2.5049999999999999</v>
      </c>
      <c r="M6" s="7"/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26</v>
      </c>
      <c r="Z6" s="7">
        <f>'Data Linked'!Y126</f>
        <v>1.94</v>
      </c>
      <c r="AA6" s="7">
        <f>'Data Linked'!Y166</f>
        <v>2.4950000000000001</v>
      </c>
      <c r="AB6" s="7">
        <f>'Data Linked'!Y306</f>
        <v>2.4749999999999996</v>
      </c>
      <c r="AC6" s="3">
        <f>'Data Linked'!Y446</f>
        <v>3.105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26</v>
      </c>
      <c r="AR6" s="3">
        <f>'Data Linked'!Y326</f>
        <v>2.4500000000000002</v>
      </c>
      <c r="AS6" s="3">
        <f>'Data Linked'!Y346</f>
        <v>2.7249999999999996</v>
      </c>
      <c r="AT6" s="3">
        <f>'Data Linked'!Y366</f>
        <v>5.65</v>
      </c>
      <c r="AU6" s="3">
        <f>'Data Linked'!Y386</f>
        <v>15.799999999999999</v>
      </c>
      <c r="AV6" s="3">
        <f>'Data Linked'!Y406</f>
        <v>6.65</v>
      </c>
      <c r="AW6" s="3">
        <f>'Data Linked'!Y426</f>
        <v>2.4050000000000002</v>
      </c>
      <c r="AX6" s="3">
        <f>'Data Linked'!Y466</f>
        <v>23.25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26</v>
      </c>
      <c r="BK6" s="3">
        <f>'Data Linked'!Y266</f>
        <v>4.3600000000000003</v>
      </c>
      <c r="BL6" s="3">
        <f>'Data Linked'!Y286</f>
        <v>6.2</v>
      </c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4" t="s">
        <v>26</v>
      </c>
      <c r="BY6" s="10">
        <f t="shared" si="0"/>
        <v>2.1288750000000003</v>
      </c>
      <c r="BZ6" s="10">
        <f t="shared" si="1"/>
        <v>2.5037500000000001</v>
      </c>
      <c r="CA6" s="10">
        <f t="shared" si="3"/>
        <v>8.418571428571429</v>
      </c>
      <c r="CB6" s="10">
        <f t="shared" si="2"/>
        <v>5.28</v>
      </c>
      <c r="CD6" s="11">
        <v>0.1</v>
      </c>
    </row>
    <row r="7" spans="1:93" x14ac:dyDescent="0.2">
      <c r="A7" s="3"/>
      <c r="B7" s="4" t="s">
        <v>26</v>
      </c>
      <c r="C7" s="8"/>
      <c r="D7" s="7">
        <f>'Data Linked'!Y26</f>
        <v>1.026</v>
      </c>
      <c r="E7" s="7">
        <f>'Data Linked'!Y46</f>
        <v>3.16</v>
      </c>
      <c r="F7" s="7">
        <f>'Data Linked'!Y66</f>
        <v>1.5350000000000001</v>
      </c>
      <c r="G7" s="7">
        <f>'Data Linked'!Y86</f>
        <v>1.73</v>
      </c>
      <c r="H7" s="7"/>
      <c r="I7" s="7">
        <f>'Data Linked'!Y146</f>
        <v>2.9000000000000004</v>
      </c>
      <c r="J7" s="7">
        <f>'Data Linked'!Y186</f>
        <v>3.2</v>
      </c>
      <c r="K7" s="7">
        <f>'Data Linked'!Y206</f>
        <v>1.77</v>
      </c>
      <c r="L7" s="7">
        <f>'Data Linked'!Y226</f>
        <v>1.71</v>
      </c>
      <c r="M7" s="7"/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27</v>
      </c>
      <c r="Z7" s="7">
        <f>'Data Linked'!Y127</f>
        <v>3.9616666666666664</v>
      </c>
      <c r="AA7" s="7">
        <f>'Data Linked'!Y167</f>
        <v>10.664999999999999</v>
      </c>
      <c r="AB7" s="7">
        <f>'Data Linked'!Y307</f>
        <v>4.5733333333333333</v>
      </c>
      <c r="AC7" s="3">
        <f>'Data Linked'!Y447</f>
        <v>4.5449999999999999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27</v>
      </c>
      <c r="AR7" s="3">
        <f>'Data Linked'!Y327</f>
        <v>3.7033333333333331</v>
      </c>
      <c r="AS7" s="3">
        <f>'Data Linked'!Y347</f>
        <v>5.2549999999999999</v>
      </c>
      <c r="AT7" s="3">
        <f>'Data Linked'!Y367</f>
        <v>3.9766666666666666</v>
      </c>
      <c r="AU7" s="3">
        <f>'Data Linked'!Y387</f>
        <v>7.6449999999999996</v>
      </c>
      <c r="AV7" s="3">
        <f>'Data Linked'!Y407</f>
        <v>5.4843333333333328</v>
      </c>
      <c r="AW7" s="3">
        <f>'Data Linked'!Y427</f>
        <v>3.74</v>
      </c>
      <c r="AX7" s="3">
        <f>'Data Linked'!Y467</f>
        <v>8.2966666666666669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27</v>
      </c>
      <c r="BK7" s="3">
        <f>'Data Linked'!Y267</f>
        <v>3.9233333333333333</v>
      </c>
      <c r="BL7" s="3">
        <f>'Data Linked'!Y287</f>
        <v>5.4433333333333325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4" t="s">
        <v>27</v>
      </c>
      <c r="BY7" s="10">
        <f t="shared" si="0"/>
        <v>3.7733749999999997</v>
      </c>
      <c r="BZ7" s="10">
        <f t="shared" si="1"/>
        <v>5.9362499999999994</v>
      </c>
      <c r="CA7" s="10">
        <f t="shared" si="3"/>
        <v>5.4429999999999996</v>
      </c>
      <c r="CB7" s="10">
        <f t="shared" si="2"/>
        <v>4.6833333333333327</v>
      </c>
      <c r="CD7" s="11">
        <v>0.1</v>
      </c>
    </row>
    <row r="8" spans="1:93" x14ac:dyDescent="0.2">
      <c r="A8" s="3"/>
      <c r="B8" s="4" t="s">
        <v>27</v>
      </c>
      <c r="C8" s="8"/>
      <c r="D8" s="7">
        <f>'Data Linked'!Y27</f>
        <v>1.9963333333333335</v>
      </c>
      <c r="E8" s="7">
        <f>'Data Linked'!Y47</f>
        <v>4.5413333333333332</v>
      </c>
      <c r="F8" s="7">
        <f>'Data Linked'!Y67</f>
        <v>3.5403333333333333</v>
      </c>
      <c r="G8" s="7">
        <f>'Data Linked'!Y87</f>
        <v>3.4733333333333332</v>
      </c>
      <c r="H8" s="7"/>
      <c r="I8" s="7">
        <f>'Data Linked'!Y147</f>
        <v>5.4066666666666663</v>
      </c>
      <c r="J8" s="7">
        <f>'Data Linked'!Y187</f>
        <v>4.9240000000000004</v>
      </c>
      <c r="K8" s="7">
        <f>'Data Linked'!Y207</f>
        <v>3.2109999999999999</v>
      </c>
      <c r="L8" s="7">
        <f>'Data Linked'!Y227</f>
        <v>3.0939999999999999</v>
      </c>
      <c r="M8" s="7"/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28</v>
      </c>
      <c r="Z8" s="7">
        <f>'Data Linked'!Y128</f>
        <v>6.0299999999999994</v>
      </c>
      <c r="AA8" s="7">
        <f>'Data Linked'!Y168</f>
        <v>6.03</v>
      </c>
      <c r="AB8" s="7">
        <f>'Data Linked'!Y308</f>
        <v>6.75</v>
      </c>
      <c r="AC8" s="3">
        <f>'Data Linked'!Y448</f>
        <v>7.1349999999999998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28</v>
      </c>
      <c r="AR8" s="3">
        <f>'Data Linked'!Y328</f>
        <v>5.6050000000000004</v>
      </c>
      <c r="AS8" s="3">
        <f>'Data Linked'!Y348</f>
        <v>7.5</v>
      </c>
      <c r="AT8" s="3">
        <f>'Data Linked'!Y368</f>
        <v>6.3650000000000002</v>
      </c>
      <c r="AU8" s="3">
        <f>'Data Linked'!Y388</f>
        <v>1.9</v>
      </c>
      <c r="AV8" s="3">
        <f>'Data Linked'!Y408</f>
        <v>9.7799999999999994</v>
      </c>
      <c r="AW8" s="3">
        <f>'Data Linked'!Y428</f>
        <v>4.085</v>
      </c>
      <c r="AX8" s="3">
        <f>'Data Linked'!Y468</f>
        <v>9.7899999999999991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28</v>
      </c>
      <c r="BK8" s="3">
        <f>'Data Linked'!Y268</f>
        <v>6.63</v>
      </c>
      <c r="BL8" s="3">
        <f>'Data Linked'!Y288</f>
        <v>8.81</v>
      </c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4" t="s">
        <v>28</v>
      </c>
      <c r="BY8" s="10">
        <f t="shared" si="0"/>
        <v>5.4812500000000002</v>
      </c>
      <c r="BZ8" s="10">
        <f t="shared" si="1"/>
        <v>6.4862500000000001</v>
      </c>
      <c r="CA8" s="10">
        <f t="shared" si="3"/>
        <v>6.4321428571428569</v>
      </c>
      <c r="CB8" s="10">
        <f t="shared" si="2"/>
        <v>7.7200000000000006</v>
      </c>
      <c r="CD8" s="11">
        <v>0.1</v>
      </c>
    </row>
    <row r="9" spans="1:93" x14ac:dyDescent="0.2">
      <c r="A9" s="3"/>
      <c r="B9" s="4" t="s">
        <v>28</v>
      </c>
      <c r="C9" s="8"/>
      <c r="D9" s="7">
        <f>'Data Linked'!Y28</f>
        <v>2.29</v>
      </c>
      <c r="E9" s="7">
        <f>'Data Linked'!Y48</f>
        <v>6.65</v>
      </c>
      <c r="F9" s="7">
        <f>'Data Linked'!Y68</f>
        <v>5.04</v>
      </c>
      <c r="G9" s="7">
        <f>'Data Linked'!Y88</f>
        <v>5.4949999999999992</v>
      </c>
      <c r="H9" s="7"/>
      <c r="I9" s="7">
        <f>'Data Linked'!Y148</f>
        <v>7.73</v>
      </c>
      <c r="J9" s="7">
        <f>'Data Linked'!Y188</f>
        <v>6.9749999999999996</v>
      </c>
      <c r="K9" s="7">
        <f>'Data Linked'!Y208</f>
        <v>4.6000000000000005</v>
      </c>
      <c r="L9" s="7">
        <f>'Data Linked'!Y228</f>
        <v>5.07</v>
      </c>
      <c r="M9" s="7"/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29</v>
      </c>
      <c r="Z9" s="7">
        <f>'Data Linked'!Y129</f>
        <v>6.1950000000000003</v>
      </c>
      <c r="AA9" s="7">
        <f>'Data Linked'!Y169</f>
        <v>5.9</v>
      </c>
      <c r="AB9" s="7"/>
      <c r="AC9" s="3">
        <f>'Data Linked'!Y449</f>
        <v>6.6899999999999995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29</v>
      </c>
      <c r="AR9" s="3">
        <f>'Data Linked'!Y329</f>
        <v>6.1349999999999998</v>
      </c>
      <c r="AS9" s="3">
        <f>'Data Linked'!Y349</f>
        <v>8.91</v>
      </c>
      <c r="AT9" s="3">
        <f>'Data Linked'!Y369</f>
        <v>7.42</v>
      </c>
      <c r="AU9" s="3">
        <f>'Data Linked'!Y389</f>
        <v>0.78</v>
      </c>
      <c r="AV9" s="3">
        <f>'Data Linked'!Y409</f>
        <v>0.72</v>
      </c>
      <c r="AW9" s="3">
        <f>'Data Linked'!Y429</f>
        <v>5.48</v>
      </c>
      <c r="AX9" s="3">
        <f>'Data Linked'!Y469</f>
        <v>4.09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29</v>
      </c>
      <c r="BK9" s="3">
        <f>'Data Linked'!Y269</f>
        <v>8.8699999999999992</v>
      </c>
      <c r="BL9" s="3">
        <f>'Data Linked'!Y289</f>
        <v>5.84</v>
      </c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4" t="s">
        <v>29</v>
      </c>
      <c r="BY9" s="10">
        <f t="shared" si="0"/>
        <v>5.2475000000000005</v>
      </c>
      <c r="BZ9" s="10">
        <f t="shared" si="1"/>
        <v>6.2616666666666667</v>
      </c>
      <c r="CA9" s="10">
        <f t="shared" si="3"/>
        <v>4.7907142857142855</v>
      </c>
      <c r="CB9" s="10">
        <f t="shared" si="2"/>
        <v>7.3549999999999995</v>
      </c>
      <c r="CD9" s="11">
        <v>0.1</v>
      </c>
    </row>
    <row r="10" spans="1:93" x14ac:dyDescent="0.2">
      <c r="A10" s="3"/>
      <c r="B10" s="4" t="s">
        <v>29</v>
      </c>
      <c r="C10" s="8"/>
      <c r="D10" s="7">
        <f>'Data Linked'!Y29</f>
        <v>1.9449999999999998</v>
      </c>
      <c r="E10" s="7">
        <f>'Data Linked'!Y49</f>
        <v>6.75</v>
      </c>
      <c r="F10" s="7">
        <f>'Data Linked'!Y69</f>
        <v>5.71</v>
      </c>
      <c r="G10" s="7">
        <f>'Data Linked'!Y89</f>
        <v>5.48</v>
      </c>
      <c r="H10" s="7"/>
      <c r="I10" s="7">
        <f>'Data Linked'!Y149</f>
        <v>7.01</v>
      </c>
      <c r="J10" s="7">
        <f>'Data Linked'!Y189</f>
        <v>6.875</v>
      </c>
      <c r="K10" s="7">
        <f>'Data Linked'!Y209</f>
        <v>4.58</v>
      </c>
      <c r="L10" s="7">
        <f>'Data Linked'!Y229</f>
        <v>3.63</v>
      </c>
      <c r="M10" s="7"/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30</v>
      </c>
      <c r="Z10" s="7">
        <f>'Data Linked'!Y130</f>
        <v>5.47</v>
      </c>
      <c r="AA10" s="7">
        <f>'Data Linked'!Y170</f>
        <v>5.585</v>
      </c>
      <c r="AB10" s="7"/>
      <c r="AC10" s="3">
        <f>'Data Linked'!Y450</f>
        <v>5.67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30</v>
      </c>
      <c r="AR10" s="3">
        <f>'Data Linked'!Y330</f>
        <v>5.9350000000000005</v>
      </c>
      <c r="AS10" s="122">
        <f>'Data Linked'!Y350</f>
        <v>8.2100000000000009</v>
      </c>
      <c r="AT10" s="3">
        <f>'Data Linked'!Y370</f>
        <v>7.0600000000000005</v>
      </c>
      <c r="AU10" s="3">
        <f>'Data Linked'!Y390</f>
        <v>4.665</v>
      </c>
      <c r="AV10" s="3"/>
      <c r="AW10" s="3">
        <f>'Data Linked'!Y430</f>
        <v>5.1199999999999992</v>
      </c>
      <c r="AX10" s="3">
        <f>'Data Linked'!Y470</f>
        <v>15.055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30</v>
      </c>
      <c r="BK10" s="3">
        <f>'Data Linked'!Y270</f>
        <v>25</v>
      </c>
      <c r="BL10" s="3">
        <f>'Data Linked'!Y290</f>
        <v>4.7149999999999999</v>
      </c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4" t="s">
        <v>30</v>
      </c>
      <c r="BY10" s="10">
        <f t="shared" si="0"/>
        <v>4.496428571428571</v>
      </c>
      <c r="BZ10" s="10">
        <f t="shared" si="1"/>
        <v>5.5750000000000002</v>
      </c>
      <c r="CA10" s="10">
        <f>AVERAGE(AR10:AX10)</f>
        <v>7.6741666666666672</v>
      </c>
      <c r="CB10" s="10">
        <f t="shared" si="2"/>
        <v>14.8575</v>
      </c>
      <c r="CD10" s="11">
        <v>0.1</v>
      </c>
    </row>
    <row r="11" spans="1:93" x14ac:dyDescent="0.2">
      <c r="A11" s="3"/>
      <c r="B11" s="4" t="s">
        <v>30</v>
      </c>
      <c r="C11" s="8"/>
      <c r="D11" s="7">
        <f>'Data Linked'!Y30</f>
        <v>1.5</v>
      </c>
      <c r="E11" s="7">
        <f>'Data Linked'!Y50</f>
        <v>6.99</v>
      </c>
      <c r="F11" s="7">
        <f>'Data Linked'!Y70</f>
        <v>5.0549999999999997</v>
      </c>
      <c r="G11" s="7">
        <f>'Data Linked'!Y90</f>
        <v>4.9399999999999995</v>
      </c>
      <c r="H11" s="7"/>
      <c r="I11" s="7"/>
      <c r="J11" s="7">
        <f>'Data Linked'!Y190</f>
        <v>6.78</v>
      </c>
      <c r="K11" s="7">
        <f>'Data Linked'!Y210</f>
        <v>3.26</v>
      </c>
      <c r="L11" s="7">
        <f>'Data Linked'!Y230</f>
        <v>2.95</v>
      </c>
      <c r="M11" s="7"/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31</v>
      </c>
      <c r="Z11" s="7">
        <f>'Data Linked'!Y131</f>
        <v>6.7</v>
      </c>
      <c r="AA11" s="7"/>
      <c r="AB11" s="7">
        <f>'Data Linked'!Y311</f>
        <v>8.1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31</v>
      </c>
      <c r="AR11" s="3">
        <f>'Data Linked'!Y331</f>
        <v>7.27</v>
      </c>
      <c r="AS11" s="3">
        <f>'Data Linked'!Y351</f>
        <v>8.3800000000000008</v>
      </c>
      <c r="AT11" s="3">
        <f>'Data Linked'!Y371</f>
        <v>35.5</v>
      </c>
      <c r="AU11" s="122">
        <f>'Data Linked'!Y391</f>
        <v>10</v>
      </c>
      <c r="AV11" s="3">
        <f>'Data Linked'!Y411</f>
        <v>2.64</v>
      </c>
      <c r="AW11" s="3"/>
      <c r="AX11" s="3">
        <f>'Data Linked'!Y471</f>
        <v>21.7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31</v>
      </c>
      <c r="BK11" s="3">
        <f>'Data Linked'!Y271</f>
        <v>9.57</v>
      </c>
      <c r="BL11" s="3">
        <f>'Data Linked'!Y291</f>
        <v>22.2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4" t="s">
        <v>31</v>
      </c>
      <c r="BY11" s="10">
        <f t="shared" si="0"/>
        <v>5.1742857142857144</v>
      </c>
      <c r="BZ11" s="10">
        <f t="shared" si="1"/>
        <v>7.4</v>
      </c>
      <c r="CA11" s="10">
        <f t="shared" si="3"/>
        <v>14.248333333333333</v>
      </c>
      <c r="CB11" s="10">
        <f t="shared" si="2"/>
        <v>15.885</v>
      </c>
      <c r="CD11" s="11">
        <v>0.1</v>
      </c>
    </row>
    <row r="12" spans="1:93" x14ac:dyDescent="0.2">
      <c r="A12" s="3"/>
      <c r="B12" s="4" t="s">
        <v>31</v>
      </c>
      <c r="C12" s="8"/>
      <c r="D12" s="7"/>
      <c r="E12" s="7">
        <f>'Data Linked'!Y51</f>
        <v>6.68</v>
      </c>
      <c r="F12" s="7">
        <f>'Data Linked'!Y71</f>
        <v>6</v>
      </c>
      <c r="G12" s="7">
        <f>'Data Linked'!Y91</f>
        <v>5.55</v>
      </c>
      <c r="H12" s="7"/>
      <c r="I12" s="7">
        <f>'Data Linked'!Y151</f>
        <v>2.77</v>
      </c>
      <c r="J12" s="7">
        <f>'Data Linked'!Y191</f>
        <v>7.09</v>
      </c>
      <c r="K12" s="7">
        <f>'Data Linked'!Y211</f>
        <v>3.12</v>
      </c>
      <c r="L12" s="7">
        <f>'Data Linked'!Y231</f>
        <v>5.01</v>
      </c>
      <c r="M12" s="7"/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93" x14ac:dyDescent="0.2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 t="s">
        <v>171</v>
      </c>
      <c r="BY13" s="3"/>
    </row>
    <row r="14" spans="1:93" x14ac:dyDescent="0.2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17</v>
      </c>
      <c r="Y14" s="3"/>
      <c r="Z14" s="53">
        <v>8</v>
      </c>
      <c r="AA14" s="53">
        <v>11</v>
      </c>
      <c r="AB14" s="53">
        <v>19</v>
      </c>
      <c r="AC14" s="53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17</v>
      </c>
      <c r="AQ14" s="3"/>
      <c r="AR14" s="53">
        <v>21</v>
      </c>
      <c r="AS14" s="53">
        <v>22</v>
      </c>
      <c r="AT14" s="53">
        <v>23</v>
      </c>
      <c r="AU14" s="53">
        <v>24</v>
      </c>
      <c r="AV14" s="53">
        <v>25</v>
      </c>
      <c r="AW14" s="53">
        <v>26</v>
      </c>
      <c r="AX14" s="53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17</v>
      </c>
      <c r="BJ14" s="3"/>
      <c r="BK14" s="53">
        <v>17</v>
      </c>
      <c r="BL14" s="53">
        <v>18</v>
      </c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4" t="s">
        <v>17</v>
      </c>
      <c r="BX14" s="3"/>
      <c r="BY14" s="53" t="s">
        <v>95</v>
      </c>
      <c r="BZ14" s="63" t="s">
        <v>91</v>
      </c>
      <c r="CA14" s="53" t="s">
        <v>92</v>
      </c>
      <c r="CB14" s="53" t="s">
        <v>93</v>
      </c>
    </row>
    <row r="15" spans="1:93" x14ac:dyDescent="0.2">
      <c r="A15" s="4" t="s">
        <v>17</v>
      </c>
      <c r="B15" s="53" t="s">
        <v>20</v>
      </c>
      <c r="C15" s="2"/>
      <c r="D15" s="62">
        <v>2</v>
      </c>
      <c r="E15" s="107">
        <v>3</v>
      </c>
      <c r="F15" s="63">
        <v>5</v>
      </c>
      <c r="G15" s="63">
        <v>6</v>
      </c>
      <c r="H15" s="63"/>
      <c r="I15" s="63">
        <v>9</v>
      </c>
      <c r="J15" s="63">
        <v>12</v>
      </c>
      <c r="K15" s="63">
        <v>13</v>
      </c>
      <c r="L15" s="53">
        <v>15</v>
      </c>
      <c r="M15" s="5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22</v>
      </c>
      <c r="Z15" s="7">
        <f>'Data Linked'!Z123</f>
        <v>5.1499999999999997E-2</v>
      </c>
      <c r="AA15" s="7">
        <f>'Data Linked'!Z163</f>
        <v>0.23449999999999999</v>
      </c>
      <c r="AB15" s="7">
        <f>'Data Linked'!Z303</f>
        <v>0.23399999999999999</v>
      </c>
      <c r="AC15" s="3">
        <f>'Data Linked'!Z443</f>
        <v>0.25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22</v>
      </c>
      <c r="AR15" s="3">
        <f>'Data Linked'!Z323</f>
        <v>0.34050000000000002</v>
      </c>
      <c r="AS15" s="3">
        <f>'Data Linked'!Z343</f>
        <v>0.33850000000000002</v>
      </c>
      <c r="AT15" s="3">
        <f>'Data Linked'!Z363</f>
        <v>0.32800000000000001</v>
      </c>
      <c r="AU15" s="3"/>
      <c r="AV15" s="3">
        <f>'Data Linked'!Z403</f>
        <v>0.128</v>
      </c>
      <c r="AW15" s="3">
        <f>'Data Linked'!Z423</f>
        <v>0.1875</v>
      </c>
      <c r="AX15" s="3">
        <f>'Data Linked'!Z463</f>
        <v>0.1525</v>
      </c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22</v>
      </c>
      <c r="BK15" s="3">
        <f>'Data Linked'!Z263</f>
        <v>0.23699999999999999</v>
      </c>
      <c r="BL15" s="7">
        <f>'Data Linked'!Z283</f>
        <v>0.34099999999999997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4" t="s">
        <v>22</v>
      </c>
      <c r="BY15" s="9">
        <f>AVERAGE(C16:M16)</f>
        <v>0.16849999999999998</v>
      </c>
      <c r="BZ15" s="9">
        <f>AVERAGE(Z15:AC15)</f>
        <v>0.1925</v>
      </c>
      <c r="CA15" s="9">
        <f>AVERAGE(AR15:AX15)</f>
        <v>0.24583333333333338</v>
      </c>
      <c r="CB15" s="9">
        <f>AVERAGE(BK15:BL15)</f>
        <v>0.28899999999999998</v>
      </c>
      <c r="CD15" s="10">
        <v>0.05</v>
      </c>
    </row>
    <row r="16" spans="1:93" x14ac:dyDescent="0.2">
      <c r="A16" s="3"/>
      <c r="B16" s="4" t="s">
        <v>22</v>
      </c>
      <c r="C16" s="7"/>
      <c r="D16" s="7">
        <f>'Data Linked'!Z23</f>
        <v>0.61250000000000004</v>
      </c>
      <c r="E16" s="7">
        <f>'Data Linked'!Z43</f>
        <v>0.1195</v>
      </c>
      <c r="F16" s="7">
        <f>'Data Linked'!Z63</f>
        <v>6.6000000000000003E-2</v>
      </c>
      <c r="G16" s="7">
        <f>'Data Linked'!Z83</f>
        <v>6.7000000000000004E-2</v>
      </c>
      <c r="H16" s="3"/>
      <c r="I16" s="7">
        <f>'Data Linked'!Z143</f>
        <v>2.4500000000000001E-2</v>
      </c>
      <c r="J16" s="7">
        <f>'Data Linked'!Z183</f>
        <v>0.11549999999999999</v>
      </c>
      <c r="K16" s="7">
        <f>'Data Linked'!Z203</f>
        <v>0.20799999999999999</v>
      </c>
      <c r="L16" s="7">
        <f>'Data Linked'!Z223</f>
        <v>0.13500000000000001</v>
      </c>
      <c r="M16" s="7"/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24</v>
      </c>
      <c r="Z16" s="7">
        <f>'Data Linked'!Z124</f>
        <v>0.14349999999999999</v>
      </c>
      <c r="AA16" s="7">
        <f>'Data Linked'!Z164</f>
        <v>0.11449999999999999</v>
      </c>
      <c r="AB16" s="7">
        <f>'Data Linked'!Z304</f>
        <v>0.20800000000000002</v>
      </c>
      <c r="AC16" s="3">
        <f>'Data Linked'!Z444</f>
        <v>0.2465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24</v>
      </c>
      <c r="AR16" s="3">
        <f>'Data Linked'!Z324</f>
        <v>0.27150000000000002</v>
      </c>
      <c r="AS16" s="3">
        <f>'Data Linked'!Z344</f>
        <v>0.27649999999999997</v>
      </c>
      <c r="AT16" s="3">
        <f>'Data Linked'!Z364</f>
        <v>0.2545</v>
      </c>
      <c r="AU16" s="3">
        <f>'Data Linked'!Z384</f>
        <v>0.26250000000000001</v>
      </c>
      <c r="AV16" s="3">
        <f>'Data Linked'!Z404</f>
        <v>0.26649999999999996</v>
      </c>
      <c r="AW16" s="3">
        <f>'Data Linked'!Z424</f>
        <v>0.26900000000000002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24</v>
      </c>
      <c r="BK16" s="3">
        <f>'Data Linked'!Z264</f>
        <v>9.2999999999999999E-2</v>
      </c>
      <c r="BL16" s="7">
        <f>'Data Linked'!Z284</f>
        <v>0.14799999999999999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4" t="s">
        <v>24</v>
      </c>
      <c r="BY16" s="9">
        <f t="shared" ref="BY16:BY23" si="4">AVERAGE(C17:M17)</f>
        <v>0.18075000000000002</v>
      </c>
      <c r="BZ16" s="9">
        <f t="shared" ref="BZ16:BZ23" si="5">AVERAGE(Z16:AC16)</f>
        <v>0.17812500000000001</v>
      </c>
      <c r="CA16" s="9">
        <f t="shared" ref="CA16:CA23" si="6">AVERAGE(AR16:AX16)</f>
        <v>0.26674999999999999</v>
      </c>
      <c r="CB16" s="9">
        <f t="shared" ref="CB16:CB23" si="7">AVERAGE(BK16:BL16)</f>
        <v>0.1205</v>
      </c>
      <c r="CD16" s="10">
        <v>0.05</v>
      </c>
    </row>
    <row r="17" spans="1:82" x14ac:dyDescent="0.2">
      <c r="A17" s="3"/>
      <c r="B17" s="4" t="s">
        <v>24</v>
      </c>
      <c r="C17" s="7"/>
      <c r="D17" s="7">
        <f>'Data Linked'!Z24</f>
        <v>0.1055</v>
      </c>
      <c r="E17" s="7">
        <f>'Data Linked'!Z44</f>
        <v>0.37</v>
      </c>
      <c r="F17" s="7">
        <f>'Data Linked'!Z64</f>
        <v>0.193</v>
      </c>
      <c r="G17" s="7">
        <f>'Data Linked'!Z84</f>
        <v>0.158</v>
      </c>
      <c r="H17" s="3"/>
      <c r="I17" s="7">
        <f>'Data Linked'!Z144</f>
        <v>0.18049999999999999</v>
      </c>
      <c r="J17" s="7">
        <f>'Data Linked'!Z184</f>
        <v>0.17099999999999999</v>
      </c>
      <c r="K17" s="7">
        <f>'Data Linked'!Z204</f>
        <v>3.2000000000000001E-2</v>
      </c>
      <c r="L17" s="7">
        <f>'Data Linked'!Z224</f>
        <v>0.23599999999999999</v>
      </c>
      <c r="M17" s="7"/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25</v>
      </c>
      <c r="Z17" s="7">
        <f>'Data Linked'!Z125</f>
        <v>0.28449999999999998</v>
      </c>
      <c r="AA17" s="7">
        <f>'Data Linked'!Z165</f>
        <v>0.20150000000000001</v>
      </c>
      <c r="AB17" s="7">
        <f>'Data Linked'!Z305</f>
        <v>0.31900000000000001</v>
      </c>
      <c r="AC17" s="3">
        <f>'Data Linked'!Z445</f>
        <v>0.36799999999999999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25</v>
      </c>
      <c r="AR17" s="3">
        <f>'Data Linked'!Z325</f>
        <v>0.47699999999999998</v>
      </c>
      <c r="AS17" s="3">
        <f>'Data Linked'!Z345</f>
        <v>0.42899999999999994</v>
      </c>
      <c r="AT17" s="3">
        <f>'Data Linked'!Z365</f>
        <v>0.32099999999999995</v>
      </c>
      <c r="AU17" s="3">
        <f>'Data Linked'!Z385</f>
        <v>0.33600000000000002</v>
      </c>
      <c r="AV17" s="3">
        <f>'Data Linked'!Z405</f>
        <v>0.39</v>
      </c>
      <c r="AW17" s="3">
        <f>'Data Linked'!Z425</f>
        <v>0.42299999999999999</v>
      </c>
      <c r="AX17" s="3">
        <f>'Data Linked'!Z465</f>
        <v>0.1595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25</v>
      </c>
      <c r="BK17" s="3">
        <f>'Data Linked'!Z265</f>
        <v>0.25600000000000001</v>
      </c>
      <c r="BL17" s="7">
        <f>'Data Linked'!Z285</f>
        <v>0.30549999999999999</v>
      </c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4" t="s">
        <v>25</v>
      </c>
      <c r="BY17" s="9">
        <f t="shared" si="4"/>
        <v>0.27699999999999997</v>
      </c>
      <c r="BZ17" s="9">
        <f t="shared" si="5"/>
        <v>0.29325000000000001</v>
      </c>
      <c r="CA17" s="9">
        <f t="shared" si="6"/>
        <v>0.36221428571428571</v>
      </c>
      <c r="CB17" s="9">
        <f t="shared" si="7"/>
        <v>0.28075</v>
      </c>
      <c r="CD17" s="10">
        <v>0.05</v>
      </c>
    </row>
    <row r="18" spans="1:82" x14ac:dyDescent="0.2">
      <c r="A18" s="3"/>
      <c r="B18" s="4" t="s">
        <v>25</v>
      </c>
      <c r="C18" s="7"/>
      <c r="D18" s="7">
        <f>'Data Linked'!Z25</f>
        <v>0.17050000000000001</v>
      </c>
      <c r="E18" s="7">
        <f>'Data Linked'!Z45</f>
        <v>0.35850000000000004</v>
      </c>
      <c r="F18" s="7">
        <f>'Data Linked'!Z65</f>
        <v>0.69300000000000006</v>
      </c>
      <c r="G18" s="7">
        <f>'Data Linked'!Z85</f>
        <v>0.1525</v>
      </c>
      <c r="H18" s="3"/>
      <c r="I18" s="7">
        <f>'Data Linked'!Z145</f>
        <v>0.35649999999999998</v>
      </c>
      <c r="J18" s="7">
        <f>'Data Linked'!Z185</f>
        <v>0.1195</v>
      </c>
      <c r="K18" s="7">
        <f>'Data Linked'!Z205</f>
        <v>0.20749999999999999</v>
      </c>
      <c r="L18" s="7">
        <f>'Data Linked'!Z225</f>
        <v>0.158</v>
      </c>
      <c r="M18" s="7"/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26</v>
      </c>
      <c r="Z18" s="7">
        <f>'Data Linked'!Z126</f>
        <v>0.28000000000000003</v>
      </c>
      <c r="AA18" s="7">
        <f>'Data Linked'!Z166</f>
        <v>0.19900000000000001</v>
      </c>
      <c r="AB18" s="7">
        <f>'Data Linked'!Z306</f>
        <v>0.3135</v>
      </c>
      <c r="AC18" s="3">
        <f>'Data Linked'!Z446</f>
        <v>0.28800000000000003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26</v>
      </c>
      <c r="AR18" s="3">
        <f>'Data Linked'!Z326</f>
        <v>0.47400000000000003</v>
      </c>
      <c r="AS18" s="3">
        <f>'Data Linked'!Z346</f>
        <v>0.57499999999999996</v>
      </c>
      <c r="AT18" s="3">
        <f>'Data Linked'!Z366</f>
        <v>0.66200000000000003</v>
      </c>
      <c r="AU18" s="3">
        <f>'Data Linked'!Z386</f>
        <v>0.31900000000000001</v>
      </c>
      <c r="AV18" s="3">
        <f>'Data Linked'!Z406</f>
        <v>0.503</v>
      </c>
      <c r="AW18" s="3">
        <f>'Data Linked'!Z426</f>
        <v>0.39449999999999996</v>
      </c>
      <c r="AX18" s="3">
        <f>'Data Linked'!Z466</f>
        <v>0.30249999999999999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26</v>
      </c>
      <c r="BK18" s="3">
        <f>'Data Linked'!Z266</f>
        <v>0.24349999999999999</v>
      </c>
      <c r="BL18" s="7">
        <f>'Data Linked'!Z286</f>
        <v>0.55900000000000005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4" t="s">
        <v>26</v>
      </c>
      <c r="BY18" s="9">
        <f t="shared" si="4"/>
        <v>0.27762499999999996</v>
      </c>
      <c r="BZ18" s="9">
        <f t="shared" si="5"/>
        <v>0.270125</v>
      </c>
      <c r="CA18" s="9">
        <f t="shared" si="6"/>
        <v>0.46142857142857135</v>
      </c>
      <c r="CB18" s="9">
        <f t="shared" si="7"/>
        <v>0.40125</v>
      </c>
      <c r="CD18" s="10">
        <v>0.05</v>
      </c>
    </row>
    <row r="19" spans="1:82" x14ac:dyDescent="0.2">
      <c r="A19" s="3"/>
      <c r="B19" s="4" t="s">
        <v>26</v>
      </c>
      <c r="C19" s="7"/>
      <c r="D19" s="7">
        <f>'Data Linked'!Z26</f>
        <v>0.34299999999999997</v>
      </c>
      <c r="E19" s="7">
        <f>'Data Linked'!Z46</f>
        <v>0.14599999999999999</v>
      </c>
      <c r="F19" s="7">
        <f>'Data Linked'!Z66</f>
        <v>0.193</v>
      </c>
      <c r="G19" s="7">
        <f>'Data Linked'!Z86</f>
        <v>0.18049999999999999</v>
      </c>
      <c r="H19" s="3"/>
      <c r="I19" s="7">
        <f>'Data Linked'!Z146</f>
        <v>0.30049999999999999</v>
      </c>
      <c r="J19" s="7">
        <f>'Data Linked'!Z186</f>
        <v>0.21499999999999997</v>
      </c>
      <c r="K19" s="7">
        <f>'Data Linked'!Z206</f>
        <v>0.36749999999999999</v>
      </c>
      <c r="L19" s="7">
        <f>'Data Linked'!Z226</f>
        <v>0.47549999999999998</v>
      </c>
      <c r="M19" s="7"/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27</v>
      </c>
      <c r="Z19" s="7">
        <f>'Data Linked'!Z127</f>
        <v>0.51800000000000002</v>
      </c>
      <c r="AA19" s="7">
        <f>'Data Linked'!Z167</f>
        <v>1.0169999999999999</v>
      </c>
      <c r="AB19" s="7">
        <f>'Data Linked'!Z307</f>
        <v>0.44466666666666671</v>
      </c>
      <c r="AC19" s="3">
        <f>'Data Linked'!Z447</f>
        <v>0.44650000000000001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27</v>
      </c>
      <c r="AR19" s="3">
        <f>'Data Linked'!Z327</f>
        <v>0.53200000000000003</v>
      </c>
      <c r="AS19" s="3">
        <f>'Data Linked'!Z347</f>
        <v>0.66799999999999993</v>
      </c>
      <c r="AT19" s="3">
        <f>'Data Linked'!Z367</f>
        <v>0.50166666666666659</v>
      </c>
      <c r="AU19" s="3">
        <f>'Data Linked'!Z387</f>
        <v>0.56433333333333335</v>
      </c>
      <c r="AV19" s="3">
        <f>'Data Linked'!Z407</f>
        <v>0.71899999999999997</v>
      </c>
      <c r="AW19" s="3">
        <f>'Data Linked'!Z427</f>
        <v>0.55706666666666671</v>
      </c>
      <c r="AX19" s="3">
        <f>'Data Linked'!Z467</f>
        <v>0.47933333333333333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27</v>
      </c>
      <c r="BK19" s="3">
        <f>'Data Linked'!Z267</f>
        <v>0.32633333333333331</v>
      </c>
      <c r="BL19" s="7">
        <f>'Data Linked'!Z287</f>
        <v>0.45933333333333337</v>
      </c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4" t="s">
        <v>27</v>
      </c>
      <c r="BY19" s="9">
        <f t="shared" si="4"/>
        <v>0.56812499999999999</v>
      </c>
      <c r="BZ19" s="9">
        <f t="shared" si="5"/>
        <v>0.60654166666666665</v>
      </c>
      <c r="CA19" s="9">
        <f>AVERAGE(AR19:AX19)</f>
        <v>0.57448571428571427</v>
      </c>
      <c r="CB19" s="9">
        <f t="shared" si="7"/>
        <v>0.39283333333333337</v>
      </c>
      <c r="CD19" s="10">
        <v>0.05</v>
      </c>
    </row>
    <row r="20" spans="1:82" x14ac:dyDescent="0.2">
      <c r="A20" s="3"/>
      <c r="B20" s="4" t="s">
        <v>27</v>
      </c>
      <c r="C20" s="7"/>
      <c r="D20" s="7">
        <f>'Data Linked'!Z27</f>
        <v>0.41700000000000004</v>
      </c>
      <c r="E20" s="7">
        <f>'Data Linked'!Z47</f>
        <v>0.67433333333333334</v>
      </c>
      <c r="F20" s="7">
        <f>'Data Linked'!Z67</f>
        <v>1.0436666666666665</v>
      </c>
      <c r="G20" s="7">
        <f>'Data Linked'!Z87</f>
        <v>0.7573333333333333</v>
      </c>
      <c r="H20" s="3"/>
      <c r="I20" s="7">
        <f>'Data Linked'!Z147</f>
        <v>0.28899999999999998</v>
      </c>
      <c r="J20" s="7">
        <f>'Data Linked'!Z187</f>
        <v>0.41233333333333338</v>
      </c>
      <c r="K20" s="7">
        <f>'Data Linked'!Z207</f>
        <v>0.52533333333333332</v>
      </c>
      <c r="L20" s="7">
        <f>'Data Linked'!Z227</f>
        <v>0.42599999999999999</v>
      </c>
      <c r="M20" s="7"/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28</v>
      </c>
      <c r="Z20" s="7">
        <f>'Data Linked'!Z128</f>
        <v>0.36099999999999999</v>
      </c>
      <c r="AA20" s="7">
        <f>'Data Linked'!Z168</f>
        <v>0.379</v>
      </c>
      <c r="AB20" s="7">
        <f>'Data Linked'!Z308</f>
        <v>0.187</v>
      </c>
      <c r="AC20" s="3">
        <f>'Data Linked'!Z448</f>
        <v>0.317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28</v>
      </c>
      <c r="AR20" s="3">
        <f>'Data Linked'!Z328</f>
        <v>0.25600000000000001</v>
      </c>
      <c r="AS20" s="3">
        <f>'Data Linked'!Z348</f>
        <v>0.39349999999999996</v>
      </c>
      <c r="AT20" s="3">
        <f>'Data Linked'!Z368</f>
        <v>0.41049999999999998</v>
      </c>
      <c r="AU20" s="3">
        <f>'Data Linked'!Z388</f>
        <v>0.22500000000000001</v>
      </c>
      <c r="AV20" s="3">
        <f>'Data Linked'!Z408</f>
        <v>0.27650000000000002</v>
      </c>
      <c r="AW20" s="3">
        <f>'Data Linked'!Z428</f>
        <v>0.36199999999999999</v>
      </c>
      <c r="AX20" s="3">
        <f>'Data Linked'!Z468</f>
        <v>0.36350000000000005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28</v>
      </c>
      <c r="BK20" s="3">
        <f>'Data Linked'!Z268</f>
        <v>0.224</v>
      </c>
      <c r="BL20" s="7">
        <f>'Data Linked'!Z288</f>
        <v>0.20300000000000001</v>
      </c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4" t="s">
        <v>28</v>
      </c>
      <c r="BY20" s="9">
        <f t="shared" si="4"/>
        <v>0.31224999999999997</v>
      </c>
      <c r="BZ20" s="9">
        <f t="shared" si="5"/>
        <v>0.311</v>
      </c>
      <c r="CA20" s="9">
        <f t="shared" si="6"/>
        <v>0.32671428571428579</v>
      </c>
      <c r="CB20" s="9">
        <f t="shared" si="7"/>
        <v>0.21350000000000002</v>
      </c>
      <c r="CD20" s="10">
        <v>0.05</v>
      </c>
    </row>
    <row r="21" spans="1:82" x14ac:dyDescent="0.2">
      <c r="A21" s="3"/>
      <c r="B21" s="4" t="s">
        <v>28</v>
      </c>
      <c r="C21" s="7"/>
      <c r="D21" s="7">
        <f>'Data Linked'!Z28</f>
        <v>0.19700000000000001</v>
      </c>
      <c r="E21" s="7">
        <f>'Data Linked'!Z48</f>
        <v>0.44900000000000001</v>
      </c>
      <c r="F21" s="7">
        <f>'Data Linked'!Z68</f>
        <v>0.41599999999999998</v>
      </c>
      <c r="G21" s="7">
        <f>'Data Linked'!Z88</f>
        <v>0.28849999999999998</v>
      </c>
      <c r="H21" s="3"/>
      <c r="I21" s="7">
        <f>'Data Linked'!Z148</f>
        <v>0.50600000000000001</v>
      </c>
      <c r="J21" s="7">
        <f>'Data Linked'!Z188</f>
        <v>0.1915</v>
      </c>
      <c r="K21" s="7">
        <f>'Data Linked'!Z208</f>
        <v>0.247</v>
      </c>
      <c r="L21" s="7">
        <f>'Data Linked'!Z228</f>
        <v>0.20299999999999999</v>
      </c>
      <c r="M21" s="7"/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29</v>
      </c>
      <c r="Z21" s="7">
        <f>'Data Linked'!Z129</f>
        <v>0.2535</v>
      </c>
      <c r="AA21" s="7">
        <f>'Data Linked'!Z169</f>
        <v>0.13</v>
      </c>
      <c r="AB21" s="7"/>
      <c r="AC21" s="3">
        <f>'Data Linked'!Z449</f>
        <v>0.29149999999999998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29</v>
      </c>
      <c r="AR21" s="3">
        <f>'Data Linked'!Z329</f>
        <v>0.184</v>
      </c>
      <c r="AS21" s="3">
        <f>'Data Linked'!Z349</f>
        <v>0.28949999999999998</v>
      </c>
      <c r="AT21" s="3">
        <f>'Data Linked'!Z369</f>
        <v>0.48</v>
      </c>
      <c r="AU21" s="3">
        <f>'Data Linked'!Z389</f>
        <v>0.34050000000000002</v>
      </c>
      <c r="AV21" s="3">
        <f>'Data Linked'!Z409</f>
        <v>0.42249999999999999</v>
      </c>
      <c r="AW21" s="3">
        <f>'Data Linked'!Z429</f>
        <v>0.38</v>
      </c>
      <c r="AX21" s="3">
        <f>'Data Linked'!Z469</f>
        <v>0.1565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29</v>
      </c>
      <c r="BK21" s="3">
        <f>'Data Linked'!Z269</f>
        <v>0.13400000000000001</v>
      </c>
      <c r="BL21" s="7">
        <f>'Data Linked'!Z289</f>
        <v>0.14550000000000002</v>
      </c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4" t="s">
        <v>29</v>
      </c>
      <c r="BY21" s="9">
        <f t="shared" si="4"/>
        <v>0.19662499999999999</v>
      </c>
      <c r="BZ21" s="9">
        <f t="shared" si="5"/>
        <v>0.22500000000000001</v>
      </c>
      <c r="CA21" s="9">
        <f t="shared" si="6"/>
        <v>0.32185714285714279</v>
      </c>
      <c r="CB21" s="9">
        <f t="shared" si="7"/>
        <v>0.13975000000000001</v>
      </c>
      <c r="CD21" s="10">
        <v>0.05</v>
      </c>
    </row>
    <row r="22" spans="1:82" x14ac:dyDescent="0.2">
      <c r="A22" s="3"/>
      <c r="B22" s="4" t="s">
        <v>29</v>
      </c>
      <c r="C22" s="7"/>
      <c r="D22" s="7">
        <f>'Data Linked'!Z29</f>
        <v>0.32100000000000001</v>
      </c>
      <c r="E22" s="7">
        <f>'Data Linked'!Z49</f>
        <v>0.19550000000000001</v>
      </c>
      <c r="F22" s="7">
        <f>'Data Linked'!Z69</f>
        <v>0.29799999999999999</v>
      </c>
      <c r="G22" s="7">
        <f>'Data Linked'!Z89</f>
        <v>0.18149999999999999</v>
      </c>
      <c r="H22" s="3"/>
      <c r="I22" s="7">
        <f>'Data Linked'!Z149</f>
        <v>7.6999999999999999E-2</v>
      </c>
      <c r="J22" s="7">
        <f>'Data Linked'!Z189</f>
        <v>0.20300000000000001</v>
      </c>
      <c r="K22" s="7">
        <f>'Data Linked'!Z209</f>
        <v>0.16499999999999998</v>
      </c>
      <c r="L22" s="7">
        <f>'Data Linked'!Z229</f>
        <v>0.13200000000000001</v>
      </c>
      <c r="M22" s="7"/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30</v>
      </c>
      <c r="Z22" s="7">
        <f>'Data Linked'!Z130</f>
        <v>0.32600000000000001</v>
      </c>
      <c r="AA22" s="7">
        <f>'Data Linked'!Z170</f>
        <v>0.156</v>
      </c>
      <c r="AB22" s="7"/>
      <c r="AC22" s="3">
        <f>'Data Linked'!Z450</f>
        <v>0.32700000000000001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30</v>
      </c>
      <c r="AR22" s="3">
        <f>'Data Linked'!Z330</f>
        <v>0.251</v>
      </c>
      <c r="AS22" s="3">
        <f>'Data Linked'!Z350</f>
        <v>0.35850000000000004</v>
      </c>
      <c r="AT22" s="3">
        <f>'Data Linked'!Z370</f>
        <v>0.26950000000000002</v>
      </c>
      <c r="AU22" s="3">
        <f>'Data Linked'!Z390</f>
        <v>0.32100000000000001</v>
      </c>
      <c r="AV22" s="3">
        <f>'Data Linked'!Z410</f>
        <v>0.26049999999999995</v>
      </c>
      <c r="AW22" s="3">
        <f>'Data Linked'!Z430</f>
        <v>0.4375</v>
      </c>
      <c r="AX22" s="3">
        <f>'Data Linked'!Z470</f>
        <v>0.24399999999999999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30</v>
      </c>
      <c r="BK22" s="3">
        <f>'Data Linked'!Z270</f>
        <v>0.17699999999999999</v>
      </c>
      <c r="BL22" s="7">
        <f>'Data Linked'!Z290</f>
        <v>0.89549999999999996</v>
      </c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4" t="s">
        <v>30</v>
      </c>
      <c r="BY22" s="9">
        <f t="shared" si="4"/>
        <v>0.27742857142857141</v>
      </c>
      <c r="BZ22" s="9">
        <f t="shared" si="5"/>
        <v>0.26966666666666667</v>
      </c>
      <c r="CA22" s="9">
        <f t="shared" si="6"/>
        <v>0.30599999999999999</v>
      </c>
      <c r="CB22" s="9">
        <f t="shared" si="7"/>
        <v>0.53625</v>
      </c>
      <c r="CD22" s="10">
        <v>0.05</v>
      </c>
    </row>
    <row r="23" spans="1:82" x14ac:dyDescent="0.2">
      <c r="A23" s="3"/>
      <c r="B23" s="4" t="s">
        <v>30</v>
      </c>
      <c r="C23" s="7"/>
      <c r="D23" s="7">
        <f>'Data Linked'!Z30</f>
        <v>0.76700000000000002</v>
      </c>
      <c r="E23" s="7">
        <f>'Data Linked'!Z50</f>
        <v>8.5000000000000006E-2</v>
      </c>
      <c r="F23" s="121">
        <f>'Data Linked'!Z70</f>
        <v>0.19750000000000001</v>
      </c>
      <c r="G23" s="7">
        <f>'Data Linked'!Z90</f>
        <v>0.23699999999999999</v>
      </c>
      <c r="H23" s="3"/>
      <c r="I23" s="7"/>
      <c r="J23" s="7">
        <f>'Data Linked'!Z190</f>
        <v>0.23499999999999999</v>
      </c>
      <c r="K23" s="7">
        <f>'Data Linked'!Z210</f>
        <v>0.19599999999999998</v>
      </c>
      <c r="L23" s="7">
        <f>'Data Linked'!Z230</f>
        <v>0.22450000000000001</v>
      </c>
      <c r="M23" s="7"/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31</v>
      </c>
      <c r="Z23" s="7">
        <f>'Data Linked'!Z131</f>
        <v>0.36599999999999999</v>
      </c>
      <c r="AA23" s="7"/>
      <c r="AB23" s="7">
        <f>'Data Linked'!Z311</f>
        <v>0.28899999999999998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31</v>
      </c>
      <c r="AR23" s="3">
        <f>'Data Linked'!Z331</f>
        <v>0.31900000000000001</v>
      </c>
      <c r="AS23" s="3">
        <f>'Data Linked'!Z351</f>
        <v>0.46400000000000002</v>
      </c>
      <c r="AT23" s="3">
        <f>'Data Linked'!Z371</f>
        <v>0.39</v>
      </c>
      <c r="AU23" s="3">
        <f>'Data Linked'!Z391</f>
        <v>0.36099999999999999</v>
      </c>
      <c r="AV23" s="3">
        <f>'Data Linked'!Z411</f>
        <v>0.34100000000000003</v>
      </c>
      <c r="AW23" s="3"/>
      <c r="AX23" s="3">
        <f>'Data Linked'!Z471</f>
        <v>0.308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31</v>
      </c>
      <c r="BK23" s="3">
        <f>'Data Linked'!Z271</f>
        <v>0.13200000000000001</v>
      </c>
      <c r="BL23" s="7">
        <f>'Data Linked'!Z291</f>
        <v>0.23599999999999999</v>
      </c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4" t="s">
        <v>31</v>
      </c>
      <c r="BY23" s="9">
        <f t="shared" si="4"/>
        <v>0.34414285714285719</v>
      </c>
      <c r="BZ23" s="9">
        <f t="shared" si="5"/>
        <v>0.32750000000000001</v>
      </c>
      <c r="CA23" s="9">
        <f t="shared" si="6"/>
        <v>0.36383333333333329</v>
      </c>
      <c r="CB23" s="9">
        <f t="shared" si="7"/>
        <v>0.184</v>
      </c>
      <c r="CD23" s="10">
        <v>0.05</v>
      </c>
    </row>
    <row r="24" spans="1:82" x14ac:dyDescent="0.2">
      <c r="A24" s="3"/>
      <c r="B24" s="4" t="s">
        <v>31</v>
      </c>
      <c r="C24" s="7"/>
      <c r="D24" s="7"/>
      <c r="E24" s="7">
        <f>'Data Linked'!Z51</f>
        <v>0.80800000000000005</v>
      </c>
      <c r="F24" s="7">
        <f>'Data Linked'!Z71</f>
        <v>0.42299999999999999</v>
      </c>
      <c r="G24" s="7">
        <f>'Data Linked'!Z91</f>
        <v>0.35199999999999998</v>
      </c>
      <c r="H24" s="3"/>
      <c r="I24" s="7">
        <f>'Data Linked'!Z151</f>
        <v>7.5999999999999998E-2</v>
      </c>
      <c r="J24" s="7">
        <f>'Data Linked'!Z191</f>
        <v>0.16500000000000001</v>
      </c>
      <c r="K24" s="7">
        <f>'Data Linked'!Z211</f>
        <v>0.152</v>
      </c>
      <c r="L24" s="7">
        <f>'Data Linked'!Z231</f>
        <v>0.433</v>
      </c>
      <c r="M24" s="7"/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</row>
    <row r="25" spans="1:82" x14ac:dyDescent="0.2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 spans="1:82" x14ac:dyDescent="0.2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96</v>
      </c>
      <c r="Y26" s="3"/>
      <c r="Z26" s="53">
        <v>8</v>
      </c>
      <c r="AA26" s="53">
        <v>11</v>
      </c>
      <c r="AB26" s="53">
        <v>19</v>
      </c>
      <c r="AC26" s="53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96</v>
      </c>
      <c r="AQ26" s="3"/>
      <c r="AR26" s="53">
        <v>21</v>
      </c>
      <c r="AS26" s="53">
        <v>22</v>
      </c>
      <c r="AT26" s="53">
        <v>23</v>
      </c>
      <c r="AU26" s="53">
        <v>24</v>
      </c>
      <c r="AV26" s="53">
        <v>25</v>
      </c>
      <c r="AW26" s="53">
        <v>26</v>
      </c>
      <c r="AX26" s="53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96</v>
      </c>
      <c r="BJ26" s="3"/>
      <c r="BK26" s="53">
        <v>17</v>
      </c>
      <c r="BL26" s="53">
        <v>18</v>
      </c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4" t="s">
        <v>96</v>
      </c>
      <c r="BX26" s="3"/>
      <c r="BY26" s="53" t="s">
        <v>95</v>
      </c>
      <c r="BZ26" s="63" t="s">
        <v>91</v>
      </c>
      <c r="CA26" s="53" t="s">
        <v>92</v>
      </c>
      <c r="CB26" s="53" t="s">
        <v>93</v>
      </c>
    </row>
    <row r="27" spans="1:82" x14ac:dyDescent="0.2">
      <c r="A27" s="4" t="s">
        <v>96</v>
      </c>
      <c r="B27" s="53" t="s">
        <v>20</v>
      </c>
      <c r="C27" s="2"/>
      <c r="D27" s="62">
        <v>2</v>
      </c>
      <c r="E27" s="107">
        <v>3</v>
      </c>
      <c r="F27" s="63">
        <v>5</v>
      </c>
      <c r="G27" s="63">
        <v>6</v>
      </c>
      <c r="H27" s="63"/>
      <c r="I27" s="63">
        <v>9</v>
      </c>
      <c r="J27" s="63">
        <v>12</v>
      </c>
      <c r="K27" s="63">
        <v>13</v>
      </c>
      <c r="L27" s="53">
        <v>15</v>
      </c>
      <c r="M27" s="5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22</v>
      </c>
      <c r="Z27" s="7">
        <f>'Data Linked'!AA123</f>
        <v>4.45</v>
      </c>
      <c r="AA27" s="7">
        <f>'Data Linked'!AA163</f>
        <v>20.149999999999999</v>
      </c>
      <c r="AB27" s="7">
        <f>'Data Linked'!AA303</f>
        <v>6.95</v>
      </c>
      <c r="AC27" s="3">
        <f>'Data Linked'!AA443</f>
        <v>8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22</v>
      </c>
      <c r="AR27" s="3">
        <f>'Data Linked'!AA323</f>
        <v>7.8</v>
      </c>
      <c r="AS27" s="3">
        <f>'Data Linked'!AA343</f>
        <v>6.6999999999999993</v>
      </c>
      <c r="AT27" s="3">
        <f>'Data Linked'!AA363</f>
        <v>7.65</v>
      </c>
      <c r="AU27" s="3"/>
      <c r="AV27" s="3">
        <f>'Data Linked'!AA403</f>
        <v>12.15</v>
      </c>
      <c r="AW27" s="3">
        <f>'Data Linked'!AA423</f>
        <v>26.849999999999998</v>
      </c>
      <c r="AX27" s="3">
        <f>'Data Linked'!AA463</f>
        <v>8.1999999999999993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22</v>
      </c>
      <c r="BK27" s="3">
        <f>'Data Linked'!AA263</f>
        <v>9</v>
      </c>
      <c r="BL27" s="7">
        <f>'Data Linked'!AA283</f>
        <v>9</v>
      </c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4" t="s">
        <v>22</v>
      </c>
      <c r="BY27" s="11">
        <f>AVERAGE(C28:M28)</f>
        <v>6.0374999999999996</v>
      </c>
      <c r="BZ27" s="11">
        <f>AVERAGE(Z27:AC27)</f>
        <v>9.8874999999999993</v>
      </c>
      <c r="CA27" s="11">
        <f>AVERAGE(AR27:AX27)</f>
        <v>11.558333333333332</v>
      </c>
      <c r="CB27" s="11">
        <f>AVERAGE(BK27:BL27)</f>
        <v>9</v>
      </c>
      <c r="CC27" s="11">
        <v>10</v>
      </c>
      <c r="CD27" s="11">
        <v>50</v>
      </c>
    </row>
    <row r="28" spans="1:82" x14ac:dyDescent="0.2">
      <c r="A28" s="3"/>
      <c r="B28" s="4" t="s">
        <v>22</v>
      </c>
      <c r="C28" s="7"/>
      <c r="D28" s="7">
        <f>'Data Linked'!AA23</f>
        <v>8.35</v>
      </c>
      <c r="E28" s="7">
        <f>'Data Linked'!AA43</f>
        <v>5.3000000000000007</v>
      </c>
      <c r="F28" s="7">
        <f>'Data Linked'!AA63</f>
        <v>5.6</v>
      </c>
      <c r="G28" s="7">
        <f>'Data Linked'!AA83</f>
        <v>5.65</v>
      </c>
      <c r="H28" s="3"/>
      <c r="I28" s="7">
        <f>'Data Linked'!AA143</f>
        <v>4.95</v>
      </c>
      <c r="J28" s="7">
        <f>'Data Linked'!AA183</f>
        <v>5.55</v>
      </c>
      <c r="K28" s="7">
        <f>'Data Linked'!AA203</f>
        <v>5.55</v>
      </c>
      <c r="L28" s="7">
        <f>'Data Linked'!AA223</f>
        <v>7.35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24</v>
      </c>
      <c r="Z28" s="7">
        <f>'Data Linked'!AA124</f>
        <v>5.6</v>
      </c>
      <c r="AA28" s="7">
        <f>'Data Linked'!AA164</f>
        <v>4.8999999999999995</v>
      </c>
      <c r="AB28" s="7">
        <f>'Data Linked'!AA304</f>
        <v>9.3000000000000007</v>
      </c>
      <c r="AC28" s="3">
        <f>'Data Linked'!AA444</f>
        <v>14.45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24</v>
      </c>
      <c r="AR28" s="3">
        <f>'Data Linked'!AA324</f>
        <v>9.0500000000000007</v>
      </c>
      <c r="AS28" s="3">
        <f>'Data Linked'!AA344</f>
        <v>8.25</v>
      </c>
      <c r="AT28" s="3">
        <f>'Data Linked'!AA364</f>
        <v>14.15</v>
      </c>
      <c r="AU28" s="3">
        <f>'Data Linked'!AA384</f>
        <v>14.7</v>
      </c>
      <c r="AV28" s="3">
        <f>'Data Linked'!AA404</f>
        <v>15.05</v>
      </c>
      <c r="AW28" s="3">
        <f>'Data Linked'!AA424</f>
        <v>11.649999999999999</v>
      </c>
      <c r="AX28" s="3">
        <f>'Data Linked'!AA464</f>
        <v>10.15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24</v>
      </c>
      <c r="BK28" s="3">
        <f>'Data Linked'!AA264</f>
        <v>27.4</v>
      </c>
      <c r="BL28" s="7">
        <f>'Data Linked'!AA284</f>
        <v>17.55</v>
      </c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4" t="s">
        <v>24</v>
      </c>
      <c r="BY28" s="11">
        <f t="shared" ref="BY28:BY35" si="8">AVERAGE(C29:M29)</f>
        <v>7.9212499999999997</v>
      </c>
      <c r="BZ28" s="11">
        <f t="shared" ref="BZ28:BZ35" si="9">AVERAGE(Z28:AC28)</f>
        <v>8.5625</v>
      </c>
      <c r="CA28" s="11">
        <f t="shared" ref="CA28:CA35" si="10">AVERAGE(AR28:AX28)</f>
        <v>11.857142857142858</v>
      </c>
      <c r="CB28" s="11">
        <f t="shared" ref="CB28:CB35" si="11">AVERAGE(BK28:BL28)</f>
        <v>22.475000000000001</v>
      </c>
      <c r="CC28" s="11">
        <v>10</v>
      </c>
      <c r="CD28" s="11">
        <v>50</v>
      </c>
    </row>
    <row r="29" spans="1:82" x14ac:dyDescent="0.2">
      <c r="A29" s="3"/>
      <c r="B29" s="4" t="s">
        <v>24</v>
      </c>
      <c r="C29" s="7"/>
      <c r="D29" s="7">
        <f>'Data Linked'!AA24</f>
        <v>9.3000000000000007</v>
      </c>
      <c r="E29" s="7">
        <f>'Data Linked'!AA44</f>
        <v>11.05</v>
      </c>
      <c r="F29" s="7">
        <f>'Data Linked'!AA64</f>
        <v>8</v>
      </c>
      <c r="G29" s="7">
        <f>'Data Linked'!AA84</f>
        <v>7.4</v>
      </c>
      <c r="H29" s="3"/>
      <c r="I29" s="7">
        <f>'Data Linked'!AA144</f>
        <v>2</v>
      </c>
      <c r="J29" s="7">
        <f>'Data Linked'!AA184</f>
        <v>6.4</v>
      </c>
      <c r="K29" s="7">
        <f>'Data Linked'!AA204</f>
        <v>8</v>
      </c>
      <c r="L29" s="7">
        <f>'Data Linked'!AA224</f>
        <v>11.22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25</v>
      </c>
      <c r="Z29" s="7">
        <f>'Data Linked'!AA125</f>
        <v>5</v>
      </c>
      <c r="AA29" s="7">
        <f>'Data Linked'!AA165</f>
        <v>32.65</v>
      </c>
      <c r="AB29" s="7">
        <f>'Data Linked'!AA305</f>
        <v>35.299999999999997</v>
      </c>
      <c r="AC29" s="3">
        <f>'Data Linked'!AA445</f>
        <v>20.2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25</v>
      </c>
      <c r="AR29" s="3">
        <f>'Data Linked'!AA325</f>
        <v>15.45</v>
      </c>
      <c r="AS29" s="3">
        <f>'Data Linked'!AA345</f>
        <v>13.200000000000001</v>
      </c>
      <c r="AT29" s="3">
        <f>'Data Linked'!AA365</f>
        <v>22.05</v>
      </c>
      <c r="AU29" s="3">
        <f>'Data Linked'!AA385</f>
        <v>14.5</v>
      </c>
      <c r="AV29" s="3">
        <f>'Data Linked'!AA405</f>
        <v>18.75</v>
      </c>
      <c r="AW29" s="3">
        <f>'Data Linked'!AA425</f>
        <v>24.85</v>
      </c>
      <c r="AX29" s="3">
        <f>'Data Linked'!AA465</f>
        <v>15.25</v>
      </c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25</v>
      </c>
      <c r="BK29" s="3">
        <f>'Data Linked'!AA265</f>
        <v>38.9</v>
      </c>
      <c r="BL29" s="7">
        <f>'Data Linked'!AA285</f>
        <v>27.75</v>
      </c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4" t="s">
        <v>25</v>
      </c>
      <c r="BY29" s="11">
        <f t="shared" ref="BY29:BY30" si="12">AVERAGE(C30:M30)</f>
        <v>11.1875</v>
      </c>
      <c r="BZ29" s="11">
        <f t="shared" ref="BZ29:BZ30" si="13">AVERAGE(Z29:AC29)</f>
        <v>23.287499999999998</v>
      </c>
      <c r="CA29" s="11">
        <f t="shared" ref="CA29:CA30" si="14">AVERAGE(AR29:AX29)</f>
        <v>17.721428571428572</v>
      </c>
      <c r="CB29" s="11">
        <f t="shared" ref="CB29:CB30" si="15">AVERAGE(BK29:BL29)</f>
        <v>33.325000000000003</v>
      </c>
      <c r="CC29" s="11">
        <v>10</v>
      </c>
      <c r="CD29" s="11">
        <v>50</v>
      </c>
    </row>
    <row r="30" spans="1:82" x14ac:dyDescent="0.2">
      <c r="A30" s="3"/>
      <c r="B30" s="4" t="s">
        <v>25</v>
      </c>
      <c r="C30" s="7"/>
      <c r="D30" s="7">
        <f>'Data Linked'!AA25</f>
        <v>10.25</v>
      </c>
      <c r="E30" s="7">
        <f>'Data Linked'!AA45</f>
        <v>10</v>
      </c>
      <c r="F30" s="7">
        <f>'Data Linked'!AA65</f>
        <v>7.35</v>
      </c>
      <c r="G30" s="7">
        <f>'Data Linked'!AA85</f>
        <v>15.1</v>
      </c>
      <c r="H30" s="3"/>
      <c r="I30" s="7">
        <f>'Data Linked'!AA145</f>
        <v>3.5999999999999996</v>
      </c>
      <c r="J30" s="7">
        <f>'Data Linked'!AA185</f>
        <v>6.1999999999999993</v>
      </c>
      <c r="K30" s="7">
        <f>'Data Linked'!AA205</f>
        <v>18.8</v>
      </c>
      <c r="L30" s="7">
        <f>'Data Linked'!AA225</f>
        <v>18.2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26</v>
      </c>
      <c r="Z30" s="7">
        <f>'Data Linked'!AA126</f>
        <v>8.1999999999999993</v>
      </c>
      <c r="AA30" s="7">
        <f>'Data Linked'!AA166</f>
        <v>32.75</v>
      </c>
      <c r="AB30" s="7">
        <f>'Data Linked'!AA306</f>
        <v>43.45</v>
      </c>
      <c r="AC30" s="3">
        <f>'Data Linked'!AA446</f>
        <v>24.4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26</v>
      </c>
      <c r="AR30" s="3">
        <f>'Data Linked'!AA326</f>
        <v>23.35</v>
      </c>
      <c r="AS30" s="3">
        <f>'Data Linked'!AA346</f>
        <v>10.050000000000001</v>
      </c>
      <c r="AT30" s="3">
        <f>'Data Linked'!AA366</f>
        <v>7.1</v>
      </c>
      <c r="AU30" s="3">
        <f>'Data Linked'!AA386</f>
        <v>9.25</v>
      </c>
      <c r="AV30" s="3">
        <f>'Data Linked'!AA406</f>
        <v>11.45</v>
      </c>
      <c r="AW30" s="3">
        <f>'Data Linked'!AA426</f>
        <v>25.3</v>
      </c>
      <c r="AX30" s="3">
        <f>'Data Linked'!AA466</f>
        <v>10.3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26</v>
      </c>
      <c r="BK30" s="3">
        <f>'Data Linked'!AA266</f>
        <v>18.450000000000003</v>
      </c>
      <c r="BL30" s="7">
        <f>'Data Linked'!AA286</f>
        <v>7.1</v>
      </c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4" t="s">
        <v>26</v>
      </c>
      <c r="BY30" s="11">
        <f t="shared" si="12"/>
        <v>21.2</v>
      </c>
      <c r="BZ30" s="11">
        <f t="shared" si="13"/>
        <v>27.200000000000003</v>
      </c>
      <c r="CA30" s="11">
        <f t="shared" si="14"/>
        <v>13.828571428571427</v>
      </c>
      <c r="CB30" s="11">
        <f t="shared" si="15"/>
        <v>12.775000000000002</v>
      </c>
      <c r="CC30" s="11">
        <v>10</v>
      </c>
      <c r="CD30" s="11">
        <v>50</v>
      </c>
    </row>
    <row r="31" spans="1:82" x14ac:dyDescent="0.2">
      <c r="A31" s="3"/>
      <c r="B31" s="4" t="s">
        <v>26</v>
      </c>
      <c r="C31" s="7"/>
      <c r="D31" s="7">
        <f>'Data Linked'!AA26</f>
        <v>32.700000000000003</v>
      </c>
      <c r="E31" s="7">
        <f>'Data Linked'!AA46</f>
        <v>24.85</v>
      </c>
      <c r="F31" s="7">
        <f>'Data Linked'!AA66</f>
        <v>10.95</v>
      </c>
      <c r="G31" s="7">
        <f>'Data Linked'!AA86</f>
        <v>40.150000000000006</v>
      </c>
      <c r="H31" s="3"/>
      <c r="I31" s="7">
        <f>'Data Linked'!AA146</f>
        <v>5.0999999999999996</v>
      </c>
      <c r="J31" s="7">
        <f>'Data Linked'!AA186</f>
        <v>37.5</v>
      </c>
      <c r="K31" s="7">
        <f>'Data Linked'!AA206</f>
        <v>8.35</v>
      </c>
      <c r="L31" s="7">
        <f>'Data Linked'!AA226</f>
        <v>10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27</v>
      </c>
      <c r="Z31" s="7">
        <f>'Data Linked'!AA127</f>
        <v>8.8666666666666654</v>
      </c>
      <c r="AA31" s="7">
        <f>'Data Linked'!AA167</f>
        <v>17.7</v>
      </c>
      <c r="AB31" s="7">
        <f>'Data Linked'!AA307</f>
        <v>22.633333333333336</v>
      </c>
      <c r="AC31" s="3">
        <f>'Data Linked'!AA447</f>
        <v>21.1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27</v>
      </c>
      <c r="AR31" s="3">
        <f>'Data Linked'!AA327</f>
        <v>12.799999999999999</v>
      </c>
      <c r="AS31" s="3">
        <f>'Data Linked'!AA347</f>
        <v>13.450000000000001</v>
      </c>
      <c r="AT31" s="3">
        <f>'Data Linked'!AA367</f>
        <v>12.333333333333334</v>
      </c>
      <c r="AU31" s="3">
        <f>'Data Linked'!AA387</f>
        <v>11.466666666666669</v>
      </c>
      <c r="AV31" s="3">
        <f>'Data Linked'!AA407</f>
        <v>22.733333333333334</v>
      </c>
      <c r="AW31" s="3">
        <f>'Data Linked'!AA427</f>
        <v>15.633333333333333</v>
      </c>
      <c r="AX31" s="3">
        <f>'Data Linked'!AA467</f>
        <v>10.200000000000001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27</v>
      </c>
      <c r="BK31" s="3">
        <f>'Data Linked'!AA267</f>
        <v>25.366666666666664</v>
      </c>
      <c r="BL31" s="7">
        <f>'Data Linked'!AA287</f>
        <v>12.566666666666668</v>
      </c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4" t="s">
        <v>27</v>
      </c>
      <c r="BY31" s="11">
        <f t="shared" si="8"/>
        <v>18.125000000000004</v>
      </c>
      <c r="BZ31" s="11">
        <f t="shared" si="9"/>
        <v>17.575000000000003</v>
      </c>
      <c r="CA31" s="11">
        <f t="shared" si="10"/>
        <v>14.088095238095237</v>
      </c>
      <c r="CB31" s="11">
        <f t="shared" si="11"/>
        <v>18.966666666666665</v>
      </c>
      <c r="CC31" s="11">
        <v>10</v>
      </c>
      <c r="CD31" s="11">
        <v>50</v>
      </c>
    </row>
    <row r="32" spans="1:82" x14ac:dyDescent="0.2">
      <c r="A32" s="3"/>
      <c r="B32" s="4" t="s">
        <v>27</v>
      </c>
      <c r="C32" s="7"/>
      <c r="D32" s="7">
        <f>'Data Linked'!AA27</f>
        <v>19.866666666666664</v>
      </c>
      <c r="E32" s="7">
        <f>'Data Linked'!AA47</f>
        <v>25.600000000000005</v>
      </c>
      <c r="F32" s="7">
        <f>'Data Linked'!AA67</f>
        <v>14.666666666666666</v>
      </c>
      <c r="G32" s="7">
        <f>'Data Linked'!AA87</f>
        <v>15.533333333333333</v>
      </c>
      <c r="H32" s="3"/>
      <c r="I32" s="7">
        <f>'Data Linked'!AA147</f>
        <v>10.433333333333334</v>
      </c>
      <c r="J32" s="7">
        <f>'Data Linked'!AA187</f>
        <v>31.400000000000002</v>
      </c>
      <c r="K32" s="7">
        <f>'Data Linked'!AA207</f>
        <v>11.066666666666668</v>
      </c>
      <c r="L32" s="7">
        <f>'Data Linked'!AA227</f>
        <v>16.433333333333334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28</v>
      </c>
      <c r="Z32" s="7">
        <f>'Data Linked'!AA128</f>
        <v>3.9499999999999997</v>
      </c>
      <c r="AA32" s="7">
        <f>'Data Linked'!AA168</f>
        <v>15.5</v>
      </c>
      <c r="AB32" s="7">
        <f>'Data Linked'!AA308</f>
        <v>22.95</v>
      </c>
      <c r="AC32" s="3">
        <f>'Data Linked'!AA448</f>
        <v>27.75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28</v>
      </c>
      <c r="AR32" s="3">
        <f>'Data Linked'!AA328</f>
        <v>10.4</v>
      </c>
      <c r="AS32" s="3">
        <f>'Data Linked'!AA348</f>
        <v>10.6</v>
      </c>
      <c r="AT32" s="3">
        <f>'Data Linked'!AA368</f>
        <v>12.65</v>
      </c>
      <c r="AU32" s="3">
        <f>'Data Linked'!AA388</f>
        <v>11.7</v>
      </c>
      <c r="AV32" s="3">
        <f>'Data Linked'!AA408</f>
        <v>16.2</v>
      </c>
      <c r="AW32" s="3">
        <f>'Data Linked'!AA428</f>
        <v>15.65</v>
      </c>
      <c r="AX32" s="3">
        <f>'Data Linked'!AA468</f>
        <v>9.8000000000000007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28</v>
      </c>
      <c r="BK32" s="3">
        <f>'Data Linked'!AA268</f>
        <v>27.3</v>
      </c>
      <c r="BL32" s="7">
        <f>'Data Linked'!AA288</f>
        <v>13.2</v>
      </c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4" t="s">
        <v>28</v>
      </c>
      <c r="BY32" s="11">
        <f t="shared" si="8"/>
        <v>19.587500000000002</v>
      </c>
      <c r="BZ32" s="11">
        <f t="shared" si="9"/>
        <v>17.537500000000001</v>
      </c>
      <c r="CA32" s="11">
        <f t="shared" si="10"/>
        <v>12.428571428571429</v>
      </c>
      <c r="CB32" s="11">
        <f t="shared" si="11"/>
        <v>20.25</v>
      </c>
      <c r="CC32" s="11">
        <v>10</v>
      </c>
      <c r="CD32" s="11">
        <v>50</v>
      </c>
    </row>
    <row r="33" spans="1:82" x14ac:dyDescent="0.2">
      <c r="A33" s="3"/>
      <c r="B33" s="4" t="s">
        <v>28</v>
      </c>
      <c r="C33" s="7"/>
      <c r="D33" s="7">
        <f>'Data Linked'!AA28</f>
        <v>27.9</v>
      </c>
      <c r="E33" s="7">
        <f>'Data Linked'!AA48</f>
        <v>36.1</v>
      </c>
      <c r="F33" s="7">
        <f>'Data Linked'!AA68</f>
        <v>9.6999999999999993</v>
      </c>
      <c r="G33" s="7">
        <f>'Data Linked'!AA88</f>
        <v>18.950000000000003</v>
      </c>
      <c r="H33" s="3"/>
      <c r="I33" s="7">
        <f>'Data Linked'!AA148</f>
        <v>4.8</v>
      </c>
      <c r="J33" s="7">
        <f>'Data Linked'!AA188</f>
        <v>33.6</v>
      </c>
      <c r="K33" s="7">
        <f>'Data Linked'!AA208</f>
        <v>11.75</v>
      </c>
      <c r="L33" s="7">
        <f>'Data Linked'!AA228</f>
        <v>13.9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29</v>
      </c>
      <c r="Z33" s="7">
        <f>'Data Linked'!AA129</f>
        <v>2.35</v>
      </c>
      <c r="AA33" s="7">
        <f>'Data Linked'!AA169</f>
        <v>21.1</v>
      </c>
      <c r="AB33" s="7"/>
      <c r="AC33" s="3">
        <f>'Data Linked'!AA449</f>
        <v>16.600000000000001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29</v>
      </c>
      <c r="AR33" s="3">
        <f>'Data Linked'!AA329</f>
        <v>9.5500000000000007</v>
      </c>
      <c r="AS33" s="3">
        <f>'Data Linked'!AA349</f>
        <v>15</v>
      </c>
      <c r="AT33" s="3">
        <f>'Data Linked'!AA369</f>
        <v>15.65</v>
      </c>
      <c r="AU33" s="3">
        <f>'Data Linked'!AA389</f>
        <v>8.4499999999999993</v>
      </c>
      <c r="AV33" s="3">
        <f>'Data Linked'!AA409</f>
        <v>10.45</v>
      </c>
      <c r="AW33" s="3">
        <f>'Data Linked'!AA429</f>
        <v>10.8</v>
      </c>
      <c r="AX33" s="3">
        <f>'Data Linked'!AA469</f>
        <v>13.1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29</v>
      </c>
      <c r="BK33" s="3">
        <f>'Data Linked'!AA269</f>
        <v>50.4</v>
      </c>
      <c r="BL33" s="7">
        <f>'Data Linked'!AA289</f>
        <v>31</v>
      </c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4" t="s">
        <v>29</v>
      </c>
      <c r="BY33" s="11">
        <f t="shared" si="8"/>
        <v>17.425000000000001</v>
      </c>
      <c r="BZ33" s="11">
        <f>AVERAGE(Z33:AC33)</f>
        <v>13.350000000000001</v>
      </c>
      <c r="CA33" s="11">
        <f t="shared" si="10"/>
        <v>11.857142857142858</v>
      </c>
      <c r="CB33" s="11">
        <f t="shared" si="11"/>
        <v>40.700000000000003</v>
      </c>
      <c r="CC33" s="11">
        <v>10</v>
      </c>
      <c r="CD33" s="11">
        <v>50</v>
      </c>
    </row>
    <row r="34" spans="1:82" x14ac:dyDescent="0.2">
      <c r="A34" s="3"/>
      <c r="B34" s="4" t="s">
        <v>29</v>
      </c>
      <c r="C34" s="7"/>
      <c r="D34" s="7">
        <f>'Data Linked'!AA29</f>
        <v>59.2</v>
      </c>
      <c r="E34" s="7">
        <f>'Data Linked'!AA49</f>
        <v>22.950000000000003</v>
      </c>
      <c r="F34" s="7">
        <f>'Data Linked'!AA69</f>
        <v>15.4</v>
      </c>
      <c r="G34" s="7">
        <f>'Data Linked'!AA89</f>
        <v>4.3499999999999996</v>
      </c>
      <c r="H34" s="3"/>
      <c r="I34" s="7">
        <f>'Data Linked'!AA149</f>
        <v>16</v>
      </c>
      <c r="J34" s="7">
        <f>'Data Linked'!AA189</f>
        <v>4.6999999999999993</v>
      </c>
      <c r="K34" s="7">
        <f>'Data Linked'!AA209</f>
        <v>8.3000000000000007</v>
      </c>
      <c r="L34" s="7">
        <f>'Data Linked'!AA229</f>
        <v>8.5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30</v>
      </c>
      <c r="Z34" s="7">
        <f>'Data Linked'!AA130</f>
        <v>3</v>
      </c>
      <c r="AA34" s="7">
        <f>'Data Linked'!AA170</f>
        <v>26</v>
      </c>
      <c r="AB34" s="7"/>
      <c r="AC34" s="3">
        <f>'Data Linked'!AA450</f>
        <v>14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30</v>
      </c>
      <c r="AR34" s="3">
        <f>'Data Linked'!AA330</f>
        <v>12.1</v>
      </c>
      <c r="AS34" s="3">
        <f>'Data Linked'!AA350</f>
        <v>6.5</v>
      </c>
      <c r="AT34" s="3">
        <f>'Data Linked'!AA370</f>
        <v>16.350000000000001</v>
      </c>
      <c r="AU34" s="3">
        <f>'Data Linked'!AA390</f>
        <v>7.15</v>
      </c>
      <c r="AV34" s="3">
        <f>'Data Linked'!AA410</f>
        <v>7.2</v>
      </c>
      <c r="AW34" s="3">
        <f>'Data Linked'!AA430</f>
        <v>12.049999999999999</v>
      </c>
      <c r="AX34" s="3">
        <f>'Data Linked'!AA470</f>
        <v>9.4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30</v>
      </c>
      <c r="BK34" s="3">
        <f>'Data Linked'!AA270</f>
        <v>21.6</v>
      </c>
      <c r="BL34" s="7">
        <f>'Data Linked'!AA290</f>
        <v>30.35</v>
      </c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4" t="s">
        <v>30</v>
      </c>
      <c r="BY34" s="11">
        <f>AVERAGE(C35:M35)</f>
        <v>14.114285714285714</v>
      </c>
      <c r="BZ34" s="11">
        <f t="shared" si="9"/>
        <v>14.333333333333334</v>
      </c>
      <c r="CA34" s="11">
        <f t="shared" si="10"/>
        <v>10.107142857142858</v>
      </c>
      <c r="CB34" s="11">
        <f t="shared" si="11"/>
        <v>25.975000000000001</v>
      </c>
      <c r="CC34" s="11">
        <v>10</v>
      </c>
      <c r="CD34" s="11">
        <v>50</v>
      </c>
    </row>
    <row r="35" spans="1:82" x14ac:dyDescent="0.2">
      <c r="A35" s="3"/>
      <c r="B35" s="4" t="s">
        <v>30</v>
      </c>
      <c r="C35" s="7"/>
      <c r="D35" s="7">
        <f>'Data Linked'!AA30</f>
        <v>32.15</v>
      </c>
      <c r="E35" s="7">
        <f>'Data Linked'!AA50</f>
        <v>24.5</v>
      </c>
      <c r="F35" s="7">
        <f>'Data Linked'!AA70</f>
        <v>23.3</v>
      </c>
      <c r="G35" s="7">
        <f>'Data Linked'!AA90</f>
        <v>3.3</v>
      </c>
      <c r="H35" s="3"/>
      <c r="I35" s="7"/>
      <c r="J35" s="7">
        <f>'Data Linked'!AA190</f>
        <v>2.65</v>
      </c>
      <c r="K35" s="7">
        <f>'Data Linked'!AA210</f>
        <v>7.35</v>
      </c>
      <c r="L35" s="7">
        <f>'Data Linked'!AA230</f>
        <v>5.5500000000000007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31</v>
      </c>
      <c r="Z35" s="7">
        <f>'Data Linked'!AA131</f>
        <v>2.1</v>
      </c>
      <c r="AA35" s="7"/>
      <c r="AB35" s="7">
        <f>'Data Linked'!AA311</f>
        <v>22.6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31</v>
      </c>
      <c r="AR35" s="3">
        <f>'Data Linked'!AA331</f>
        <v>7.8</v>
      </c>
      <c r="AS35" s="3">
        <f>'Data Linked'!AA351</f>
        <v>6.2</v>
      </c>
      <c r="AT35" s="3">
        <f>'Data Linked'!AA371</f>
        <v>6.8</v>
      </c>
      <c r="AU35" s="3">
        <f>'Data Linked'!AA391</f>
        <v>7.5</v>
      </c>
      <c r="AV35" s="3">
        <f>'Data Linked'!AA411</f>
        <v>7</v>
      </c>
      <c r="AW35" s="3"/>
      <c r="AX35" s="3">
        <f>'Data Linked'!AA471</f>
        <v>5.7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31</v>
      </c>
      <c r="BK35" s="3">
        <f>'Data Linked'!AA271</f>
        <v>45.9</v>
      </c>
      <c r="BL35" s="7">
        <f>'Data Linked'!AA291</f>
        <v>7.9</v>
      </c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4" t="s">
        <v>31</v>
      </c>
      <c r="BY35" s="11">
        <f t="shared" si="8"/>
        <v>7.8857142857142861</v>
      </c>
      <c r="BZ35" s="11">
        <f t="shared" si="9"/>
        <v>12.350000000000001</v>
      </c>
      <c r="CA35" s="11">
        <f t="shared" si="10"/>
        <v>6.833333333333333</v>
      </c>
      <c r="CB35" s="11">
        <f t="shared" si="11"/>
        <v>26.9</v>
      </c>
      <c r="CC35" s="11">
        <v>10</v>
      </c>
      <c r="CD35" s="11">
        <v>50</v>
      </c>
    </row>
    <row r="36" spans="1:82" x14ac:dyDescent="0.2">
      <c r="A36" s="3"/>
      <c r="B36" s="4" t="s">
        <v>31</v>
      </c>
      <c r="C36" s="7"/>
      <c r="D36" s="7"/>
      <c r="E36" s="7">
        <f>'Data Linked'!AA51</f>
        <v>6.5</v>
      </c>
      <c r="F36" s="7">
        <f>'Data Linked'!AA71</f>
        <v>5.5</v>
      </c>
      <c r="G36" s="7">
        <f>'Data Linked'!AA91</f>
        <v>2.9</v>
      </c>
      <c r="H36" s="3"/>
      <c r="I36" s="7">
        <f>'Data Linked'!AA151</f>
        <v>14.2</v>
      </c>
      <c r="J36" s="7">
        <f>'Data Linked'!AA191</f>
        <v>1.9</v>
      </c>
      <c r="K36" s="7">
        <f>'Data Linked'!AA211</f>
        <v>11.9</v>
      </c>
      <c r="L36" s="7">
        <f>'Data Linked'!AA231</f>
        <v>12.3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</row>
    <row r="37" spans="1:82" x14ac:dyDescent="0.2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</row>
    <row r="38" spans="1:82" x14ac:dyDescent="0.2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 spans="1:82" x14ac:dyDescent="0.2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0" spans="1:82" x14ac:dyDescent="0.2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97</v>
      </c>
      <c r="Y40" s="3"/>
      <c r="Z40" s="53">
        <v>8</v>
      </c>
      <c r="AA40" s="53">
        <v>11</v>
      </c>
      <c r="AB40" s="53">
        <v>19</v>
      </c>
      <c r="AC40" s="53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97</v>
      </c>
      <c r="AQ40" s="3"/>
      <c r="AR40" s="53">
        <v>21</v>
      </c>
      <c r="AS40" s="53">
        <v>22</v>
      </c>
      <c r="AT40" s="53">
        <v>23</v>
      </c>
      <c r="AU40" s="53">
        <v>24</v>
      </c>
      <c r="AV40" s="53">
        <v>25</v>
      </c>
      <c r="AW40" s="53">
        <v>26</v>
      </c>
      <c r="AX40" s="53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97</v>
      </c>
      <c r="BJ40" s="3"/>
      <c r="BK40" s="53">
        <v>17</v>
      </c>
      <c r="BL40" s="53">
        <v>18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4" t="s">
        <v>97</v>
      </c>
      <c r="BX40" s="3"/>
      <c r="BY40" s="53" t="s">
        <v>95</v>
      </c>
      <c r="BZ40" s="63" t="s">
        <v>91</v>
      </c>
      <c r="CA40" s="53" t="s">
        <v>92</v>
      </c>
      <c r="CB40" s="53" t="s">
        <v>93</v>
      </c>
      <c r="CC40" s="63"/>
    </row>
    <row r="41" spans="1:82" x14ac:dyDescent="0.2">
      <c r="A41" s="4" t="s">
        <v>97</v>
      </c>
      <c r="B41" s="53" t="s">
        <v>20</v>
      </c>
      <c r="C41" s="2"/>
      <c r="D41" s="62">
        <v>2</v>
      </c>
      <c r="E41" s="107">
        <v>3</v>
      </c>
      <c r="F41" s="63">
        <v>5</v>
      </c>
      <c r="G41" s="63">
        <v>6</v>
      </c>
      <c r="H41" s="63"/>
      <c r="I41" s="63">
        <v>9</v>
      </c>
      <c r="J41" s="63">
        <v>12</v>
      </c>
      <c r="K41" s="63">
        <v>13</v>
      </c>
      <c r="L41" s="53">
        <v>15</v>
      </c>
      <c r="M41" s="5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22</v>
      </c>
      <c r="Z41" s="3">
        <f>'Data Linked'!AB123</f>
        <v>35</v>
      </c>
      <c r="AA41" s="3">
        <f>'Data Linked'!AB163</f>
        <v>17</v>
      </c>
      <c r="AB41" s="3">
        <f>'Data Linked'!AB303</f>
        <v>30</v>
      </c>
      <c r="AC41" s="3">
        <f>'Data Linked'!AB443</f>
        <v>24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22</v>
      </c>
      <c r="AR41" s="3">
        <f>'Data Linked'!AB323</f>
        <v>11</v>
      </c>
      <c r="AS41" s="3">
        <f>'Data Linked'!AB343</f>
        <v>15</v>
      </c>
      <c r="AT41" s="3">
        <f>'Data Linked'!AB363</f>
        <v>8.5</v>
      </c>
      <c r="AU41" s="3"/>
      <c r="AV41" s="3">
        <f>'Data Linked'!AB403</f>
        <v>15.5</v>
      </c>
      <c r="AW41" s="3">
        <f>'Data Linked'!AB423</f>
        <v>11</v>
      </c>
      <c r="AX41" s="3">
        <f>'Data Linked'!AB463</f>
        <v>16</v>
      </c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22</v>
      </c>
      <c r="BK41" s="3">
        <f>'Data Linked'!AB263</f>
        <v>9.5</v>
      </c>
      <c r="BL41" s="3">
        <f>'Data Linked'!AB283</f>
        <v>8.5</v>
      </c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4" t="s">
        <v>22</v>
      </c>
      <c r="BY41" s="12">
        <f>AVERAGE(C42:M42)</f>
        <v>26.625</v>
      </c>
      <c r="BZ41" s="12">
        <f>AVERAGE(Z41:AC41)</f>
        <v>26.5</v>
      </c>
      <c r="CA41" s="12">
        <f>AVERAGE(AR41:AX41)</f>
        <v>12.833333333333334</v>
      </c>
      <c r="CB41" s="12">
        <f>AVERAGE(BK41:BL41)</f>
        <v>9</v>
      </c>
      <c r="CD41" s="12">
        <v>36</v>
      </c>
    </row>
    <row r="42" spans="1:82" x14ac:dyDescent="0.2">
      <c r="A42" s="3"/>
      <c r="B42" s="4" t="s">
        <v>22</v>
      </c>
      <c r="C42" s="4"/>
      <c r="D42" s="3">
        <f>'Data Linked'!AB23</f>
        <v>4</v>
      </c>
      <c r="E42" s="7">
        <f>'Data Linked'!AB43</f>
        <v>40</v>
      </c>
      <c r="F42" s="3">
        <f>'Data Linked'!AB63</f>
        <v>56</v>
      </c>
      <c r="G42" s="3">
        <f>'Data Linked'!AB83</f>
        <v>38</v>
      </c>
      <c r="H42" s="3"/>
      <c r="I42" s="3">
        <f>'Data Linked'!AB143</f>
        <v>8</v>
      </c>
      <c r="J42" s="3">
        <f>'Data Linked'!AB183</f>
        <v>24</v>
      </c>
      <c r="K42" s="3">
        <f>'Data Linked'!AB203</f>
        <v>21</v>
      </c>
      <c r="L42" s="3">
        <f>'Data Linked'!AB223</f>
        <v>22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24</v>
      </c>
      <c r="Z42" s="3">
        <f>'Data Linked'!AB124</f>
        <v>39</v>
      </c>
      <c r="AA42" s="3">
        <f>'Data Linked'!AB164</f>
        <v>16.5</v>
      </c>
      <c r="AB42" s="3">
        <f>'Data Linked'!AB304</f>
        <v>11</v>
      </c>
      <c r="AC42" s="3">
        <f>'Data Linked'!AB444</f>
        <v>12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24</v>
      </c>
      <c r="AR42" s="3">
        <f>'Data Linked'!AB324</f>
        <v>13.5</v>
      </c>
      <c r="AS42" s="3">
        <f>'Data Linked'!AB344</f>
        <v>14.5</v>
      </c>
      <c r="AT42" s="3">
        <f>'Data Linked'!AB364</f>
        <v>16</v>
      </c>
      <c r="AU42" s="3">
        <f>'Data Linked'!AB384</f>
        <v>22</v>
      </c>
      <c r="AV42" s="3">
        <f>'Data Linked'!AB404</f>
        <v>21.5</v>
      </c>
      <c r="AW42" s="3">
        <f>'Data Linked'!AB424</f>
        <v>12.5</v>
      </c>
      <c r="AX42" s="3">
        <f>'Data Linked'!AB464</f>
        <v>23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24</v>
      </c>
      <c r="BK42" s="3">
        <f>'Data Linked'!AB264</f>
        <v>10</v>
      </c>
      <c r="BL42" s="3">
        <f>'Data Linked'!AB284</f>
        <v>15.5</v>
      </c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4" t="s">
        <v>24</v>
      </c>
      <c r="BY42" s="12">
        <f t="shared" ref="BY42:BY49" si="16">AVERAGE(C43:M43)</f>
        <v>29</v>
      </c>
      <c r="BZ42" s="12">
        <f t="shared" ref="BZ42:BZ49" si="17">AVERAGE(Z42:AC42)</f>
        <v>19.625</v>
      </c>
      <c r="CA42" s="12">
        <f t="shared" ref="CA42:CA49" si="18">AVERAGE(AR42:AX42)</f>
        <v>17.571428571428573</v>
      </c>
      <c r="CB42" s="12">
        <f t="shared" ref="CB42:CB49" si="19">AVERAGE(BK42:BL42)</f>
        <v>12.75</v>
      </c>
      <c r="CD42" s="12">
        <v>36</v>
      </c>
    </row>
    <row r="43" spans="1:82" x14ac:dyDescent="0.2">
      <c r="A43" s="3"/>
      <c r="B43" s="4" t="s">
        <v>24</v>
      </c>
      <c r="C43" s="4"/>
      <c r="D43" s="3">
        <f>'Data Linked'!AB24</f>
        <v>3</v>
      </c>
      <c r="E43" s="7">
        <f>'Data Linked'!AB44</f>
        <v>35</v>
      </c>
      <c r="F43" s="3">
        <f>'Data Linked'!AB64</f>
        <v>41</v>
      </c>
      <c r="G43" s="3">
        <f>'Data Linked'!AB84</f>
        <v>29</v>
      </c>
      <c r="H43" s="3"/>
      <c r="I43" s="3">
        <f>'Data Linked'!AB144</f>
        <v>53</v>
      </c>
      <c r="J43" s="3">
        <f>'Data Linked'!AB184</f>
        <v>23</v>
      </c>
      <c r="K43" s="3">
        <f>'Data Linked'!AB204</f>
        <v>19</v>
      </c>
      <c r="L43" s="3">
        <f>'Data Linked'!AB224</f>
        <v>29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25</v>
      </c>
      <c r="Z43" s="3">
        <f>'Data Linked'!AB125</f>
        <v>28.5</v>
      </c>
      <c r="AA43" s="3">
        <f>'Data Linked'!AB165</f>
        <v>19.25</v>
      </c>
      <c r="AB43" s="3">
        <f>'Data Linked'!AB305</f>
        <v>35</v>
      </c>
      <c r="AC43" s="3">
        <f>'Data Linked'!AB445</f>
        <v>26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25</v>
      </c>
      <c r="AR43" s="3">
        <f>'Data Linked'!AB325</f>
        <v>16</v>
      </c>
      <c r="AS43" s="3">
        <f>'Data Linked'!AB345</f>
        <v>15</v>
      </c>
      <c r="AT43" s="3">
        <f>'Data Linked'!AB365</f>
        <v>16</v>
      </c>
      <c r="AU43" s="3">
        <f>'Data Linked'!AB385</f>
        <v>20</v>
      </c>
      <c r="AV43" s="3">
        <f>'Data Linked'!AB405</f>
        <v>18</v>
      </c>
      <c r="AW43" s="3">
        <f>'Data Linked'!AB425</f>
        <v>8</v>
      </c>
      <c r="AX43" s="3">
        <f>'Data Linked'!AB465</f>
        <v>14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25</v>
      </c>
      <c r="BK43" s="3">
        <f>'Data Linked'!AB265</f>
        <v>12</v>
      </c>
      <c r="BL43" s="3">
        <f>'Data Linked'!AB285</f>
        <v>15</v>
      </c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4" t="s">
        <v>25</v>
      </c>
      <c r="BY43" s="12">
        <f t="shared" si="16"/>
        <v>35.916666666666664</v>
      </c>
      <c r="BZ43" s="12">
        <f t="shared" si="17"/>
        <v>27.1875</v>
      </c>
      <c r="CA43" s="12">
        <f t="shared" si="18"/>
        <v>15.285714285714286</v>
      </c>
      <c r="CB43" s="12">
        <f t="shared" si="19"/>
        <v>13.5</v>
      </c>
      <c r="CD43" s="12">
        <v>36</v>
      </c>
    </row>
    <row r="44" spans="1:82" x14ac:dyDescent="0.2">
      <c r="A44" s="3"/>
      <c r="B44" s="4" t="s">
        <v>25</v>
      </c>
      <c r="C44" s="4"/>
      <c r="D44" s="3"/>
      <c r="E44" s="7">
        <f>'Data Linked'!AB45</f>
        <v>37</v>
      </c>
      <c r="F44" s="3">
        <f>'Data Linked'!AB65</f>
        <v>51</v>
      </c>
      <c r="G44" s="3">
        <f>'Data Linked'!AB85</f>
        <v>31</v>
      </c>
      <c r="H44" s="3"/>
      <c r="I44" s="3">
        <f>'Data Linked'!AB145</f>
        <v>45</v>
      </c>
      <c r="J44" s="3">
        <f>'Data Linked'!AB185</f>
        <v>26.5</v>
      </c>
      <c r="K44" s="3"/>
      <c r="L44" s="3">
        <f>'Data Linked'!AB225</f>
        <v>25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26</v>
      </c>
      <c r="Z44" s="3">
        <f>'Data Linked'!AB126</f>
        <v>21</v>
      </c>
      <c r="AA44" s="3">
        <f>'Data Linked'!AB166</f>
        <v>16.5</v>
      </c>
      <c r="AB44" s="3">
        <f>'Data Linked'!AB306</f>
        <v>20.5</v>
      </c>
      <c r="AC44" s="3">
        <f>'Data Linked'!AB446</f>
        <v>23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26</v>
      </c>
      <c r="AR44" s="3">
        <f>'Data Linked'!AB326</f>
        <v>14</v>
      </c>
      <c r="AS44" s="3">
        <f>'Data Linked'!AB346</f>
        <v>15.5</v>
      </c>
      <c r="AT44" s="3">
        <f>'Data Linked'!AB366</f>
        <v>15</v>
      </c>
      <c r="AU44" s="3">
        <f>'Data Linked'!AB386</f>
        <v>16</v>
      </c>
      <c r="AV44" s="3">
        <f>'Data Linked'!AB406</f>
        <v>24</v>
      </c>
      <c r="AW44" s="3">
        <f>'Data Linked'!AB426</f>
        <v>15</v>
      </c>
      <c r="AX44" s="3">
        <f>'Data Linked'!AB466</f>
        <v>14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26</v>
      </c>
      <c r="BK44" s="3">
        <f>'Data Linked'!AB266</f>
        <v>14</v>
      </c>
      <c r="BL44" s="3">
        <f>'Data Linked'!AB286</f>
        <v>10</v>
      </c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4" t="s">
        <v>26</v>
      </c>
      <c r="BY44" s="12">
        <f t="shared" si="16"/>
        <v>24.708333333333332</v>
      </c>
      <c r="BZ44" s="12">
        <f t="shared" si="17"/>
        <v>20.25</v>
      </c>
      <c r="CA44" s="12">
        <f t="shared" si="18"/>
        <v>16.214285714285715</v>
      </c>
      <c r="CB44" s="12">
        <f t="shared" si="19"/>
        <v>12</v>
      </c>
      <c r="CD44" s="12">
        <v>36</v>
      </c>
    </row>
    <row r="45" spans="1:82" x14ac:dyDescent="0.2">
      <c r="A45" s="3"/>
      <c r="B45" s="4" t="s">
        <v>26</v>
      </c>
      <c r="C45" s="4"/>
      <c r="D45" s="3"/>
      <c r="E45" s="7">
        <f>'Data Linked'!AB46</f>
        <v>23</v>
      </c>
      <c r="F45" s="3">
        <f>'Data Linked'!AB66</f>
        <v>29.5</v>
      </c>
      <c r="G45" s="3">
        <f>'Data Linked'!AB86</f>
        <v>24</v>
      </c>
      <c r="H45" s="3"/>
      <c r="I45" s="3"/>
      <c r="J45" s="3">
        <f>'Data Linked'!AB186</f>
        <v>20.5</v>
      </c>
      <c r="K45" s="3">
        <f>'Data Linked'!AB206</f>
        <v>20.5</v>
      </c>
      <c r="L45" s="3">
        <f>'Data Linked'!AB226</f>
        <v>30.75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27</v>
      </c>
      <c r="Z45" s="3">
        <f>'Data Linked'!AB127</f>
        <v>27</v>
      </c>
      <c r="AA45" s="3">
        <f>'Data Linked'!AB167</f>
        <v>19.5</v>
      </c>
      <c r="AB45" s="3">
        <f>'Data Linked'!AB307</f>
        <v>25</v>
      </c>
      <c r="AC45" s="3">
        <f>'Data Linked'!AB447</f>
        <v>22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27</v>
      </c>
      <c r="AR45" s="3">
        <f>'Data Linked'!AB327</f>
        <v>15.333333333333334</v>
      </c>
      <c r="AS45" s="3">
        <f>'Data Linked'!AB347</f>
        <v>16</v>
      </c>
      <c r="AT45" s="3">
        <f>'Data Linked'!AB367</f>
        <v>12</v>
      </c>
      <c r="AU45" s="3">
        <f>'Data Linked'!AB387</f>
        <v>17.333333333333332</v>
      </c>
      <c r="AV45" s="3">
        <f>'Data Linked'!AB407</f>
        <v>17.333333333333332</v>
      </c>
      <c r="AW45" s="3">
        <f>'Data Linked'!AB427</f>
        <v>14.666666666666666</v>
      </c>
      <c r="AX45" s="3">
        <f>'Data Linked'!AB467</f>
        <v>19.333333333333332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27</v>
      </c>
      <c r="BK45" s="3">
        <f>'Data Linked'!AB267</f>
        <v>14</v>
      </c>
      <c r="BL45" s="3">
        <f>'Data Linked'!AB287</f>
        <v>11.666666666666666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4" t="s">
        <v>27</v>
      </c>
      <c r="BY45" s="12">
        <f t="shared" si="16"/>
        <v>24.666666666666664</v>
      </c>
      <c r="BZ45" s="12">
        <f t="shared" si="17"/>
        <v>23.375</v>
      </c>
      <c r="CA45" s="12">
        <f t="shared" si="18"/>
        <v>16</v>
      </c>
      <c r="CB45" s="12">
        <f t="shared" si="19"/>
        <v>12.833333333333332</v>
      </c>
      <c r="CD45" s="12">
        <v>36</v>
      </c>
    </row>
    <row r="46" spans="1:82" x14ac:dyDescent="0.2">
      <c r="A46" s="3"/>
      <c r="B46" s="4" t="s">
        <v>27</v>
      </c>
      <c r="C46" s="4"/>
      <c r="D46" s="3"/>
      <c r="E46" s="7">
        <f>'Data Linked'!AB47</f>
        <v>25</v>
      </c>
      <c r="F46" s="3">
        <f>'Data Linked'!AB67</f>
        <v>26.333333333333332</v>
      </c>
      <c r="G46" s="3">
        <f>'Data Linked'!AB87</f>
        <v>26.333333333333332</v>
      </c>
      <c r="H46" s="3"/>
      <c r="I46" s="3">
        <f>'Data Linked'!AB147</f>
        <v>30</v>
      </c>
      <c r="J46" s="3">
        <f>'Data Linked'!AB187</f>
        <v>21.333333333333332</v>
      </c>
      <c r="K46" s="3">
        <f>'Data Linked'!AB207</f>
        <v>19</v>
      </c>
      <c r="L46" s="3">
        <f>'Data Linked'!AB227</f>
        <v>24.666666666666668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28</v>
      </c>
      <c r="Z46" s="3">
        <f>'Data Linked'!AB128</f>
        <v>38</v>
      </c>
      <c r="AA46" s="3">
        <f>'Data Linked'!AB168</f>
        <v>16.5</v>
      </c>
      <c r="AB46" s="3">
        <f>'Data Linked'!AB308</f>
        <v>10.5</v>
      </c>
      <c r="AC46" s="3">
        <f>'Data Linked'!AB448</f>
        <v>24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28</v>
      </c>
      <c r="AR46" s="3">
        <f>'Data Linked'!AB328</f>
        <v>16</v>
      </c>
      <c r="AS46" s="3">
        <f>'Data Linked'!AB348</f>
        <v>24</v>
      </c>
      <c r="AT46" s="3">
        <f>'Data Linked'!AB368</f>
        <v>18</v>
      </c>
      <c r="AU46" s="3">
        <f>'Data Linked'!AB388</f>
        <v>24</v>
      </c>
      <c r="AV46" s="3">
        <f>'Data Linked'!AB408</f>
        <v>28.5</v>
      </c>
      <c r="AW46" s="3">
        <f>'Data Linked'!AB428</f>
        <v>14</v>
      </c>
      <c r="AX46" s="3">
        <f>'Data Linked'!AB468</f>
        <v>25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28</v>
      </c>
      <c r="BK46" s="3">
        <f>'Data Linked'!AB268</f>
        <v>16</v>
      </c>
      <c r="BL46" s="3">
        <f>'Data Linked'!AB288</f>
        <v>19</v>
      </c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4" t="s">
        <v>28</v>
      </c>
      <c r="BY46" s="12">
        <f t="shared" si="16"/>
        <v>30.7</v>
      </c>
      <c r="BZ46" s="12">
        <f t="shared" si="17"/>
        <v>22.25</v>
      </c>
      <c r="CA46" s="12">
        <f t="shared" si="18"/>
        <v>21.357142857142858</v>
      </c>
      <c r="CB46" s="12">
        <f t="shared" si="19"/>
        <v>17.5</v>
      </c>
      <c r="CD46" s="12">
        <v>36</v>
      </c>
    </row>
    <row r="47" spans="1:82" x14ac:dyDescent="0.2">
      <c r="A47" s="3"/>
      <c r="B47" s="4" t="s">
        <v>28</v>
      </c>
      <c r="C47" s="4"/>
      <c r="D47" s="3"/>
      <c r="E47" s="7">
        <f>'Data Linked'!AB48</f>
        <v>29.5</v>
      </c>
      <c r="F47" s="3">
        <f>'Data Linked'!AB68</f>
        <v>45.5</v>
      </c>
      <c r="G47" s="3">
        <f>'Data Linked'!AB88</f>
        <v>27.5</v>
      </c>
      <c r="H47" s="3"/>
      <c r="I47" s="3"/>
      <c r="J47" s="3">
        <f>'Data Linked'!AB188</f>
        <v>22.5</v>
      </c>
      <c r="K47" s="3"/>
      <c r="L47" s="3">
        <f>'Data Linked'!AB228</f>
        <v>28.5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29</v>
      </c>
      <c r="Z47" s="3">
        <f>'Data Linked'!AB129</f>
        <v>35</v>
      </c>
      <c r="AA47" s="3">
        <f>'Data Linked'!AB169</f>
        <v>16.75</v>
      </c>
      <c r="AB47" s="3"/>
      <c r="AC47" s="3">
        <f>'Data Linked'!AB449</f>
        <v>26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29</v>
      </c>
      <c r="AR47" s="3">
        <f>'Data Linked'!AB329</f>
        <v>15</v>
      </c>
      <c r="AS47" s="3">
        <f>'Data Linked'!AB349</f>
        <v>17</v>
      </c>
      <c r="AT47" s="3">
        <f>'Data Linked'!AB369</f>
        <v>19</v>
      </c>
      <c r="AU47" s="3">
        <f>'Data Linked'!AB389</f>
        <v>11</v>
      </c>
      <c r="AV47" s="3">
        <f>'Data Linked'!AB409</f>
        <v>41</v>
      </c>
      <c r="AW47" s="3">
        <f>'Data Linked'!AB429</f>
        <v>18</v>
      </c>
      <c r="AX47" s="3">
        <f>'Data Linked'!AB469</f>
        <v>22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29</v>
      </c>
      <c r="BK47" s="3">
        <f>'Data Linked'!AB269</f>
        <v>8</v>
      </c>
      <c r="BL47" s="3">
        <f>'Data Linked'!AB289</f>
        <v>18</v>
      </c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4" t="s">
        <v>29</v>
      </c>
      <c r="BY47" s="12">
        <f t="shared" si="16"/>
        <v>33.25</v>
      </c>
      <c r="BZ47" s="12">
        <f t="shared" si="17"/>
        <v>25.916666666666668</v>
      </c>
      <c r="CA47" s="12">
        <f t="shared" si="18"/>
        <v>20.428571428571427</v>
      </c>
      <c r="CB47" s="12">
        <f t="shared" si="19"/>
        <v>13</v>
      </c>
      <c r="CD47" s="12">
        <v>36</v>
      </c>
    </row>
    <row r="48" spans="1:82" x14ac:dyDescent="0.2">
      <c r="A48" s="3"/>
      <c r="B48" s="4" t="s">
        <v>29</v>
      </c>
      <c r="C48" s="4"/>
      <c r="D48" s="3">
        <f>'Data Linked'!AB29</f>
        <v>45.5</v>
      </c>
      <c r="E48" s="7">
        <f>'Data Linked'!AB49</f>
        <v>35</v>
      </c>
      <c r="F48" s="3">
        <f>'Data Linked'!AB69</f>
        <v>44</v>
      </c>
      <c r="G48" s="3">
        <f>'Data Linked'!AB89</f>
        <v>34</v>
      </c>
      <c r="H48" s="3"/>
      <c r="I48" s="3"/>
      <c r="J48" s="3">
        <f>'Data Linked'!AB189</f>
        <v>22</v>
      </c>
      <c r="K48" s="3">
        <f>'Data Linked'!AB209</f>
        <v>19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30</v>
      </c>
      <c r="Z48" s="3"/>
      <c r="AA48" s="3">
        <f>'Data Linked'!AB170</f>
        <v>22</v>
      </c>
      <c r="AB48" s="3"/>
      <c r="AC48" s="3">
        <f>'Data Linked'!AB450</f>
        <v>60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30</v>
      </c>
      <c r="AR48" s="3">
        <f>'Data Linked'!AB330</f>
        <v>28.5</v>
      </c>
      <c r="AS48" s="3">
        <f>'Data Linked'!AB350</f>
        <v>37</v>
      </c>
      <c r="AT48" s="3">
        <f>'Data Linked'!AB370</f>
        <v>17</v>
      </c>
      <c r="AU48" s="3">
        <f>'Data Linked'!AB390</f>
        <v>28</v>
      </c>
      <c r="AV48" s="3">
        <f>'Data Linked'!AB410</f>
        <v>45.5</v>
      </c>
      <c r="AW48" s="3">
        <f>'Data Linked'!AB430</f>
        <v>18</v>
      </c>
      <c r="AX48" s="3">
        <f>'Data Linked'!AB470</f>
        <v>33.5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30</v>
      </c>
      <c r="BK48" s="3">
        <f>'Data Linked'!AB270</f>
        <v>4</v>
      </c>
      <c r="BL48" s="3">
        <f>'Data Linked'!AB290</f>
        <v>17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4" t="s">
        <v>30</v>
      </c>
      <c r="BY48" s="12">
        <f t="shared" si="16"/>
        <v>25.166666666666668</v>
      </c>
      <c r="BZ48" s="12">
        <f t="shared" si="17"/>
        <v>41</v>
      </c>
      <c r="CA48" s="12">
        <f t="shared" si="18"/>
        <v>29.642857142857142</v>
      </c>
      <c r="CB48" s="12">
        <f t="shared" si="19"/>
        <v>10.5</v>
      </c>
      <c r="CD48" s="12">
        <v>36</v>
      </c>
    </row>
    <row r="49" spans="1:82" x14ac:dyDescent="0.2">
      <c r="A49" s="3"/>
      <c r="B49" s="4" t="s">
        <v>30</v>
      </c>
      <c r="C49" s="4"/>
      <c r="D49" s="3"/>
      <c r="E49" s="7">
        <f>'Data Linked'!AB50</f>
        <v>28</v>
      </c>
      <c r="F49" s="3">
        <f>'Data Linked'!AB70</f>
        <v>34.5</v>
      </c>
      <c r="G49" s="3">
        <f>'Data Linked'!AB90</f>
        <v>29</v>
      </c>
      <c r="H49" s="3"/>
      <c r="I49" s="3"/>
      <c r="J49" s="3">
        <f>'Data Linked'!AB190</f>
        <v>19.5</v>
      </c>
      <c r="K49" s="3">
        <f>'Data Linked'!AB210</f>
        <v>19</v>
      </c>
      <c r="L49" s="3">
        <f>'Data Linked'!AB230</f>
        <v>21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31</v>
      </c>
      <c r="Z49" s="3">
        <f>'Data Linked'!AB131</f>
        <v>35</v>
      </c>
      <c r="AA49" s="3"/>
      <c r="AB49" s="3">
        <f>'Data Linked'!AB311</f>
        <v>28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31</v>
      </c>
      <c r="AR49" s="3">
        <f>'Data Linked'!AB331</f>
        <v>10</v>
      </c>
      <c r="AS49" s="3">
        <f>'Data Linked'!AB351</f>
        <v>20</v>
      </c>
      <c r="AT49" s="3">
        <f>'Data Linked'!AB371</f>
        <v>28</v>
      </c>
      <c r="AU49" s="3">
        <f>'Data Linked'!AB391</f>
        <v>28</v>
      </c>
      <c r="AV49" s="3">
        <f>'Data Linked'!AB411</f>
        <v>51</v>
      </c>
      <c r="AW49" s="3"/>
      <c r="AX49" s="3">
        <f>'Data Linked'!AB471</f>
        <v>35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31</v>
      </c>
      <c r="BK49" s="3">
        <f>'Data Linked'!AB271</f>
        <v>4</v>
      </c>
      <c r="BL49" s="3">
        <f>'Data Linked'!AB291</f>
        <v>28</v>
      </c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4" t="s">
        <v>31</v>
      </c>
      <c r="BY49" s="12">
        <f t="shared" si="16"/>
        <v>33</v>
      </c>
      <c r="BZ49" s="12">
        <f t="shared" si="17"/>
        <v>31.5</v>
      </c>
      <c r="CA49" s="12">
        <f t="shared" si="18"/>
        <v>28.666666666666668</v>
      </c>
      <c r="CB49" s="12">
        <f t="shared" si="19"/>
        <v>16</v>
      </c>
      <c r="CD49" s="12">
        <v>36</v>
      </c>
    </row>
    <row r="50" spans="1:82" x14ac:dyDescent="0.2">
      <c r="A50" s="3"/>
      <c r="B50" s="4" t="s">
        <v>31</v>
      </c>
      <c r="C50" s="4"/>
      <c r="D50" s="3"/>
      <c r="E50" s="7">
        <f>'Data Linked'!AB51</f>
        <v>32</v>
      </c>
      <c r="F50" s="3">
        <f>'Data Linked'!AB71</f>
        <v>48</v>
      </c>
      <c r="G50" s="3">
        <f>'Data Linked'!AB91</f>
        <v>32</v>
      </c>
      <c r="H50" s="3"/>
      <c r="I50" s="3"/>
      <c r="J50" s="3">
        <f>'Data Linked'!AB191</f>
        <v>21</v>
      </c>
      <c r="K50" s="3"/>
      <c r="L50" s="3">
        <f>'Data Linked'!AB231</f>
        <v>32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 spans="1:82" x14ac:dyDescent="0.2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98</v>
      </c>
      <c r="Y51" s="3"/>
      <c r="Z51" s="53">
        <v>8</v>
      </c>
      <c r="AA51" s="53">
        <v>11</v>
      </c>
      <c r="AB51" s="53">
        <v>19</v>
      </c>
      <c r="AC51" s="53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98</v>
      </c>
      <c r="AQ51" s="3"/>
      <c r="AR51" s="53">
        <v>21</v>
      </c>
      <c r="AS51" s="53">
        <v>22</v>
      </c>
      <c r="AT51" s="53">
        <v>23</v>
      </c>
      <c r="AU51" s="53">
        <v>24</v>
      </c>
      <c r="AV51" s="53">
        <v>25</v>
      </c>
      <c r="AW51" s="53">
        <v>26</v>
      </c>
      <c r="AX51" s="53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98</v>
      </c>
      <c r="BJ51" s="3"/>
      <c r="BK51" s="53">
        <v>17</v>
      </c>
      <c r="BL51" s="53">
        <v>18</v>
      </c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4" t="s">
        <v>98</v>
      </c>
      <c r="BX51" s="3"/>
      <c r="BY51" s="53" t="s">
        <v>95</v>
      </c>
      <c r="BZ51" s="63" t="s">
        <v>91</v>
      </c>
      <c r="CA51" s="53" t="s">
        <v>101</v>
      </c>
      <c r="CB51" s="53" t="s">
        <v>93</v>
      </c>
    </row>
    <row r="52" spans="1:82" x14ac:dyDescent="0.2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22</v>
      </c>
      <c r="Z52">
        <f>'Data Linked'!AC123</f>
        <v>3.0430207500000002</v>
      </c>
      <c r="AA52">
        <f>'Data Linked'!AC163</f>
        <v>2.6333159999999998</v>
      </c>
      <c r="AB52">
        <f>'Data Linked'!AC303</f>
        <v>3.3021502500000004</v>
      </c>
      <c r="AC52">
        <f>'Data Linked'!AC443</f>
        <v>2.3741865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22</v>
      </c>
      <c r="AR52">
        <f>'Data Linked'!AC323</f>
        <v>2.8994489999999997</v>
      </c>
      <c r="AS52">
        <f>'Data Linked'!AC343</f>
        <v>2.6753369999999999</v>
      </c>
      <c r="AT52">
        <f>'Data Linked'!AC363</f>
        <v>3.2776379999999996</v>
      </c>
      <c r="AV52">
        <f>'Data Linked'!AC403</f>
        <v>0.85022490000000006</v>
      </c>
      <c r="AW52">
        <f>'Data Linked'!AC423</f>
        <v>2.7873929999999998</v>
      </c>
      <c r="AX52">
        <f>'Data Linked'!AC463</f>
        <v>1.8909449999999999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22</v>
      </c>
      <c r="BK52">
        <f>'Data Linked'!AC263</f>
        <v>1.932966</v>
      </c>
      <c r="BL52">
        <f>'Data Linked'!AC283</f>
        <v>2.8294139999999999</v>
      </c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4" t="s">
        <v>22</v>
      </c>
      <c r="BY52" s="10">
        <f>AVERAGE(C54:M54)</f>
        <v>3.1822153125000003</v>
      </c>
      <c r="BZ52" s="10">
        <f>AVERAGE(Z52:AC52)</f>
        <v>2.8381683750000004</v>
      </c>
      <c r="CA52" s="10">
        <f>AVERAGE(AR52:AX52)</f>
        <v>2.3968311500000001</v>
      </c>
      <c r="CB52" s="10">
        <f>AVERAGE(BK52:BL52)</f>
        <v>2.3811900000000001</v>
      </c>
      <c r="CC52" s="15">
        <v>1</v>
      </c>
      <c r="CD52" s="15">
        <v>3</v>
      </c>
    </row>
    <row r="53" spans="1:82" x14ac:dyDescent="0.2">
      <c r="A53" s="3" t="s">
        <v>98</v>
      </c>
      <c r="B53" s="2" t="s">
        <v>20</v>
      </c>
      <c r="C53" s="2"/>
      <c r="D53" s="62">
        <v>2</v>
      </c>
      <c r="E53" s="107">
        <v>3</v>
      </c>
      <c r="F53" s="63">
        <v>5</v>
      </c>
      <c r="G53" s="63">
        <v>6</v>
      </c>
      <c r="H53" s="63"/>
      <c r="I53" s="63">
        <v>9</v>
      </c>
      <c r="J53" s="63">
        <v>12</v>
      </c>
      <c r="K53" s="63">
        <v>13</v>
      </c>
      <c r="L53" s="53">
        <v>15</v>
      </c>
      <c r="M53" s="5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24</v>
      </c>
      <c r="Z53" s="19">
        <f>'Data Linked'!AC124</f>
        <v>2.8574280000000005</v>
      </c>
      <c r="AA53" s="19">
        <f>'Data Linked'!AC164</f>
        <v>3.4107045000000005</v>
      </c>
      <c r="AB53" s="19">
        <f>'Data Linked'!AC304</f>
        <v>3.3803560000000004</v>
      </c>
      <c r="AC53" s="19">
        <f>'Data Linked'!AC444</f>
        <v>3.2601292500000003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24</v>
      </c>
      <c r="AR53" s="19">
        <f>'Data Linked'!AC324</f>
        <v>3.2846415000000002</v>
      </c>
      <c r="AS53" s="19">
        <f>'Data Linked'!AC344</f>
        <v>3.0675330000000001</v>
      </c>
      <c r="AT53" s="19">
        <f>'Data Linked'!AC364</f>
        <v>2.1696843000000001</v>
      </c>
      <c r="AU53" s="19">
        <f>'Data Linked'!AC384</f>
        <v>1.08204075</v>
      </c>
      <c r="AV53" s="19">
        <f>'Data Linked'!AC404</f>
        <v>0.80330144999999997</v>
      </c>
      <c r="AW53" s="19">
        <f>'Data Linked'!AC424</f>
        <v>3.4387184999999998</v>
      </c>
      <c r="AX53" s="19">
        <f>'Data Linked'!AC464</f>
        <v>1.3943968499999999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24</v>
      </c>
      <c r="BK53" s="19">
        <f>'Data Linked'!AC264</f>
        <v>1.6808399999999999</v>
      </c>
      <c r="BL53" s="19">
        <f>'Data Linked'!AC284</f>
        <v>1.7998995</v>
      </c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4" t="s">
        <v>24</v>
      </c>
      <c r="BY53" s="10">
        <f t="shared" ref="BY53:BY59" si="20">AVERAGE(C55:M55)</f>
        <v>2.6054770874999993</v>
      </c>
      <c r="BZ53" s="10">
        <f t="shared" ref="BZ53:BZ59" si="21">AVERAGE(Z53:AC53)</f>
        <v>3.2271544375000003</v>
      </c>
      <c r="CA53" s="10">
        <f t="shared" ref="CA53:CA60" si="22">AVERAGE(AR53:AX53)</f>
        <v>2.1771880500000003</v>
      </c>
      <c r="CB53" s="10">
        <f t="shared" ref="CB53:CB60" si="23">AVERAGE(BK53:BL53)</f>
        <v>1.7403697499999999</v>
      </c>
      <c r="CC53" s="15">
        <v>1</v>
      </c>
      <c r="CD53" s="15">
        <v>3</v>
      </c>
    </row>
    <row r="54" spans="1:82" x14ac:dyDescent="0.2">
      <c r="A54" s="3"/>
      <c r="B54" s="4" t="s">
        <v>22</v>
      </c>
      <c r="C54" s="14"/>
      <c r="D54" s="14">
        <f>'Data Linked'!AC23</f>
        <v>2.1150570000000002</v>
      </c>
      <c r="E54" s="116">
        <f>'Data Linked'!AC43</f>
        <v>4.4052015000000004</v>
      </c>
      <c r="F54" s="14">
        <f>'Data Linked'!AC63</f>
        <v>3.5367674999999998</v>
      </c>
      <c r="G54" s="10">
        <f>'Data Linked'!AC83</f>
        <v>2.9764875000000002</v>
      </c>
      <c r="H54" s="14"/>
      <c r="I54" s="14">
        <f>'Data Linked'!AC143</f>
        <v>4.9094534999999997</v>
      </c>
      <c r="J54" s="14">
        <f>'Data Linked'!AC183</f>
        <v>3.3616799999999998</v>
      </c>
      <c r="K54" s="14">
        <f>'Data Linked'!AC203</f>
        <v>2.0660324999999999</v>
      </c>
      <c r="L54" s="14">
        <f>'Data Linked'!AC223</f>
        <v>2.087043</v>
      </c>
      <c r="M54" s="1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25</v>
      </c>
      <c r="Z54" s="19">
        <f>'Data Linked'!AC125</f>
        <v>2.38469175</v>
      </c>
      <c r="AA54" s="19">
        <f>'Data Linked'!AC165</f>
        <v>2.5982984999999998</v>
      </c>
      <c r="AB54" s="19">
        <f>'Data Linked'!AC305</f>
        <v>3.5110880000000004</v>
      </c>
      <c r="AC54" s="19">
        <f>'Data Linked'!AC445</f>
        <v>2.9764875000000002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25</v>
      </c>
      <c r="AR54" s="19">
        <f>'Data Linked'!AC325</f>
        <v>2.1080535</v>
      </c>
      <c r="AS54" s="19">
        <f>'Data Linked'!AC345</f>
        <v>2.0380184999999997</v>
      </c>
      <c r="AT54" s="19">
        <f>'Data Linked'!AC365</f>
        <v>1.3768880999999999</v>
      </c>
      <c r="AU54" s="19">
        <f>'Data Linked'!AC385</f>
        <v>0.68704334999999994</v>
      </c>
      <c r="AV54" s="19">
        <f>'Data Linked'!AC405</f>
        <v>0.80610284999999993</v>
      </c>
      <c r="AW54" s="19">
        <f>'Data Linked'!AC425</f>
        <v>2.3671829999999998</v>
      </c>
      <c r="AX54" s="19">
        <f>'Data Linked'!AC465</f>
        <v>0.78999479999999989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25</v>
      </c>
      <c r="BK54" s="19">
        <f>'Data Linked'!AC265</f>
        <v>1.0127060999999999</v>
      </c>
      <c r="BL54" s="19">
        <f>'Data Linked'!AC285</f>
        <v>1.12056</v>
      </c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4" t="s">
        <v>25</v>
      </c>
      <c r="BY54" s="10">
        <f t="shared" si="20"/>
        <v>2.5894565812499999</v>
      </c>
      <c r="BZ54" s="10">
        <f t="shared" si="21"/>
        <v>2.8676414375000006</v>
      </c>
      <c r="CA54" s="10">
        <f t="shared" si="22"/>
        <v>1.4533263000000003</v>
      </c>
      <c r="CB54" s="10">
        <f t="shared" si="23"/>
        <v>1.0666330500000001</v>
      </c>
      <c r="CC54" s="15">
        <v>1</v>
      </c>
      <c r="CD54" s="15">
        <v>3</v>
      </c>
    </row>
    <row r="55" spans="1:82" x14ac:dyDescent="0.2">
      <c r="A55" s="3"/>
      <c r="B55" s="4" t="s">
        <v>24</v>
      </c>
      <c r="C55" s="14"/>
      <c r="D55" s="14">
        <f>'Data Linked'!AC24</f>
        <v>1.5351672000000001</v>
      </c>
      <c r="E55" s="116">
        <f>'Data Linked'!AC44</f>
        <v>3.5577779999999999</v>
      </c>
      <c r="F55" s="14">
        <f>'Data Linked'!AC64</f>
        <v>2.5072530000000004</v>
      </c>
      <c r="G55" s="10">
        <f>'Data Linked'!AC84</f>
        <v>2.5002495000000002</v>
      </c>
      <c r="H55" s="14"/>
      <c r="I55" s="14">
        <f>'Data Linked'!AC144</f>
        <v>3.9009495000000003</v>
      </c>
      <c r="J55" s="14">
        <f>'Data Linked'!AC184</f>
        <v>3.4947464999999998</v>
      </c>
      <c r="K55" s="14">
        <f>'Data Linked'!AC204</f>
        <v>1.54077</v>
      </c>
      <c r="L55" s="14">
        <f>'Data Linked'!AC224</f>
        <v>1.8069029999999999</v>
      </c>
      <c r="M55" s="1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26</v>
      </c>
      <c r="Z55" s="19">
        <f>'Data Linked'!AC126</f>
        <v>2.6543264999999998</v>
      </c>
      <c r="AA55" s="19">
        <f>'Data Linked'!AC166</f>
        <v>1.974987</v>
      </c>
      <c r="AB55" s="19">
        <f>'Data Linked'!AC306</f>
        <v>2.2061025000000001</v>
      </c>
      <c r="AC55" s="19">
        <f>'Data Linked'!AC446</f>
        <v>2.3811899999999997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26</v>
      </c>
      <c r="AR55" s="19">
        <f>'Data Linked'!AC326</f>
        <v>1.9049520000000002</v>
      </c>
      <c r="AS55" s="19">
        <f>'Data Linked'!AC346</f>
        <v>1.7298644999999999</v>
      </c>
      <c r="AT55" s="19">
        <f>'Data Linked'!AC366</f>
        <v>1.8069030000000001</v>
      </c>
      <c r="AU55" s="19">
        <f>'Data Linked'!AC386</f>
        <v>0.90345150000000007</v>
      </c>
      <c r="AV55" s="19">
        <f>'Data Linked'!AC406</f>
        <v>0.96788370000000001</v>
      </c>
      <c r="AW55" s="19">
        <f>'Data Linked'!AC426</f>
        <v>1.7718855</v>
      </c>
      <c r="AX55" s="19">
        <f>'Data Linked'!AC466</f>
        <v>1.0302148499999999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26</v>
      </c>
      <c r="BK55" s="19">
        <f>'Data Linked'!AC266</f>
        <v>1.2036681999999999</v>
      </c>
      <c r="BL55" s="19">
        <f>'Data Linked'!AC286</f>
        <v>1.5827910000000001</v>
      </c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 t="s">
        <v>26</v>
      </c>
      <c r="BY55" s="10">
        <f t="shared" si="20"/>
        <v>2.1832535812499998</v>
      </c>
      <c r="BZ55" s="10">
        <f t="shared" si="21"/>
        <v>2.3041515000000001</v>
      </c>
      <c r="CA55" s="10">
        <f t="shared" si="22"/>
        <v>1.44502215</v>
      </c>
      <c r="CB55" s="10">
        <f t="shared" si="23"/>
        <v>1.3932296</v>
      </c>
      <c r="CC55" s="15">
        <v>1</v>
      </c>
      <c r="CD55" s="15">
        <v>3</v>
      </c>
    </row>
    <row r="56" spans="1:82" x14ac:dyDescent="0.2">
      <c r="A56" s="3"/>
      <c r="B56" s="4" t="s">
        <v>25</v>
      </c>
      <c r="C56" s="14"/>
      <c r="D56" s="14">
        <f>'Data Linked'!AC25</f>
        <v>1.7298644999999999</v>
      </c>
      <c r="E56" s="116">
        <f>'Data Linked'!AC45</f>
        <v>3.6418199999999996</v>
      </c>
      <c r="F56" s="14">
        <f>'Data Linked'!AC65</f>
        <v>2.4232109999999998</v>
      </c>
      <c r="G56" s="10">
        <f>'Data Linked'!AC85</f>
        <v>2.2481235000000002</v>
      </c>
      <c r="H56" s="14"/>
      <c r="I56" s="14">
        <f>'Data Linked'!AC145</f>
        <v>3.7888934999999999</v>
      </c>
      <c r="J56" s="14">
        <f>'Data Linked'!AC185</f>
        <v>3.6908444999999999</v>
      </c>
      <c r="K56" s="14">
        <f>'Data Linked'!AC205</f>
        <v>1.54006965</v>
      </c>
      <c r="L56" s="14">
        <f>'Data Linked'!AC225</f>
        <v>1.6528259999999999</v>
      </c>
      <c r="M56" s="1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27</v>
      </c>
      <c r="Z56" s="19">
        <f>'Data Linked'!AC127</f>
        <v>2.7196925000000003</v>
      </c>
      <c r="AA56" s="19">
        <f>'Data Linked'!AC167</f>
        <v>2.1640815</v>
      </c>
      <c r="AB56" s="19">
        <f>'Data Linked'!AC307</f>
        <v>2.1967645</v>
      </c>
      <c r="AC56" s="19">
        <f>'Data Linked'!AC447</f>
        <v>2.3216602499999999</v>
      </c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27</v>
      </c>
      <c r="AR56" s="19">
        <f>'Data Linked'!AC327</f>
        <v>2.0030009999999998</v>
      </c>
      <c r="AS56" s="19">
        <f>'Data Linked'!AC347</f>
        <v>1.6504915</v>
      </c>
      <c r="AT56" s="19">
        <f>'Data Linked'!AC367</f>
        <v>1.7555439999999998</v>
      </c>
      <c r="AU56" s="19">
        <f>'Data Linked'!AC387</f>
        <v>1.0117722999999998</v>
      </c>
      <c r="AV56" s="19">
        <f>'Data Linked'!AC407</f>
        <v>1.2975151</v>
      </c>
      <c r="AW56" s="19">
        <f>'Data Linked'!AC427</f>
        <v>1.8909449999999997</v>
      </c>
      <c r="AX56" s="19">
        <f>'Data Linked'!AC467</f>
        <v>1.092546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27</v>
      </c>
      <c r="BK56" s="19">
        <f>'Data Linked'!AC267</f>
        <v>1.3376685000000001</v>
      </c>
      <c r="BL56" s="19">
        <f>'Data Linked'!AC287</f>
        <v>1.3750205</v>
      </c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 t="s">
        <v>27</v>
      </c>
      <c r="BY56" s="10">
        <f t="shared" si="20"/>
        <v>2.1204847125000001</v>
      </c>
      <c r="BZ56" s="10">
        <f t="shared" si="21"/>
        <v>2.3505496875</v>
      </c>
      <c r="CA56" s="10">
        <f t="shared" si="22"/>
        <v>1.5288306999999999</v>
      </c>
      <c r="CB56" s="10">
        <f t="shared" si="23"/>
        <v>1.3563445000000001</v>
      </c>
      <c r="CC56" s="15">
        <v>1</v>
      </c>
      <c r="CD56" s="15">
        <v>3</v>
      </c>
    </row>
    <row r="57" spans="1:82" x14ac:dyDescent="0.2">
      <c r="A57" s="3"/>
      <c r="B57" s="4" t="s">
        <v>26</v>
      </c>
      <c r="C57" s="14"/>
      <c r="D57" s="14">
        <f>'Data Linked'!AC26</f>
        <v>1.3999996500000003</v>
      </c>
      <c r="E57" s="116">
        <f>'Data Linked'!AC46</f>
        <v>2.8084034999999998</v>
      </c>
      <c r="F57" s="14">
        <f>'Data Linked'!AC66</f>
        <v>2.0590289999999998</v>
      </c>
      <c r="G57" s="10">
        <f>'Data Linked'!AC86</f>
        <v>1.974987</v>
      </c>
      <c r="H57" s="14"/>
      <c r="I57" s="14">
        <f>'Data Linked'!AC146</f>
        <v>2.5492740000000005</v>
      </c>
      <c r="J57" s="14">
        <f>'Data Linked'!AC186</f>
        <v>3.6033007500000003</v>
      </c>
      <c r="K57" s="14">
        <f>'Data Linked'!AC206</f>
        <v>1.568784</v>
      </c>
      <c r="L57" s="14">
        <f>'Data Linked'!AC226</f>
        <v>1.50225075</v>
      </c>
      <c r="M57" s="1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28</v>
      </c>
      <c r="Z57" s="19">
        <f>'Data Linked'!AC128</f>
        <v>3.03601725</v>
      </c>
      <c r="AA57" s="19">
        <f>'Data Linked'!AC168</f>
        <v>2.297148</v>
      </c>
      <c r="AB57" s="19">
        <f>'Data Linked'!AC308</f>
        <v>2.871435</v>
      </c>
      <c r="AC57" s="19">
        <f>'Data Linked'!AC448</f>
        <v>2.8574279999999996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28</v>
      </c>
      <c r="AR57" s="19">
        <f>'Data Linked'!AC328</f>
        <v>1.7508750000000002</v>
      </c>
      <c r="AS57" s="19">
        <f>'Data Linked'!AC348</f>
        <v>1.1268631499999999</v>
      </c>
      <c r="AT57" s="19">
        <f>'Data Linked'!AC368</f>
        <v>1.204602</v>
      </c>
      <c r="AU57" s="19">
        <f>'Data Linked'!AC388</f>
        <v>0.5980989000000001</v>
      </c>
      <c r="AV57" s="19">
        <f>'Data Linked'!AC408</f>
        <v>0.74867414999999993</v>
      </c>
      <c r="AW57" s="19">
        <f>'Data Linked'!AC428</f>
        <v>1.8629310000000001</v>
      </c>
      <c r="AX57" s="19">
        <f>'Data Linked'!AC468</f>
        <v>0.71925945000000002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28</v>
      </c>
      <c r="BK57" s="19">
        <f>'Data Linked'!AC268</f>
        <v>1.0435215000000002</v>
      </c>
      <c r="BL57" s="19">
        <f>'Data Linked'!AC288</f>
        <v>0.90065010000000012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 t="s">
        <v>28</v>
      </c>
      <c r="BY57" s="10">
        <f t="shared" si="20"/>
        <v>2.7506246250000004</v>
      </c>
      <c r="BZ57" s="10">
        <f t="shared" si="21"/>
        <v>2.7655070625000002</v>
      </c>
      <c r="CA57" s="10">
        <f t="shared" si="22"/>
        <v>1.1444719500000002</v>
      </c>
      <c r="CB57" s="10">
        <f t="shared" si="23"/>
        <v>0.97208580000000011</v>
      </c>
      <c r="CC57" s="15">
        <v>1</v>
      </c>
      <c r="CD57" s="15">
        <v>3</v>
      </c>
    </row>
    <row r="58" spans="1:82" x14ac:dyDescent="0.2">
      <c r="A58" s="3"/>
      <c r="B58" s="4" t="s">
        <v>27</v>
      </c>
      <c r="C58" s="14"/>
      <c r="D58" s="14">
        <f>'Data Linked'!AC27</f>
        <v>1.5664495000000001</v>
      </c>
      <c r="E58" s="116">
        <f>'Data Linked'!AC47</f>
        <v>2.6659989999999998</v>
      </c>
      <c r="F58" s="14">
        <f>'Data Linked'!AC67</f>
        <v>2.2597960000000001</v>
      </c>
      <c r="G58" s="10">
        <f>'Data Linked'!AC87</f>
        <v>1.9749869999999998</v>
      </c>
      <c r="H58" s="14"/>
      <c r="I58" s="14">
        <f>'Data Linked'!AC147</f>
        <v>2.6006330000000002</v>
      </c>
      <c r="J58" s="14">
        <f>'Data Linked'!AC187</f>
        <v>2.9601459999999999</v>
      </c>
      <c r="K58" s="14">
        <f>'Data Linked'!AC207</f>
        <v>1.5314319999999999</v>
      </c>
      <c r="L58" s="14">
        <f>'Data Linked'!AC227</f>
        <v>1.4044352</v>
      </c>
      <c r="M58" s="1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29</v>
      </c>
      <c r="Z58" s="19">
        <f>'Data Linked'!AC129</f>
        <v>3.4107045000000005</v>
      </c>
      <c r="AA58" s="19">
        <f>'Data Linked'!AC169</f>
        <v>2.1640815</v>
      </c>
      <c r="AB58" s="19"/>
      <c r="AC58" s="19">
        <f>'Data Linked'!AC449</f>
        <v>3.0360172499999996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29</v>
      </c>
      <c r="AR58" s="19">
        <f>'Data Linked'!AC329</f>
        <v>1.6031011500000001</v>
      </c>
      <c r="AS58" s="19">
        <f>'Data Linked'!AC349</f>
        <v>0.82641300000000006</v>
      </c>
      <c r="AT58" s="19">
        <f>'Data Linked'!AC369</f>
        <v>0.73396680000000003</v>
      </c>
      <c r="AU58" s="19">
        <f>'Data Linked'!AC389</f>
        <v>0.47553765000000003</v>
      </c>
      <c r="AV58" s="19">
        <f>'Data Linked'!AC409</f>
        <v>0.56728350000000005</v>
      </c>
      <c r="AW58" s="19">
        <f>'Data Linked'!AC429</f>
        <v>1.6668329999999998</v>
      </c>
      <c r="AX58" s="19">
        <f>'Data Linked'!AC469</f>
        <v>0.58619295000000005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29</v>
      </c>
      <c r="BK58" s="19">
        <f>'Data Linked'!AC269</f>
        <v>0.86002979999999996</v>
      </c>
      <c r="BL58" s="19">
        <f>'Data Linked'!AC289</f>
        <v>0.68564264999999991</v>
      </c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4" t="s">
        <v>29</v>
      </c>
      <c r="BY58" s="10">
        <f t="shared" si="20"/>
        <v>2.4588413062500001</v>
      </c>
      <c r="BZ58" s="10">
        <f t="shared" si="21"/>
        <v>2.87026775</v>
      </c>
      <c r="CA58" s="10">
        <f t="shared" si="22"/>
        <v>0.92276115000000003</v>
      </c>
      <c r="CB58" s="10">
        <f t="shared" si="23"/>
        <v>0.77283622499999993</v>
      </c>
      <c r="CC58" s="15">
        <v>1</v>
      </c>
      <c r="CD58" s="15">
        <v>3</v>
      </c>
    </row>
    <row r="59" spans="1:82" x14ac:dyDescent="0.2">
      <c r="A59" s="3"/>
      <c r="B59" s="4" t="s">
        <v>28</v>
      </c>
      <c r="C59" s="14"/>
      <c r="D59" s="14">
        <f>'Data Linked'!AC28</f>
        <v>2.7453719999999997</v>
      </c>
      <c r="E59" s="116">
        <f>'Data Linked'!AC48</f>
        <v>3.3966975000000001</v>
      </c>
      <c r="F59" s="14">
        <f>'Data Linked'!AC68</f>
        <v>2.4232110000000002</v>
      </c>
      <c r="G59" s="10">
        <f>'Data Linked'!AC88</f>
        <v>2.1710850000000002</v>
      </c>
      <c r="H59" s="14"/>
      <c r="I59" s="14">
        <f>'Data Linked'!AC148</f>
        <v>4.3001490000000002</v>
      </c>
      <c r="J59" s="14">
        <f>'Data Linked'!AC188</f>
        <v>3.7678829999999999</v>
      </c>
      <c r="K59" s="14">
        <f>'Data Linked'!AC208</f>
        <v>1.6458225</v>
      </c>
      <c r="L59" s="14">
        <f>'Data Linked'!AC228</f>
        <v>1.5547770000000001</v>
      </c>
      <c r="M59" s="1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30</v>
      </c>
      <c r="Z59" s="19">
        <f>'Data Linked'!AC130</f>
        <v>3.2531257500000001</v>
      </c>
      <c r="AA59" s="19">
        <f>'Data Linked'!AC170</f>
        <v>2.4162074999999996</v>
      </c>
      <c r="AB59" s="19"/>
      <c r="AC59" s="19">
        <f>'Data Linked'!AC450</f>
        <v>2.7453720000000001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30</v>
      </c>
      <c r="AR59" s="19">
        <f>'Data Linked'!AC330</f>
        <v>1.5477734999999999</v>
      </c>
      <c r="AS59" s="19">
        <f>'Data Linked'!AC350</f>
        <v>1.1730862499999999</v>
      </c>
      <c r="AT59" s="19">
        <f>'Data Linked'!AC370</f>
        <v>1.3292643</v>
      </c>
      <c r="AU59" s="19">
        <f>'Data Linked'!AC390</f>
        <v>0.46993484999999996</v>
      </c>
      <c r="AV59" s="19">
        <f>'Data Linked'!AC410</f>
        <v>0.54487229999999998</v>
      </c>
      <c r="AW59" s="19">
        <f>'Data Linked'!AC430</f>
        <v>1.7578784999999999</v>
      </c>
      <c r="AX59" s="19">
        <f>'Data Linked'!AC470</f>
        <v>0.6513255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30</v>
      </c>
      <c r="BK59" s="19">
        <f>'Data Linked'!AC270</f>
        <v>1.0267131</v>
      </c>
      <c r="BL59" s="19">
        <f>'Data Linked'!AC290</f>
        <v>0.71015490000000003</v>
      </c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4" t="s">
        <v>30</v>
      </c>
      <c r="BY59" s="10">
        <f t="shared" si="20"/>
        <v>2.4037012500000001</v>
      </c>
      <c r="BZ59" s="10">
        <f t="shared" si="21"/>
        <v>2.8049017499999995</v>
      </c>
      <c r="CA59" s="10">
        <f t="shared" si="22"/>
        <v>1.0677335999999999</v>
      </c>
      <c r="CB59" s="10">
        <f t="shared" si="23"/>
        <v>0.86843400000000004</v>
      </c>
      <c r="CC59" s="15">
        <v>1</v>
      </c>
      <c r="CD59" s="15">
        <v>3</v>
      </c>
    </row>
    <row r="60" spans="1:82" x14ac:dyDescent="0.2">
      <c r="A60" s="3"/>
      <c r="B60" s="4" t="s">
        <v>29</v>
      </c>
      <c r="C60" s="14"/>
      <c r="D60" s="14">
        <f>'Data Linked'!AC29</f>
        <v>1.0995495</v>
      </c>
      <c r="E60" s="116">
        <f>'Data Linked'!AC49</f>
        <v>3.8379180000000002</v>
      </c>
      <c r="F60" s="14">
        <f>'Data Linked'!AC69</f>
        <v>2.6753369999999999</v>
      </c>
      <c r="G60" s="10">
        <f>'Data Linked'!AC89</f>
        <v>2.1010499999999999</v>
      </c>
      <c r="H60" s="14"/>
      <c r="I60" s="14">
        <f>'Data Linked'!AC149</f>
        <v>3.599799</v>
      </c>
      <c r="J60" s="14">
        <f>'Data Linked'!AC189</f>
        <v>3.70835325</v>
      </c>
      <c r="K60" s="14">
        <f>'Data Linked'!AC209</f>
        <v>1.9539765</v>
      </c>
      <c r="L60" s="14">
        <f>'Data Linked'!AC229</f>
        <v>0.69474720000000001</v>
      </c>
      <c r="M60" s="1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31</v>
      </c>
      <c r="Z60" s="19">
        <f>'Data Linked'!AC131</f>
        <v>4.7833904999999994</v>
      </c>
      <c r="AA60" s="19"/>
      <c r="AB60" s="19">
        <f>'Data Linked'!AC311</f>
        <v>4.3351664999999997</v>
      </c>
      <c r="AC60" s="19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31</v>
      </c>
      <c r="AR60" s="19">
        <f>'Data Linked'!AC331</f>
        <v>1.792896</v>
      </c>
      <c r="AS60" s="19">
        <f>'Data Linked'!AC351</f>
        <v>1.484742</v>
      </c>
      <c r="AT60" s="19">
        <f>'Data Linked'!AC371</f>
        <v>1.1723859000000001</v>
      </c>
      <c r="AU60" s="19">
        <f>'Data Linked'!AC391</f>
        <v>0.44682329999999998</v>
      </c>
      <c r="AV60" s="19">
        <f>'Data Linked'!AC411</f>
        <v>0.45662819999999998</v>
      </c>
      <c r="AW60" s="19"/>
      <c r="AX60" s="19">
        <f>'Data Linked'!AC471</f>
        <v>0.68074020000000002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31</v>
      </c>
      <c r="BK60" s="19">
        <f>'Data Linked'!AC271</f>
        <v>1.0701348000000002</v>
      </c>
      <c r="BL60" s="19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4" t="s">
        <v>31</v>
      </c>
      <c r="BY60" s="10">
        <f>AVERAGE(C62:M62)</f>
        <v>2.8156070999999998</v>
      </c>
      <c r="BZ60" s="10">
        <f>AVERAGE(Z60:AC60)</f>
        <v>4.5592784999999996</v>
      </c>
      <c r="CA60" s="10">
        <f t="shared" si="22"/>
        <v>1.0057026</v>
      </c>
      <c r="CB60" s="10">
        <f t="shared" si="23"/>
        <v>1.0701348000000002</v>
      </c>
      <c r="CC60" s="15">
        <v>1</v>
      </c>
      <c r="CD60" s="15">
        <v>3</v>
      </c>
    </row>
    <row r="61" spans="1:82" x14ac:dyDescent="0.2">
      <c r="A61" s="3"/>
      <c r="B61" s="4" t="s">
        <v>30</v>
      </c>
      <c r="C61" s="14"/>
      <c r="D61" s="14">
        <f>'Data Linked'!AC30</f>
        <v>1.1919956999999999</v>
      </c>
      <c r="E61" s="116">
        <f>'Data Linked'!AC50</f>
        <v>3.9219600000000003</v>
      </c>
      <c r="F61" s="14">
        <f>'Data Linked'!AC70</f>
        <v>2.3321655000000003</v>
      </c>
      <c r="G61" s="10">
        <f>'Data Linked'!AC90</f>
        <v>2.2761374999999999</v>
      </c>
      <c r="H61" s="14"/>
      <c r="I61" s="14"/>
      <c r="J61" s="14">
        <f>'Data Linked'!AC190</f>
        <v>4.3596787500000005</v>
      </c>
      <c r="K61" s="14">
        <f>'Data Linked'!AC210</f>
        <v>1.3600796999999998</v>
      </c>
      <c r="L61" s="14">
        <f>'Data Linked'!AC230</f>
        <v>1.3838915999999999</v>
      </c>
      <c r="M61" s="1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82" x14ac:dyDescent="0.2">
      <c r="A62" s="3"/>
      <c r="B62" s="4" t="s">
        <v>31</v>
      </c>
      <c r="C62" s="14"/>
      <c r="D62" s="14"/>
      <c r="E62" s="116">
        <f>'Data Linked'!AC51</f>
        <v>4.7203589999999993</v>
      </c>
      <c r="F62" s="14">
        <f>'Data Linked'!AC71</f>
        <v>3.025512</v>
      </c>
      <c r="G62" s="10">
        <f>'Data Linked'!AC91</f>
        <v>2.8854420000000003</v>
      </c>
      <c r="H62" s="14"/>
      <c r="I62" s="14">
        <f>'Data Linked'!AC151</f>
        <v>1.3600796999999998</v>
      </c>
      <c r="J62" s="14">
        <f>'Data Linked'!AC191</f>
        <v>4.8324149999999992</v>
      </c>
      <c r="K62" s="14">
        <f>'Data Linked'!AC211</f>
        <v>1.0505249999999999</v>
      </c>
      <c r="L62" s="14">
        <f>'Data Linked'!AC231</f>
        <v>1.8349169999999999</v>
      </c>
      <c r="M62" s="1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82" x14ac:dyDescent="0.2">
      <c r="A63" s="3"/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99</v>
      </c>
      <c r="Y63" s="3"/>
      <c r="Z63" s="53">
        <v>8</v>
      </c>
      <c r="AA63" s="53">
        <v>11</v>
      </c>
      <c r="AB63" s="53">
        <v>19</v>
      </c>
      <c r="AC63" s="53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99</v>
      </c>
      <c r="AQ63" s="3"/>
      <c r="AR63" s="53">
        <v>21</v>
      </c>
      <c r="AS63" s="53">
        <v>22</v>
      </c>
      <c r="AT63" s="53">
        <v>23</v>
      </c>
      <c r="AU63" s="53">
        <v>24</v>
      </c>
      <c r="AV63" s="53">
        <v>25</v>
      </c>
      <c r="AW63" s="53">
        <v>26</v>
      </c>
      <c r="AX63" s="53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99</v>
      </c>
      <c r="BJ63" s="3"/>
      <c r="BK63" s="53">
        <v>17</v>
      </c>
      <c r="BL63" s="53">
        <v>18</v>
      </c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4" t="s">
        <v>99</v>
      </c>
      <c r="BX63" s="3"/>
      <c r="BY63" s="53" t="s">
        <v>95</v>
      </c>
      <c r="BZ63" s="63" t="s">
        <v>91</v>
      </c>
      <c r="CA63" s="53" t="s">
        <v>92</v>
      </c>
      <c r="CB63" s="53" t="s">
        <v>93</v>
      </c>
    </row>
    <row r="64" spans="1:82" x14ac:dyDescent="0.2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22</v>
      </c>
      <c r="Z64">
        <f>'Data Linked'!AD123</f>
        <v>3.7551124999999998E-2</v>
      </c>
      <c r="AA64">
        <f>'Data Linked'!AD163</f>
        <v>8.4083549999999993E-2</v>
      </c>
      <c r="AB64">
        <f>'Data Linked'!AD303</f>
        <v>7.5024824999999989E-2</v>
      </c>
      <c r="AC64">
        <f>'Data Linked'!AD443</f>
        <v>6.7824300000000004E-2</v>
      </c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22</v>
      </c>
      <c r="AR64">
        <f>'Data Linked'!AD323</f>
        <v>9.4923050000000009E-2</v>
      </c>
      <c r="AS64">
        <f>'Data Linked'!AD343</f>
        <v>7.6341049999999994E-2</v>
      </c>
      <c r="AT64">
        <f>'Data Linked'!AD363</f>
        <v>0.12465424999999999</v>
      </c>
      <c r="AV64">
        <f>'Data Linked'!AD403</f>
        <v>6.7514599999999994E-2</v>
      </c>
      <c r="AW64">
        <f>'Data Linked'!AD423</f>
        <v>6.7824300000000004E-2</v>
      </c>
      <c r="AX64">
        <f>'Data Linked'!AD463</f>
        <v>6.2869099999999997E-2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22</v>
      </c>
      <c r="BK64">
        <f>'Data Linked'!AD263</f>
        <v>6.7669450000000006E-2</v>
      </c>
      <c r="BL64">
        <f>'Data Linked'!AD283</f>
        <v>0.1074659</v>
      </c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4" t="s">
        <v>22</v>
      </c>
      <c r="BY64" s="9">
        <f>AVERAGE(C66:M66)</f>
        <v>3.4812215624999997E-2</v>
      </c>
      <c r="BZ64" s="9">
        <f>AVERAGE(Z64:AC64)</f>
        <v>6.6120949999999998E-2</v>
      </c>
      <c r="CA64" s="9">
        <f>AVERAGE(AR64:AX64)</f>
        <v>8.2354391666666665E-2</v>
      </c>
      <c r="CB64" s="9">
        <f>AVERAGE(BK64:BL64)</f>
        <v>8.7567675000000011E-2</v>
      </c>
      <c r="CC64" s="10">
        <v>0.05</v>
      </c>
      <c r="CD64" s="11">
        <v>0.1</v>
      </c>
    </row>
    <row r="65" spans="1:82" x14ac:dyDescent="0.2">
      <c r="A65" s="3" t="s">
        <v>99</v>
      </c>
      <c r="B65" s="2" t="s">
        <v>20</v>
      </c>
      <c r="C65" s="2"/>
      <c r="D65" s="62">
        <v>2</v>
      </c>
      <c r="E65" s="107">
        <v>3</v>
      </c>
      <c r="F65" s="63">
        <v>5</v>
      </c>
      <c r="G65" s="63">
        <v>6</v>
      </c>
      <c r="H65" s="63"/>
      <c r="I65" s="63">
        <v>9</v>
      </c>
      <c r="J65" s="63">
        <v>12</v>
      </c>
      <c r="K65" s="63">
        <v>13</v>
      </c>
      <c r="L65" s="53">
        <v>15</v>
      </c>
      <c r="M65" s="5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24</v>
      </c>
      <c r="Z65" s="19">
        <f>'Data Linked'!AD124</f>
        <v>2.8879524999999996E-2</v>
      </c>
      <c r="AA65" s="19">
        <f>'Data Linked'!AD164</f>
        <v>8.098654999999999E-2</v>
      </c>
      <c r="AB65" s="19">
        <f>'Data Linked'!AD304</f>
        <v>7.5566800000000003E-2</v>
      </c>
      <c r="AC65" s="19">
        <f>'Data Linked'!AD444</f>
        <v>5.0403675000000002E-2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24</v>
      </c>
      <c r="AR65" s="19">
        <f>'Data Linked'!AD324</f>
        <v>7.5257099999999993E-2</v>
      </c>
      <c r="AS65" s="19">
        <f>'Data Linked'!AD344</f>
        <v>8.7335400000000007E-2</v>
      </c>
      <c r="AT65" s="19">
        <f>'Data Linked'!AD364</f>
        <v>7.3244050000000005E-2</v>
      </c>
      <c r="AU65" s="19">
        <f>'Data Linked'!AD384</f>
        <v>5.11005E-2</v>
      </c>
      <c r="AV65" s="19">
        <f>'Data Linked'!AD404</f>
        <v>6.9837350000000006E-2</v>
      </c>
      <c r="AW65" s="19">
        <f>'Data Linked'!AD424</f>
        <v>5.0403675000000002E-2</v>
      </c>
      <c r="AX65" s="19">
        <f>'Data Linked'!AD464</f>
        <v>5.5281449999999996E-2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24</v>
      </c>
      <c r="BK65" s="19">
        <f>'Data Linked'!AD264</f>
        <v>7.7424999999999994E-2</v>
      </c>
      <c r="BL65" s="19">
        <f>'Data Linked'!AD284</f>
        <v>8.9193599999999998E-2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4" t="s">
        <v>24</v>
      </c>
      <c r="BY65" s="9">
        <f t="shared" ref="BY65:BY72" si="24">AVERAGE(C67:M67)</f>
        <v>3.1811996874999998E-2</v>
      </c>
      <c r="BZ65" s="9">
        <f t="shared" ref="BZ65:BZ72" si="25">AVERAGE(Z65:AC65)</f>
        <v>5.8959137500000001E-2</v>
      </c>
      <c r="CA65" s="9">
        <f t="shared" ref="CA65:CA72" si="26">AVERAGE(AR65:AX65)</f>
        <v>6.6065646428571434E-2</v>
      </c>
      <c r="CB65" s="9">
        <f t="shared" ref="CB65:CB72" si="27">AVERAGE(BK65:BL65)</f>
        <v>8.3309300000000003E-2</v>
      </c>
      <c r="CC65" s="10">
        <v>0.05</v>
      </c>
      <c r="CD65" s="11">
        <v>0.1</v>
      </c>
    </row>
    <row r="66" spans="1:82" x14ac:dyDescent="0.2">
      <c r="A66" s="3"/>
      <c r="B66" s="4" t="s">
        <v>22</v>
      </c>
      <c r="C66" s="13"/>
      <c r="D66" s="13">
        <f>'Data Linked'!AD23</f>
        <v>4.0725549999999999E-2</v>
      </c>
      <c r="E66" s="108">
        <f>'Data Linked'!AD43</f>
        <v>5.1719899999999999E-2</v>
      </c>
      <c r="F66" s="13">
        <f>'Data Linked'!AD63</f>
        <v>3.0970000000000001E-2</v>
      </c>
      <c r="G66" s="9">
        <f>'Data Linked'!AD83</f>
        <v>3.4221849999999998E-2</v>
      </c>
      <c r="H66" s="13"/>
      <c r="I66" s="13">
        <f>'Data Linked'!AD143</f>
        <v>2.5705100000000002E-2</v>
      </c>
      <c r="J66" s="13">
        <f>'Data Linked'!AD183</f>
        <v>1.7730325000000002E-2</v>
      </c>
      <c r="K66" s="13">
        <f>'Data Linked'!AD203</f>
        <v>3.6389749999999998E-2</v>
      </c>
      <c r="L66" s="132">
        <f>'Data Linked'!AD223</f>
        <v>4.1035249999999995E-2</v>
      </c>
      <c r="M66" s="1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25</v>
      </c>
      <c r="Z66" s="19">
        <f>'Data Linked'!AD125</f>
        <v>4.9861700000000002E-2</v>
      </c>
      <c r="AA66" s="19">
        <f>'Data Linked'!AD165</f>
        <v>9.2755150000000008E-2</v>
      </c>
      <c r="AB66" s="19">
        <f>'Data Linked'!AD305</f>
        <v>9.683286666666667E-2</v>
      </c>
      <c r="AC66" s="19">
        <f>'Data Linked'!AD445</f>
        <v>8.2767325000000003E-2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25</v>
      </c>
      <c r="AR66" s="19">
        <f>'Data Linked'!AD325</f>
        <v>9.3993949999999993E-2</v>
      </c>
      <c r="AS66" s="19">
        <f>'Data Linked'!AD345</f>
        <v>8.8574199999999992E-2</v>
      </c>
      <c r="AT66" s="19">
        <f>'Data Linked'!AD365</f>
        <v>7.7270149999999982E-2</v>
      </c>
      <c r="AU66" s="19">
        <f>'Data Linked'!AD385</f>
        <v>5.2339300000000005E-2</v>
      </c>
      <c r="AV66" s="19">
        <f>'Data Linked'!AD405</f>
        <v>7.5721650000000001E-2</v>
      </c>
      <c r="AW66" s="19">
        <f>'Data Linked'!AD425</f>
        <v>8.2767325000000003E-2</v>
      </c>
      <c r="AX66" s="19">
        <f>'Data Linked'!AD465</f>
        <v>5.7604200000000001E-2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25</v>
      </c>
      <c r="BK66" s="19">
        <f>'Data Linked'!AD265</f>
        <v>0.10359465</v>
      </c>
      <c r="BL66" s="19">
        <f>'Data Linked'!AD285</f>
        <v>7.4792549999999999E-2</v>
      </c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4" t="s">
        <v>25</v>
      </c>
      <c r="BY66" s="9">
        <f t="shared" si="24"/>
        <v>5.1526337499999998E-2</v>
      </c>
      <c r="BZ66" s="9">
        <f t="shared" si="25"/>
        <v>8.0554260416666676E-2</v>
      </c>
      <c r="CA66" s="9">
        <f t="shared" si="26"/>
        <v>7.5467253571428569E-2</v>
      </c>
      <c r="CB66" s="9">
        <f t="shared" si="27"/>
        <v>8.9193599999999998E-2</v>
      </c>
      <c r="CC66" s="10">
        <v>0.05</v>
      </c>
      <c r="CD66" s="11">
        <v>0.1</v>
      </c>
    </row>
    <row r="67" spans="1:82" x14ac:dyDescent="0.2">
      <c r="A67" s="3"/>
      <c r="B67" s="4" t="s">
        <v>24</v>
      </c>
      <c r="C67" s="13"/>
      <c r="D67" s="13">
        <f>'Data Linked'!AD24</f>
        <v>2.9266650000000002E-2</v>
      </c>
      <c r="E67" s="108">
        <f>'Data Linked'!AD44</f>
        <v>4.6300149999999998E-2</v>
      </c>
      <c r="F67" s="13">
        <f>'Data Linked'!AD64</f>
        <v>4.2583749999999997E-2</v>
      </c>
      <c r="G67" s="9">
        <f>'Data Linked'!AD84</f>
        <v>3.6389749999999998E-2</v>
      </c>
      <c r="H67" s="13"/>
      <c r="I67" s="13">
        <f>'Data Linked'!AD144</f>
        <v>2.41566E-2</v>
      </c>
      <c r="J67" s="13">
        <f>'Data Linked'!AD184</f>
        <v>1.5097875E-2</v>
      </c>
      <c r="K67" s="13">
        <f>'Data Linked'!AD204</f>
        <v>3.0660300000000001E-2</v>
      </c>
      <c r="L67" s="13">
        <f>'Data Linked'!AD224</f>
        <v>3.0040899999999999E-2</v>
      </c>
      <c r="M67" s="1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26</v>
      </c>
      <c r="Z67" s="19">
        <f>'Data Linked'!AD126</f>
        <v>6.6895200000000002E-2</v>
      </c>
      <c r="AA67" s="19">
        <f>'Data Linked'!AD166</f>
        <v>0.11009835</v>
      </c>
      <c r="AB67" s="19">
        <f>'Data Linked'!AD306</f>
        <v>0.10916925</v>
      </c>
      <c r="AC67" s="19">
        <f>'Data Linked'!AD446</f>
        <v>9.2677724999999989E-2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26</v>
      </c>
      <c r="AR67" s="19">
        <f>'Data Linked'!AD326</f>
        <v>0.12171209999999999</v>
      </c>
      <c r="AS67" s="19">
        <f>'Data Linked'!AD346</f>
        <v>0.11938935000000001</v>
      </c>
      <c r="AT67" s="19">
        <f>'Data Linked'!AD366</f>
        <v>9.22906E-2</v>
      </c>
      <c r="AU67" s="19">
        <f>'Data Linked'!AD386</f>
        <v>6.565639999999999E-2</v>
      </c>
      <c r="AV67" s="19">
        <f>'Data Linked'!AD406</f>
        <v>0.10421404999999999</v>
      </c>
      <c r="AW67" s="19">
        <f>'Data Linked'!AD426</f>
        <v>9.2677724999999989E-2</v>
      </c>
      <c r="AX67" s="19">
        <f>'Data Linked'!AD466</f>
        <v>6.8598550000000008E-2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26</v>
      </c>
      <c r="BK67" s="19">
        <f>'Data Linked'!AD266</f>
        <v>8.7025699999999998E-2</v>
      </c>
      <c r="BL67" s="19">
        <f>'Data Linked'!AD286</f>
        <v>8.981299999999999E-2</v>
      </c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4" t="s">
        <v>26</v>
      </c>
      <c r="BY67" s="9">
        <f t="shared" si="24"/>
        <v>9.3510043749999994E-2</v>
      </c>
      <c r="BZ67" s="9">
        <f t="shared" si="25"/>
        <v>9.4710131249999996E-2</v>
      </c>
      <c r="CA67" s="9">
        <f t="shared" si="26"/>
        <v>9.4934110714285702E-2</v>
      </c>
      <c r="CB67" s="9">
        <f t="shared" si="27"/>
        <v>8.8419349999999994E-2</v>
      </c>
      <c r="CC67" s="10">
        <v>0.05</v>
      </c>
      <c r="CD67" s="11">
        <v>0.1</v>
      </c>
    </row>
    <row r="68" spans="1:82" x14ac:dyDescent="0.2">
      <c r="A68" s="3"/>
      <c r="B68" s="4" t="s">
        <v>25</v>
      </c>
      <c r="C68" s="13"/>
      <c r="D68" s="13">
        <f>'Data Linked'!AD25</f>
        <v>4.9861699999999995E-2</v>
      </c>
      <c r="E68" s="108">
        <f>'Data Linked'!AD45</f>
        <v>6.1939999999999995E-2</v>
      </c>
      <c r="F68" s="13">
        <f>'Data Linked'!AD65</f>
        <v>4.7538949999999996E-2</v>
      </c>
      <c r="G68" s="9">
        <f>'Data Linked'!AD85</f>
        <v>5.0171399999999991E-2</v>
      </c>
      <c r="H68" s="13"/>
      <c r="I68" s="13">
        <f>'Data Linked'!AD145</f>
        <v>3.68543E-2</v>
      </c>
      <c r="J68" s="13">
        <f>'Data Linked'!AD185</f>
        <v>4.4287099999999996E-2</v>
      </c>
      <c r="K68" s="13">
        <f>'Data Linked'!AD205</f>
        <v>7.5566800000000003E-2</v>
      </c>
      <c r="L68" s="13">
        <f>'Data Linked'!AD225</f>
        <v>4.5990450000000002E-2</v>
      </c>
      <c r="M68" s="1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27</v>
      </c>
      <c r="Z68" s="19">
        <f>'Data Linked'!AD127</f>
        <v>0.15670820000000002</v>
      </c>
      <c r="AA68" s="19">
        <f>'Data Linked'!AD167</f>
        <v>0.10762075000000002</v>
      </c>
      <c r="AB68" s="19">
        <f>'Data Linked'!AD307</f>
        <v>0.13363555000000002</v>
      </c>
      <c r="AC68" s="19">
        <f>'Data Linked'!AD447</f>
        <v>0.11412445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27</v>
      </c>
      <c r="AR68" s="19">
        <f>'Data Linked'!AD327</f>
        <v>0.12687376666666667</v>
      </c>
      <c r="AS68" s="19">
        <f>'Data Linked'!AD347</f>
        <v>0.11613749999999999</v>
      </c>
      <c r="AT68" s="19">
        <f>'Data Linked'!AD367</f>
        <v>0.13564860000000001</v>
      </c>
      <c r="AU68" s="19">
        <f>'Data Linked'!AD387</f>
        <v>9.4768199999999983E-2</v>
      </c>
      <c r="AV68" s="19">
        <f>'Data Linked'!AD407</f>
        <v>0.20842810000000003</v>
      </c>
      <c r="AW68" s="19">
        <f>'Data Linked'!AD427</f>
        <v>0.11412445</v>
      </c>
      <c r="AX68" s="19">
        <f>'Data Linked'!AD467</f>
        <v>9.7555499999999976E-2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27</v>
      </c>
      <c r="BK68" s="19">
        <f>'Data Linked'!AD267</f>
        <v>0.13120956666666669</v>
      </c>
      <c r="BL68" s="19">
        <f>'Data Linked'!AD287</f>
        <v>0.11716983333333332</v>
      </c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4" t="s">
        <v>27</v>
      </c>
      <c r="BY68" s="9">
        <f t="shared" si="24"/>
        <v>0.13157733541666666</v>
      </c>
      <c r="BZ68" s="9">
        <f t="shared" si="25"/>
        <v>0.12802223750000002</v>
      </c>
      <c r="CA68" s="9">
        <f t="shared" si="26"/>
        <v>0.12764801666666667</v>
      </c>
      <c r="CB68" s="9">
        <f t="shared" si="27"/>
        <v>0.12418970000000001</v>
      </c>
      <c r="CC68" s="10">
        <v>0.05</v>
      </c>
      <c r="CD68" s="11">
        <v>0.1</v>
      </c>
    </row>
    <row r="69" spans="1:82" x14ac:dyDescent="0.2">
      <c r="A69" s="3"/>
      <c r="B69" s="4" t="s">
        <v>26</v>
      </c>
      <c r="C69" s="13"/>
      <c r="D69" s="13">
        <f>'Data Linked'!AD26</f>
        <v>6.1630299999999999E-2</v>
      </c>
      <c r="E69" s="108">
        <f>'Data Linked'!AD46</f>
        <v>9.3219700000000003E-2</v>
      </c>
      <c r="F69" s="13">
        <f>'Data Linked'!AD66</f>
        <v>0.14122319999999999</v>
      </c>
      <c r="G69" s="9">
        <f>'Data Linked'!AD86</f>
        <v>0.11691174999999999</v>
      </c>
      <c r="H69" s="13"/>
      <c r="I69" s="13">
        <f>'Data Linked'!AD146</f>
        <v>8.1605949999999997E-2</v>
      </c>
      <c r="J69" s="13">
        <f>'Data Linked'!AD186</f>
        <v>9.5542450000000001E-2</v>
      </c>
      <c r="K69" s="13">
        <f>'Data Linked'!AD206</f>
        <v>9.7245799999999993E-2</v>
      </c>
      <c r="L69" s="13">
        <f>'Data Linked'!AD226</f>
        <v>6.0701199999999997E-2</v>
      </c>
      <c r="M69" s="1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28</v>
      </c>
      <c r="Z69" s="19">
        <f>'Data Linked'!AD128</f>
        <v>4.6300149999999998E-2</v>
      </c>
      <c r="AA69" s="19">
        <f>'Data Linked'!AD168</f>
        <v>8.5167500000000007E-2</v>
      </c>
      <c r="AB69" s="19">
        <f>'Data Linked'!AD308</f>
        <v>8.2380199999999987E-2</v>
      </c>
      <c r="AC69" s="19">
        <f>'Data Linked'!AD448</f>
        <v>6.6508075E-2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28</v>
      </c>
      <c r="AR69" s="19">
        <f>'Data Linked'!AD328</f>
        <v>8.3773849999999983E-2</v>
      </c>
      <c r="AS69" s="19">
        <f>'Data Linked'!AD348</f>
        <v>7.1231000000000003E-2</v>
      </c>
      <c r="AT69" s="19">
        <f>'Data Linked'!AD368</f>
        <v>7.727015000000001E-2</v>
      </c>
      <c r="AU69" s="19">
        <f>'Data Linked'!AD388</f>
        <v>5.2029599999999995E-2</v>
      </c>
      <c r="AV69" s="19">
        <f>'Data Linked'!AD408</f>
        <v>7.1695549999999997E-2</v>
      </c>
      <c r="AW69" s="19">
        <f>'Data Linked'!AD428</f>
        <v>6.6508075E-2</v>
      </c>
      <c r="AX69" s="19">
        <f>'Data Linked'!AD468</f>
        <v>5.6365399999999996E-2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28</v>
      </c>
      <c r="BK69" s="19">
        <f>'Data Linked'!AD268</f>
        <v>8.8109649999999984E-2</v>
      </c>
      <c r="BL69" s="19">
        <f>'Data Linked'!AD288</f>
        <v>6.6120949999999998E-2</v>
      </c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4" t="s">
        <v>28</v>
      </c>
      <c r="BY69" s="9">
        <f t="shared" si="24"/>
        <v>6.2743284375E-2</v>
      </c>
      <c r="BZ69" s="9">
        <f t="shared" si="25"/>
        <v>7.0088981249999988E-2</v>
      </c>
      <c r="CA69" s="9">
        <f t="shared" si="26"/>
        <v>6.8410517857142847E-2</v>
      </c>
      <c r="CB69" s="9">
        <f t="shared" si="27"/>
        <v>7.7115299999999998E-2</v>
      </c>
      <c r="CC69" s="10">
        <v>0.05</v>
      </c>
      <c r="CD69" s="11">
        <v>0.1</v>
      </c>
    </row>
    <row r="70" spans="1:82" x14ac:dyDescent="0.2">
      <c r="A70" s="3"/>
      <c r="B70" s="4" t="s">
        <v>27</v>
      </c>
      <c r="C70" s="13"/>
      <c r="D70" s="13">
        <f>'Data Linked'!AD27</f>
        <v>0.12553173333333334</v>
      </c>
      <c r="E70" s="108">
        <f>'Data Linked'!AD47</f>
        <v>0.17487726666666667</v>
      </c>
      <c r="F70" s="13">
        <f>'Data Linked'!AD67</f>
        <v>0.18096803333333333</v>
      </c>
      <c r="G70" s="9">
        <f>'Data Linked'!AD87</f>
        <v>0.17921306666666662</v>
      </c>
      <c r="H70" s="13"/>
      <c r="I70" s="13">
        <f>'Data Linked'!AD147</f>
        <v>6.9372800000000012E-2</v>
      </c>
      <c r="J70" s="13">
        <f>'Data Linked'!AD187</f>
        <v>8.7077316666666668E-2</v>
      </c>
      <c r="K70" s="13">
        <f>'Data Linked'!AD207</f>
        <v>0.1542306</v>
      </c>
      <c r="L70" s="13">
        <f>'Data Linked'!AD227</f>
        <v>8.1347866666666657E-2</v>
      </c>
      <c r="M70" s="1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29</v>
      </c>
      <c r="Z70" s="19">
        <f>'Data Linked'!AD129</f>
        <v>3.4996100000000002E-2</v>
      </c>
      <c r="AA70" s="19">
        <f>'Data Linked'!AD169</f>
        <v>7.1540699999999999E-2</v>
      </c>
      <c r="AB70" s="19"/>
      <c r="AC70" s="19">
        <f>'Data Linked'!AD449</f>
        <v>5.3655524999999996E-2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29</v>
      </c>
      <c r="AR70" s="19">
        <f>'Data Linked'!AD329</f>
        <v>5.6520250000000001E-2</v>
      </c>
      <c r="AS70" s="19">
        <f>'Data Linked'!AD349</f>
        <v>5.1410200000000003E-2</v>
      </c>
      <c r="AT70" s="19">
        <f>'Data Linked'!AD369</f>
        <v>4.9551999999999999E-2</v>
      </c>
      <c r="AU70" s="19">
        <f>'Data Linked'!AD389</f>
        <v>4.2583750000000004E-2</v>
      </c>
      <c r="AV70" s="19">
        <f>'Data Linked'!AD409</f>
        <v>4.9861699999999995E-2</v>
      </c>
      <c r="AW70" s="19">
        <f>'Data Linked'!AD429</f>
        <v>5.3655524999999996E-2</v>
      </c>
      <c r="AX70" s="19">
        <f>'Data Linked'!AD469</f>
        <v>4.8313200000000001E-2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29</v>
      </c>
      <c r="BK70" s="19">
        <f>'Data Linked'!AD269</f>
        <v>0.1018913</v>
      </c>
      <c r="BL70" s="19">
        <f>'Data Linked'!AD289</f>
        <v>6.1939999999999995E-2</v>
      </c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4" t="s">
        <v>29</v>
      </c>
      <c r="BY70" s="9">
        <f t="shared" si="24"/>
        <v>4.3280574999999995E-2</v>
      </c>
      <c r="BZ70" s="9">
        <f t="shared" si="25"/>
        <v>5.3397441666666663E-2</v>
      </c>
      <c r="CA70" s="9">
        <f t="shared" si="26"/>
        <v>5.0270946428571425E-2</v>
      </c>
      <c r="CB70" s="9">
        <f t="shared" si="27"/>
        <v>8.1915650000000007E-2</v>
      </c>
      <c r="CC70" s="10">
        <v>0.05</v>
      </c>
      <c r="CD70" s="11">
        <v>0.1</v>
      </c>
    </row>
    <row r="71" spans="1:82" x14ac:dyDescent="0.2">
      <c r="A71" s="3"/>
      <c r="B71" s="4" t="s">
        <v>28</v>
      </c>
      <c r="C71" s="13"/>
      <c r="D71" s="13">
        <f>'Data Linked'!AD28</f>
        <v>5.2648999999999994E-2</v>
      </c>
      <c r="E71" s="108">
        <f>'Data Linked'!AD48</f>
        <v>5.38878E-2</v>
      </c>
      <c r="F71" s="13">
        <f>'Data Linked'!AD68</f>
        <v>6.4107899999999995E-2</v>
      </c>
      <c r="G71" s="9">
        <f>'Data Linked'!AD88</f>
        <v>6.4262750000000007E-2</v>
      </c>
      <c r="H71" s="13"/>
      <c r="I71" s="13">
        <f>'Data Linked'!AD148</f>
        <v>6.7204899999999998E-2</v>
      </c>
      <c r="J71" s="13">
        <f>'Data Linked'!AD188</f>
        <v>6.2636824999999993E-2</v>
      </c>
      <c r="K71" s="13">
        <f>'Data Linked'!AD208</f>
        <v>8.5322350000000005E-2</v>
      </c>
      <c r="L71" s="13">
        <f>'Data Linked'!AD228</f>
        <v>5.1874749999999997E-2</v>
      </c>
      <c r="M71" s="1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30</v>
      </c>
      <c r="Z71" s="19">
        <f>'Data Linked'!AD130</f>
        <v>3.8015674999999999E-2</v>
      </c>
      <c r="AA71" s="19">
        <f>'Data Linked'!AD170</f>
        <v>7.6495900000000006E-2</v>
      </c>
      <c r="AB71" s="19"/>
      <c r="AC71" s="19">
        <f>'Data Linked'!AD450</f>
        <v>7.5953925000000005E-2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30</v>
      </c>
      <c r="AR71" s="19">
        <f>'Data Linked'!AD330</f>
        <v>5.4816900000000002E-2</v>
      </c>
      <c r="AS71" s="19">
        <f>'Data Linked'!AD350</f>
        <v>5.2649000000000001E-2</v>
      </c>
      <c r="AT71" s="19">
        <f>'Data Linked'!AD370</f>
        <v>6.1165749999999998E-2</v>
      </c>
      <c r="AU71" s="19">
        <f>'Data Linked'!AD390</f>
        <v>4.2274050000000001E-2</v>
      </c>
      <c r="AV71" s="19">
        <f>'Data Linked'!AD410</f>
        <v>6.0236650000000003E-2</v>
      </c>
      <c r="AW71" s="19">
        <f>'Data Linked'!AD430</f>
        <v>7.5953925000000005E-2</v>
      </c>
      <c r="AX71" s="19">
        <f>'Data Linked'!AD470</f>
        <v>4.6764699999999992E-2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30</v>
      </c>
      <c r="BK71" s="19">
        <f>'Data Linked'!AD270</f>
        <v>5.38878E-2</v>
      </c>
      <c r="BL71" s="19">
        <f>'Data Linked'!AD290</f>
        <v>5.1719899999999999E-2</v>
      </c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4" t="s">
        <v>30</v>
      </c>
      <c r="BY71" s="9">
        <f t="shared" si="24"/>
        <v>5.1587171428571436E-2</v>
      </c>
      <c r="BZ71" s="9">
        <f t="shared" si="25"/>
        <v>6.3488500000000003E-2</v>
      </c>
      <c r="CA71" s="9">
        <f t="shared" si="26"/>
        <v>5.6265853571428562E-2</v>
      </c>
      <c r="CB71" s="9">
        <f t="shared" si="27"/>
        <v>5.2803849999999999E-2</v>
      </c>
      <c r="CC71" s="10">
        <v>0.05</v>
      </c>
      <c r="CD71" s="11">
        <v>0.1</v>
      </c>
    </row>
    <row r="72" spans="1:82" x14ac:dyDescent="0.2">
      <c r="A72" s="3"/>
      <c r="B72" s="4" t="s">
        <v>29</v>
      </c>
      <c r="C72" s="13"/>
      <c r="D72" s="13">
        <f>'Data Linked'!AD29</f>
        <v>6.3023949999999995E-2</v>
      </c>
      <c r="E72" s="108">
        <f>'Data Linked'!AD49</f>
        <v>5.3423249999999999E-2</v>
      </c>
      <c r="F72" s="13">
        <f>'Data Linked'!AD69</f>
        <v>3.6854299999999993E-2</v>
      </c>
      <c r="G72" s="9">
        <f>'Data Linked'!AD89</f>
        <v>1.8582000000000001E-2</v>
      </c>
      <c r="H72" s="13"/>
      <c r="I72" s="13">
        <f>'Data Linked'!AD149</f>
        <v>2.3227499999999998E-2</v>
      </c>
      <c r="J72" s="13">
        <f>'Data Linked'!AD189</f>
        <v>1.7498050000000001E-2</v>
      </c>
      <c r="K72" s="13">
        <f>'Data Linked'!AD209</f>
        <v>9.6626400000000001E-2</v>
      </c>
      <c r="L72" s="13">
        <f>'Data Linked'!AD229</f>
        <v>3.7009149999999998E-2</v>
      </c>
      <c r="M72" s="1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31</v>
      </c>
      <c r="Z72" s="19">
        <f>'Data Linked'!AD131</f>
        <v>2.4311449999999998E-2</v>
      </c>
      <c r="AA72" s="19"/>
      <c r="AB72" s="19">
        <f>'Data Linked'!AD311</f>
        <v>8.2070499999999991E-2</v>
      </c>
      <c r="AC72" s="19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31</v>
      </c>
      <c r="AR72" s="19">
        <f>'Data Linked'!AD331</f>
        <v>5.5126599999999998E-2</v>
      </c>
      <c r="AS72" s="19">
        <f>'Data Linked'!AD351</f>
        <v>4.11901E-2</v>
      </c>
      <c r="AT72" s="19">
        <f>'Data Linked'!AD371</f>
        <v>4.7074399999999995E-2</v>
      </c>
      <c r="AU72" s="19">
        <f>'Data Linked'!AD391</f>
        <v>2.8182700000000002E-2</v>
      </c>
      <c r="AV72" s="19">
        <f>'Data Linked'!AD411</f>
        <v>3.5305799999999998E-2</v>
      </c>
      <c r="AW72" s="19"/>
      <c r="AX72" s="19">
        <f>'Data Linked'!AD471</f>
        <v>3.3447600000000001E-2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31</v>
      </c>
      <c r="BK72" s="19">
        <f>'Data Linked'!AD271</f>
        <v>6.6895200000000002E-2</v>
      </c>
      <c r="BL72" s="19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4" t="s">
        <v>31</v>
      </c>
      <c r="BY72" s="9">
        <f t="shared" si="24"/>
        <v>3.2562742857142855E-2</v>
      </c>
      <c r="BZ72" s="9">
        <f t="shared" si="25"/>
        <v>5.3190974999999995E-2</v>
      </c>
      <c r="CA72" s="9">
        <f t="shared" si="26"/>
        <v>4.0054533333333329E-2</v>
      </c>
      <c r="CB72" s="9">
        <f t="shared" si="27"/>
        <v>6.6895200000000002E-2</v>
      </c>
      <c r="CC72" s="10">
        <v>0.05</v>
      </c>
      <c r="CD72" s="11">
        <v>0.1</v>
      </c>
    </row>
    <row r="73" spans="1:82" x14ac:dyDescent="0.2">
      <c r="B73" s="1" t="s">
        <v>30</v>
      </c>
      <c r="C73" s="13"/>
      <c r="D73" s="13">
        <f>'Data Linked'!AD30</f>
        <v>6.4572450000000003E-2</v>
      </c>
      <c r="E73" s="108">
        <f>'Data Linked'!AD50</f>
        <v>5.4816899999999995E-2</v>
      </c>
      <c r="F73" s="13">
        <f>'Data Linked'!AD70</f>
        <v>5.8533299999999996E-2</v>
      </c>
      <c r="G73" s="9">
        <f>'Data Linked'!AD90</f>
        <v>3.7163999999999996E-2</v>
      </c>
      <c r="H73" s="13"/>
      <c r="I73" s="13"/>
      <c r="J73" s="13">
        <f>'Data Linked'!AD190</f>
        <v>3.3912150000000002E-2</v>
      </c>
      <c r="K73" s="13">
        <f>'Data Linked'!AD210</f>
        <v>6.4417599999999992E-2</v>
      </c>
      <c r="L73" s="13">
        <f>'Data Linked'!AD230</f>
        <v>4.7693799999999995E-2</v>
      </c>
      <c r="M73" s="13"/>
      <c r="N73" s="3"/>
      <c r="O73" s="3"/>
      <c r="BX73" s="4" t="s">
        <v>100</v>
      </c>
      <c r="BY73" s="9">
        <f>AVERAGE(BY64:BY72)</f>
        <v>5.9267966980820104E-2</v>
      </c>
      <c r="BZ73" s="9">
        <f>AVERAGE(BZ64:BZ72)</f>
        <v>7.4281401620370377E-2</v>
      </c>
      <c r="CA73" s="9">
        <f>AVERAGE(CA64:CA72)</f>
        <v>7.3496807804232789E-2</v>
      </c>
      <c r="CB73" s="9">
        <f t="shared" ref="CB73" si="28">AVERAGE(CB64:CB72)</f>
        <v>8.3489958333333336E-2</v>
      </c>
      <c r="CC73" s="10">
        <v>0.05</v>
      </c>
      <c r="CD73" s="11">
        <v>0.1</v>
      </c>
    </row>
    <row r="74" spans="1:82" x14ac:dyDescent="0.2">
      <c r="B74" s="1" t="s">
        <v>31</v>
      </c>
      <c r="C74" s="13"/>
      <c r="D74" s="13"/>
      <c r="E74" s="108">
        <f>'Data Linked'!AD51</f>
        <v>4.11901E-2</v>
      </c>
      <c r="F74" s="13">
        <f>'Data Linked'!AD71</f>
        <v>2.91118E-2</v>
      </c>
      <c r="G74" s="9">
        <f>'Data Linked'!AD91</f>
        <v>2.44663E-2</v>
      </c>
      <c r="H74" s="13"/>
      <c r="I74" s="13">
        <f>'Data Linked'!AD151</f>
        <v>3.5615500000000001E-2</v>
      </c>
      <c r="J74" s="13">
        <f>'Data Linked'!AD191</f>
        <v>2.1059600000000001E-2</v>
      </c>
      <c r="K74" s="13">
        <f>'Data Linked'!AD211</f>
        <v>4.1809499999999999E-2</v>
      </c>
      <c r="L74" s="13">
        <f>'Data Linked'!AD231</f>
        <v>3.4686399999999999E-2</v>
      </c>
      <c r="M74" s="13"/>
      <c r="N74" s="3"/>
      <c r="O74" s="3"/>
    </row>
    <row r="75" spans="1:82" x14ac:dyDescent="0.2">
      <c r="BW75" s="16" t="s">
        <v>102</v>
      </c>
      <c r="BY75" s="53" t="s">
        <v>95</v>
      </c>
      <c r="BZ75" s="63" t="s">
        <v>91</v>
      </c>
      <c r="CA75" s="53" t="s">
        <v>92</v>
      </c>
      <c r="CB75" s="53" t="s">
        <v>93</v>
      </c>
    </row>
    <row r="76" spans="1:82" x14ac:dyDescent="0.2">
      <c r="BX76" s="4" t="s">
        <v>22</v>
      </c>
      <c r="BY76">
        <f>BY41*0.0254</f>
        <v>0.67627499999999996</v>
      </c>
      <c r="BZ76">
        <f>BZ41*0.0254</f>
        <v>0.67309999999999992</v>
      </c>
      <c r="CA76">
        <f>CA41*0.0254</f>
        <v>0.32596666666666668</v>
      </c>
      <c r="CB76">
        <f>CB41*0.0254</f>
        <v>0.2286</v>
      </c>
      <c r="CD76" s="10">
        <v>0.91</v>
      </c>
    </row>
    <row r="77" spans="1:82" x14ac:dyDescent="0.2">
      <c r="BX77" s="4" t="s">
        <v>24</v>
      </c>
      <c r="BY77">
        <f t="shared" ref="BY77:CB84" si="29">BY42*0.0254</f>
        <v>0.73659999999999992</v>
      </c>
      <c r="BZ77">
        <f t="shared" si="29"/>
        <v>0.498475</v>
      </c>
      <c r="CA77">
        <f t="shared" si="29"/>
        <v>0.44631428571428572</v>
      </c>
      <c r="CB77">
        <f t="shared" si="29"/>
        <v>0.32384999999999997</v>
      </c>
      <c r="CD77" s="10">
        <v>0.91</v>
      </c>
    </row>
    <row r="78" spans="1:82" x14ac:dyDescent="0.2">
      <c r="BX78" s="4" t="s">
        <v>25</v>
      </c>
      <c r="BY78">
        <f t="shared" si="29"/>
        <v>0.91228333333333322</v>
      </c>
      <c r="BZ78">
        <f t="shared" si="29"/>
        <v>0.69056249999999997</v>
      </c>
      <c r="CA78">
        <f t="shared" si="29"/>
        <v>0.38825714285714286</v>
      </c>
      <c r="CB78">
        <f t="shared" si="29"/>
        <v>0.34289999999999998</v>
      </c>
      <c r="CD78" s="10">
        <v>0.91</v>
      </c>
    </row>
    <row r="79" spans="1:82" x14ac:dyDescent="0.2">
      <c r="BX79" s="4" t="s">
        <v>26</v>
      </c>
      <c r="BY79">
        <f t="shared" si="29"/>
        <v>0.62759166666666666</v>
      </c>
      <c r="BZ79">
        <f t="shared" si="29"/>
        <v>0.51434999999999997</v>
      </c>
      <c r="CA79">
        <f t="shared" si="29"/>
        <v>0.41184285714285718</v>
      </c>
      <c r="CB79">
        <f t="shared" si="29"/>
        <v>0.30479999999999996</v>
      </c>
      <c r="CD79" s="10">
        <v>0.91</v>
      </c>
    </row>
    <row r="80" spans="1:82" x14ac:dyDescent="0.2">
      <c r="BX80" s="4" t="s">
        <v>27</v>
      </c>
      <c r="BY80">
        <f t="shared" si="29"/>
        <v>0.62653333333333328</v>
      </c>
      <c r="BZ80">
        <f t="shared" si="29"/>
        <v>0.59372499999999995</v>
      </c>
      <c r="CA80">
        <f t="shared" si="29"/>
        <v>0.40639999999999998</v>
      </c>
      <c r="CB80">
        <f t="shared" si="29"/>
        <v>0.32596666666666663</v>
      </c>
      <c r="CD80" s="10">
        <v>0.91</v>
      </c>
    </row>
    <row r="81" spans="76:82" x14ac:dyDescent="0.2">
      <c r="BX81" s="4" t="s">
        <v>28</v>
      </c>
      <c r="BY81">
        <f t="shared" si="29"/>
        <v>0.77977999999999992</v>
      </c>
      <c r="BZ81">
        <f t="shared" si="29"/>
        <v>0.56514999999999993</v>
      </c>
      <c r="CA81">
        <f t="shared" si="29"/>
        <v>0.5424714285714286</v>
      </c>
      <c r="CB81">
        <f t="shared" si="29"/>
        <v>0.44450000000000001</v>
      </c>
      <c r="CD81" s="10">
        <v>0.91</v>
      </c>
    </row>
    <row r="82" spans="76:82" x14ac:dyDescent="0.2">
      <c r="BX82" s="4" t="s">
        <v>29</v>
      </c>
      <c r="BY82">
        <f t="shared" si="29"/>
        <v>0.84454999999999991</v>
      </c>
      <c r="BZ82">
        <f t="shared" si="29"/>
        <v>0.65828333333333333</v>
      </c>
      <c r="CA82">
        <f t="shared" si="29"/>
        <v>0.51888571428571417</v>
      </c>
      <c r="CB82">
        <f t="shared" si="29"/>
        <v>0.33019999999999999</v>
      </c>
      <c r="CD82" s="10">
        <v>0.91</v>
      </c>
    </row>
    <row r="83" spans="76:82" x14ac:dyDescent="0.2">
      <c r="BX83" s="4" t="s">
        <v>30</v>
      </c>
      <c r="BY83">
        <f t="shared" si="29"/>
        <v>0.63923333333333332</v>
      </c>
      <c r="BZ83">
        <f t="shared" si="29"/>
        <v>1.0413999999999999</v>
      </c>
      <c r="CA83">
        <f t="shared" si="29"/>
        <v>0.75292857142857139</v>
      </c>
      <c r="CB83">
        <f t="shared" si="29"/>
        <v>0.26669999999999999</v>
      </c>
      <c r="CD83" s="10">
        <v>0.91</v>
      </c>
    </row>
    <row r="84" spans="76:82" x14ac:dyDescent="0.2">
      <c r="BX84" s="4" t="s">
        <v>31</v>
      </c>
      <c r="BY84">
        <f t="shared" si="29"/>
        <v>0.83819999999999995</v>
      </c>
      <c r="BZ84">
        <f t="shared" si="29"/>
        <v>0.80009999999999992</v>
      </c>
      <c r="CA84">
        <f t="shared" si="29"/>
        <v>0.7281333333333333</v>
      </c>
      <c r="CB84">
        <f t="shared" si="29"/>
        <v>0.40639999999999998</v>
      </c>
      <c r="CD84" s="10">
        <v>0.91</v>
      </c>
    </row>
    <row r="85" spans="76:82" x14ac:dyDescent="0.2">
      <c r="BX85" s="4" t="s">
        <v>100</v>
      </c>
      <c r="BY85" s="9">
        <f>AVERAGE(BY76:BY84)</f>
        <v>0.7423385185185184</v>
      </c>
      <c r="BZ85" s="9">
        <f t="shared" ref="BZ85:CB85" si="30">AVERAGE(BZ76:BZ84)</f>
        <v>0.67057175925925916</v>
      </c>
      <c r="CA85" s="9">
        <f t="shared" si="30"/>
        <v>0.50235555555555544</v>
      </c>
      <c r="CB85" s="9">
        <f t="shared" si="30"/>
        <v>0.33043518518518522</v>
      </c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C18" sqref="C18"/>
    </sheetView>
  </sheetViews>
  <sheetFormatPr baseColWidth="10" defaultColWidth="8.83203125" defaultRowHeight="15" x14ac:dyDescent="0.2"/>
  <cols>
    <col min="6" max="6" width="13" customWidth="1"/>
  </cols>
  <sheetData>
    <row r="1" spans="1:7" x14ac:dyDescent="0.2">
      <c r="A1" t="s">
        <v>165</v>
      </c>
    </row>
    <row r="2" spans="1:7" x14ac:dyDescent="0.2">
      <c r="A2" t="s">
        <v>166</v>
      </c>
    </row>
    <row r="5" spans="1:7" x14ac:dyDescent="0.2">
      <c r="A5" s="4" t="s">
        <v>97</v>
      </c>
      <c r="B5" s="3"/>
      <c r="C5" s="53" t="s">
        <v>95</v>
      </c>
      <c r="D5" s="63" t="s">
        <v>91</v>
      </c>
      <c r="E5" s="53" t="s">
        <v>92</v>
      </c>
      <c r="F5" s="53" t="s">
        <v>93</v>
      </c>
    </row>
    <row r="6" spans="1:7" x14ac:dyDescent="0.2">
      <c r="A6" s="3"/>
      <c r="B6" s="4" t="s">
        <v>22</v>
      </c>
      <c r="C6" s="12">
        <f>AVERAGE(Graphs!C42:H42,Graphs!J42)</f>
        <v>32.4</v>
      </c>
      <c r="D6" s="12">
        <f>AVERAGE(Graphs!AA41:AC41)</f>
        <v>23.666666666666668</v>
      </c>
      <c r="E6" s="12">
        <f>AVERAGE(Graphs!AR41:AX41)</f>
        <v>12.833333333333334</v>
      </c>
      <c r="F6" s="12">
        <f>AVERAGE(Graphs!BK41:BL41)</f>
        <v>9</v>
      </c>
      <c r="G6">
        <v>36</v>
      </c>
    </row>
    <row r="7" spans="1:7" x14ac:dyDescent="0.2">
      <c r="A7" s="3"/>
      <c r="B7" s="4" t="s">
        <v>24</v>
      </c>
      <c r="C7" s="12">
        <f>AVERAGE(Graphs!C43:H43,Graphs!J43)</f>
        <v>26.2</v>
      </c>
      <c r="D7" s="12">
        <f>AVERAGE(Graphs!AA42:AC42)</f>
        <v>13.166666666666666</v>
      </c>
      <c r="E7" s="12">
        <f>AVERAGE(Graphs!AR42:AX42)</f>
        <v>17.571428571428573</v>
      </c>
      <c r="F7" s="12">
        <f>AVERAGE(Graphs!BK42:BL42)</f>
        <v>12.75</v>
      </c>
      <c r="G7" s="19">
        <v>36</v>
      </c>
    </row>
    <row r="8" spans="1:7" x14ac:dyDescent="0.2">
      <c r="A8" s="3"/>
      <c r="B8" s="4" t="s">
        <v>25</v>
      </c>
      <c r="C8" s="12">
        <f>AVERAGE(Graphs!C44:H44,Graphs!J44)</f>
        <v>36.375</v>
      </c>
      <c r="D8" s="12">
        <f>AVERAGE(Graphs!AA43:AC43)</f>
        <v>26.75</v>
      </c>
      <c r="E8" s="12">
        <f>AVERAGE(Graphs!AR43:AX43)</f>
        <v>15.285714285714286</v>
      </c>
      <c r="F8" s="12">
        <f>AVERAGE(Graphs!BK43:BL43)</f>
        <v>13.5</v>
      </c>
      <c r="G8" s="19">
        <v>36</v>
      </c>
    </row>
    <row r="9" spans="1:7" x14ac:dyDescent="0.2">
      <c r="A9" s="3"/>
      <c r="B9" s="4" t="s">
        <v>26</v>
      </c>
      <c r="C9" s="12">
        <f>AVERAGE(Graphs!C45:H45,Graphs!J45)</f>
        <v>24.25</v>
      </c>
      <c r="D9" s="12">
        <f>AVERAGE(Graphs!AA44:AC44)</f>
        <v>20</v>
      </c>
      <c r="E9" s="12">
        <f>AVERAGE(Graphs!AR44:AX44)</f>
        <v>16.214285714285715</v>
      </c>
      <c r="F9" s="12">
        <f>AVERAGE(Graphs!BK44:BL44)</f>
        <v>12</v>
      </c>
      <c r="G9" s="19">
        <v>36</v>
      </c>
    </row>
    <row r="10" spans="1:7" x14ac:dyDescent="0.2">
      <c r="A10" s="3"/>
      <c r="B10" s="4" t="s">
        <v>27</v>
      </c>
      <c r="C10" s="12">
        <f>AVERAGE(Graphs!C46:H46,Graphs!J46)</f>
        <v>24.749999999999996</v>
      </c>
      <c r="D10" s="12">
        <f>AVERAGE(Graphs!AA45:AC45)</f>
        <v>22.166666666666668</v>
      </c>
      <c r="E10" s="12">
        <f>AVERAGE(Graphs!AR45:AX45)</f>
        <v>16</v>
      </c>
      <c r="F10" s="12">
        <f>AVERAGE(Graphs!BK45:BL45)</f>
        <v>12.833333333333332</v>
      </c>
      <c r="G10" s="19">
        <v>36</v>
      </c>
    </row>
    <row r="11" spans="1:7" x14ac:dyDescent="0.2">
      <c r="A11" s="3"/>
      <c r="B11" s="4" t="s">
        <v>28</v>
      </c>
      <c r="C11" s="12">
        <f>AVERAGE(Graphs!C47:H47,Graphs!J47)</f>
        <v>31.25</v>
      </c>
      <c r="D11" s="12">
        <f>AVERAGE(Graphs!AA46:AC46)</f>
        <v>17</v>
      </c>
      <c r="E11" s="12">
        <f>AVERAGE(Graphs!AR46:AX46)</f>
        <v>21.357142857142858</v>
      </c>
      <c r="F11" s="12">
        <f>AVERAGE(Graphs!BK46:BL46)</f>
        <v>17.5</v>
      </c>
      <c r="G11" s="19">
        <v>36</v>
      </c>
    </row>
    <row r="12" spans="1:7" x14ac:dyDescent="0.2">
      <c r="A12" s="3"/>
      <c r="B12" s="4" t="s">
        <v>29</v>
      </c>
      <c r="C12" s="12">
        <f>AVERAGE(Graphs!C48:H48,Graphs!J48)</f>
        <v>36.1</v>
      </c>
      <c r="D12" s="12">
        <f>AVERAGE(Graphs!AA47:AC47)</f>
        <v>21.375</v>
      </c>
      <c r="E12" s="12">
        <f>AVERAGE(Graphs!AR47:AX47)</f>
        <v>20.428571428571427</v>
      </c>
      <c r="F12" s="12">
        <f>AVERAGE(Graphs!BK47:BL47)</f>
        <v>13</v>
      </c>
      <c r="G12" s="19">
        <v>36</v>
      </c>
    </row>
    <row r="13" spans="1:7" x14ac:dyDescent="0.2">
      <c r="A13" s="3"/>
      <c r="B13" s="4" t="s">
        <v>30</v>
      </c>
      <c r="C13" s="12">
        <f>AVERAGE(Graphs!C49:H49,Graphs!J49)</f>
        <v>27.75</v>
      </c>
      <c r="D13" s="12">
        <f>AVERAGE(Graphs!AA48:AC48)</f>
        <v>41</v>
      </c>
      <c r="E13" s="12">
        <f>AVERAGE(Graphs!AR48:AX48)</f>
        <v>29.642857142857142</v>
      </c>
      <c r="F13" s="12">
        <f>AVERAGE(Graphs!BK48:BL48)</f>
        <v>10.5</v>
      </c>
      <c r="G13" s="19">
        <v>36</v>
      </c>
    </row>
    <row r="14" spans="1:7" x14ac:dyDescent="0.2">
      <c r="A14" s="3"/>
      <c r="B14" s="4" t="s">
        <v>31</v>
      </c>
      <c r="C14" s="12">
        <f>AVERAGE(Graphs!C50:H50,Graphs!J50)</f>
        <v>33.25</v>
      </c>
      <c r="D14" s="12">
        <f>AVERAGE(Graphs!AA49:AC49)</f>
        <v>28</v>
      </c>
      <c r="E14" s="12">
        <f>AVERAGE(Graphs!AR49:AX49)</f>
        <v>28.666666666666668</v>
      </c>
      <c r="F14" s="12">
        <f>AVERAGE(Graphs!BK49:BL49)</f>
        <v>16</v>
      </c>
      <c r="G14" s="19">
        <v>36</v>
      </c>
    </row>
    <row r="16" spans="1:7" x14ac:dyDescent="0.2">
      <c r="A16" t="s">
        <v>167</v>
      </c>
    </row>
    <row r="17" spans="1:7" x14ac:dyDescent="0.2">
      <c r="A17" s="4" t="s">
        <v>97</v>
      </c>
      <c r="B17" s="3"/>
      <c r="C17" s="53" t="s">
        <v>95</v>
      </c>
      <c r="D17" s="63" t="s">
        <v>91</v>
      </c>
      <c r="E17" s="53" t="s">
        <v>92</v>
      </c>
      <c r="F17" s="53" t="s">
        <v>93</v>
      </c>
    </row>
    <row r="18" spans="1:7" x14ac:dyDescent="0.2">
      <c r="A18" s="3"/>
      <c r="B18" s="4" t="s">
        <v>22</v>
      </c>
      <c r="C18" s="9">
        <f>C6*0.0254</f>
        <v>0.82295999999999991</v>
      </c>
      <c r="D18" s="9">
        <f>D6*0.0254</f>
        <v>0.6011333333333333</v>
      </c>
      <c r="E18" s="9">
        <f>E6*0.0254</f>
        <v>0.32596666666666668</v>
      </c>
      <c r="F18" s="9">
        <f>F6*0.0254</f>
        <v>0.2286</v>
      </c>
      <c r="G18" s="14">
        <f>G6*0.0254</f>
        <v>0.91439999999999999</v>
      </c>
    </row>
    <row r="19" spans="1:7" x14ac:dyDescent="0.2">
      <c r="A19" s="3"/>
      <c r="B19" s="4" t="s">
        <v>24</v>
      </c>
      <c r="C19" s="9">
        <f t="shared" ref="C19:G25" si="0">C7*0.0254</f>
        <v>0.66547999999999996</v>
      </c>
      <c r="D19" s="9">
        <f t="shared" si="0"/>
        <v>0.3344333333333333</v>
      </c>
      <c r="E19" s="9">
        <f t="shared" si="0"/>
        <v>0.44631428571428572</v>
      </c>
      <c r="F19" s="9">
        <f t="shared" si="0"/>
        <v>0.32384999999999997</v>
      </c>
      <c r="G19" s="14">
        <f t="shared" si="0"/>
        <v>0.91439999999999999</v>
      </c>
    </row>
    <row r="20" spans="1:7" x14ac:dyDescent="0.2">
      <c r="A20" s="3"/>
      <c r="B20" s="4" t="s">
        <v>25</v>
      </c>
      <c r="C20" s="9">
        <f t="shared" si="0"/>
        <v>0.923925</v>
      </c>
      <c r="D20" s="9">
        <f t="shared" si="0"/>
        <v>0.67945</v>
      </c>
      <c r="E20" s="9">
        <f t="shared" si="0"/>
        <v>0.38825714285714286</v>
      </c>
      <c r="F20" s="9">
        <f t="shared" si="0"/>
        <v>0.34289999999999998</v>
      </c>
      <c r="G20" s="14">
        <f t="shared" si="0"/>
        <v>0.91439999999999999</v>
      </c>
    </row>
    <row r="21" spans="1:7" x14ac:dyDescent="0.2">
      <c r="A21" s="3"/>
      <c r="B21" s="4" t="s">
        <v>26</v>
      </c>
      <c r="C21" s="9">
        <f t="shared" si="0"/>
        <v>0.61595</v>
      </c>
      <c r="D21" s="9">
        <f t="shared" si="0"/>
        <v>0.50800000000000001</v>
      </c>
      <c r="E21" s="9">
        <f t="shared" si="0"/>
        <v>0.41184285714285718</v>
      </c>
      <c r="F21" s="9">
        <f t="shared" si="0"/>
        <v>0.30479999999999996</v>
      </c>
      <c r="G21" s="14">
        <f t="shared" si="0"/>
        <v>0.91439999999999999</v>
      </c>
    </row>
    <row r="22" spans="1:7" x14ac:dyDescent="0.2">
      <c r="A22" s="3"/>
      <c r="B22" s="4" t="s">
        <v>27</v>
      </c>
      <c r="C22" s="9">
        <f t="shared" si="0"/>
        <v>0.62864999999999993</v>
      </c>
      <c r="D22" s="9">
        <f t="shared" si="0"/>
        <v>0.56303333333333339</v>
      </c>
      <c r="E22" s="9">
        <f t="shared" si="0"/>
        <v>0.40639999999999998</v>
      </c>
      <c r="F22" s="9">
        <f t="shared" si="0"/>
        <v>0.32596666666666663</v>
      </c>
      <c r="G22" s="14">
        <f t="shared" si="0"/>
        <v>0.91439999999999999</v>
      </c>
    </row>
    <row r="23" spans="1:7" x14ac:dyDescent="0.2">
      <c r="A23" s="3"/>
      <c r="B23" s="4" t="s">
        <v>28</v>
      </c>
      <c r="C23" s="9">
        <f t="shared" si="0"/>
        <v>0.79374999999999996</v>
      </c>
      <c r="D23" s="9">
        <f t="shared" si="0"/>
        <v>0.43179999999999996</v>
      </c>
      <c r="E23" s="9">
        <f t="shared" si="0"/>
        <v>0.5424714285714286</v>
      </c>
      <c r="F23" s="9">
        <f t="shared" si="0"/>
        <v>0.44450000000000001</v>
      </c>
      <c r="G23" s="14">
        <f t="shared" si="0"/>
        <v>0.91439999999999999</v>
      </c>
    </row>
    <row r="24" spans="1:7" x14ac:dyDescent="0.2">
      <c r="A24" s="3"/>
      <c r="B24" s="4" t="s">
        <v>29</v>
      </c>
      <c r="C24" s="9">
        <f t="shared" si="0"/>
        <v>0.91693999999999998</v>
      </c>
      <c r="D24" s="9">
        <f t="shared" si="0"/>
        <v>0.54292499999999999</v>
      </c>
      <c r="E24" s="9">
        <f t="shared" si="0"/>
        <v>0.51888571428571417</v>
      </c>
      <c r="F24" s="9">
        <f t="shared" si="0"/>
        <v>0.33019999999999999</v>
      </c>
      <c r="G24" s="14">
        <f t="shared" si="0"/>
        <v>0.91439999999999999</v>
      </c>
    </row>
    <row r="25" spans="1:7" x14ac:dyDescent="0.2">
      <c r="A25" s="3"/>
      <c r="B25" s="4" t="s">
        <v>30</v>
      </c>
      <c r="C25" s="9">
        <f t="shared" si="0"/>
        <v>0.70484999999999998</v>
      </c>
      <c r="D25" s="9">
        <f t="shared" si="0"/>
        <v>1.0413999999999999</v>
      </c>
      <c r="E25" s="9">
        <f t="shared" si="0"/>
        <v>0.75292857142857139</v>
      </c>
      <c r="F25" s="9">
        <f t="shared" si="0"/>
        <v>0.26669999999999999</v>
      </c>
      <c r="G25" s="14">
        <f t="shared" si="0"/>
        <v>0.91439999999999999</v>
      </c>
    </row>
    <row r="26" spans="1:7" x14ac:dyDescent="0.2">
      <c r="A26" s="3"/>
      <c r="B26" s="4" t="s">
        <v>31</v>
      </c>
      <c r="C26" s="9">
        <f>C14*0.0254</f>
        <v>0.84454999999999991</v>
      </c>
      <c r="D26" s="9">
        <f>D14*0.0254</f>
        <v>0.71119999999999994</v>
      </c>
      <c r="E26" s="9">
        <f>E14*0.0254</f>
        <v>0.7281333333333333</v>
      </c>
      <c r="F26" s="9">
        <f>F14*0.0254</f>
        <v>0.40639999999999998</v>
      </c>
      <c r="G26" s="14">
        <f>G14*0.0254</f>
        <v>0.91439999999999999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26"/>
  <sheetViews>
    <sheetView workbookViewId="0">
      <pane xSplit="1" topLeftCell="B1" activePane="topRight" state="frozen"/>
      <selection pane="topRight" activeCell="B114" sqref="B114:B120"/>
    </sheetView>
  </sheetViews>
  <sheetFormatPr baseColWidth="10" defaultColWidth="9.1640625" defaultRowHeight="15" x14ac:dyDescent="0.2"/>
  <cols>
    <col min="1" max="1" width="13" style="19" customWidth="1"/>
    <col min="2" max="2" width="13.6640625" style="19" customWidth="1"/>
    <col min="3" max="3" width="22.1640625" style="19" customWidth="1"/>
    <col min="4" max="4" width="11.83203125" style="19" customWidth="1"/>
    <col min="5" max="5" width="36" style="19" customWidth="1"/>
    <col min="6" max="6" width="9.1640625" style="19"/>
    <col min="7" max="7" width="12.5" style="19" bestFit="1" customWidth="1"/>
    <col min="8" max="8" width="20.5" style="19" bestFit="1" customWidth="1"/>
    <col min="9" max="16384" width="9.1640625" style="19"/>
  </cols>
  <sheetData>
    <row r="1" spans="1:8" ht="16" thickBot="1" x14ac:dyDescent="0.25">
      <c r="A1" s="124" t="s">
        <v>114</v>
      </c>
      <c r="B1" s="124" t="s">
        <v>20</v>
      </c>
      <c r="C1" s="124" t="s">
        <v>115</v>
      </c>
      <c r="D1" s="124" t="s">
        <v>222</v>
      </c>
      <c r="G1" s="19" t="s">
        <v>32</v>
      </c>
    </row>
    <row r="2" spans="1:8" ht="16" thickTop="1" x14ac:dyDescent="0.2">
      <c r="A2" s="125">
        <v>41429</v>
      </c>
      <c r="B2" s="19">
        <v>2</v>
      </c>
      <c r="C2" s="19" t="s">
        <v>116</v>
      </c>
      <c r="G2" s="19" t="s">
        <v>117</v>
      </c>
      <c r="H2" s="19" t="s">
        <v>118</v>
      </c>
    </row>
    <row r="3" spans="1:8" x14ac:dyDescent="0.2">
      <c r="A3" s="125">
        <v>41443</v>
      </c>
      <c r="B3" s="19">
        <v>2</v>
      </c>
      <c r="D3" s="19">
        <v>58.5</v>
      </c>
      <c r="G3" s="19" t="s">
        <v>26</v>
      </c>
      <c r="H3" s="19">
        <f>AVERAGE(D2:D3)</f>
        <v>58.5</v>
      </c>
    </row>
    <row r="4" spans="1:8" x14ac:dyDescent="0.2">
      <c r="A4" s="125">
        <v>41457</v>
      </c>
      <c r="B4" s="19">
        <v>2</v>
      </c>
      <c r="D4" s="19">
        <v>2168</v>
      </c>
      <c r="G4" s="19" t="s">
        <v>27</v>
      </c>
      <c r="H4" s="19">
        <f>AVERAGE(D4:D6)</f>
        <v>824.66666666666663</v>
      </c>
    </row>
    <row r="5" spans="1:8" x14ac:dyDescent="0.2">
      <c r="A5" s="125">
        <v>41473</v>
      </c>
      <c r="B5" s="19">
        <v>2</v>
      </c>
      <c r="D5" s="19">
        <v>254</v>
      </c>
      <c r="G5" s="19" t="s">
        <v>28</v>
      </c>
      <c r="H5" s="19">
        <f>AVERAGE(D7:D8)</f>
        <v>36</v>
      </c>
    </row>
    <row r="6" spans="1:8" x14ac:dyDescent="0.2">
      <c r="A6" s="125">
        <v>41485</v>
      </c>
      <c r="B6" s="19">
        <v>2</v>
      </c>
      <c r="D6" s="126">
        <v>52</v>
      </c>
    </row>
    <row r="7" spans="1:8" x14ac:dyDescent="0.2">
      <c r="A7" s="125">
        <v>41499</v>
      </c>
      <c r="B7" s="19">
        <v>2</v>
      </c>
      <c r="D7" s="19">
        <v>36</v>
      </c>
    </row>
    <row r="8" spans="1:8" x14ac:dyDescent="0.2">
      <c r="A8" s="125">
        <v>41513</v>
      </c>
      <c r="B8" s="19">
        <v>2</v>
      </c>
    </row>
    <row r="9" spans="1:8" x14ac:dyDescent="0.2">
      <c r="A9" s="125"/>
    </row>
    <row r="10" spans="1:8" x14ac:dyDescent="0.2">
      <c r="A10" s="125"/>
    </row>
    <row r="11" spans="1:8" x14ac:dyDescent="0.2">
      <c r="A11" s="125"/>
    </row>
    <row r="12" spans="1:8" x14ac:dyDescent="0.2">
      <c r="A12" s="125"/>
    </row>
    <row r="13" spans="1:8" x14ac:dyDescent="0.2">
      <c r="A13" s="125"/>
    </row>
    <row r="14" spans="1:8" x14ac:dyDescent="0.2">
      <c r="A14" s="125"/>
    </row>
    <row r="17" spans="1:8" x14ac:dyDescent="0.2">
      <c r="G17" s="19" t="s">
        <v>34</v>
      </c>
    </row>
    <row r="18" spans="1:8" x14ac:dyDescent="0.2">
      <c r="A18" s="125">
        <v>41429</v>
      </c>
      <c r="B18" s="19">
        <v>3</v>
      </c>
      <c r="C18" s="19" t="s">
        <v>116</v>
      </c>
      <c r="D18" s="19">
        <v>25.5</v>
      </c>
      <c r="G18" s="19" t="s">
        <v>117</v>
      </c>
      <c r="H18" s="19" t="s">
        <v>118</v>
      </c>
    </row>
    <row r="19" spans="1:8" x14ac:dyDescent="0.2">
      <c r="A19" s="125">
        <v>41443</v>
      </c>
      <c r="B19" s="19">
        <v>3</v>
      </c>
      <c r="D19" s="19">
        <v>25.5</v>
      </c>
      <c r="G19" s="19" t="s">
        <v>26</v>
      </c>
      <c r="H19" s="19">
        <f>AVERAGE(D18:D19)</f>
        <v>25.5</v>
      </c>
    </row>
    <row r="20" spans="1:8" x14ac:dyDescent="0.2">
      <c r="A20" s="125">
        <v>41457</v>
      </c>
      <c r="B20" s="19">
        <v>3</v>
      </c>
      <c r="D20" s="19">
        <v>339</v>
      </c>
      <c r="G20" s="19" t="s">
        <v>27</v>
      </c>
      <c r="H20" s="19">
        <f>AVERAGE(D20:D22)</f>
        <v>116.33333333333333</v>
      </c>
    </row>
    <row r="21" spans="1:8" x14ac:dyDescent="0.2">
      <c r="A21" s="125">
        <v>41485</v>
      </c>
      <c r="B21" s="19">
        <v>3</v>
      </c>
      <c r="D21" s="19">
        <v>5</v>
      </c>
      <c r="G21" s="19" t="s">
        <v>28</v>
      </c>
    </row>
    <row r="22" spans="1:8" x14ac:dyDescent="0.2">
      <c r="A22" s="125">
        <v>41499</v>
      </c>
      <c r="B22" s="19">
        <v>3</v>
      </c>
      <c r="D22" s="19">
        <v>5</v>
      </c>
    </row>
    <row r="23" spans="1:8" x14ac:dyDescent="0.2">
      <c r="A23" s="125">
        <v>41513</v>
      </c>
      <c r="B23" s="19">
        <v>3</v>
      </c>
    </row>
    <row r="24" spans="1:8" x14ac:dyDescent="0.2">
      <c r="A24" s="125"/>
    </row>
    <row r="25" spans="1:8" x14ac:dyDescent="0.2">
      <c r="A25" s="125"/>
    </row>
    <row r="26" spans="1:8" x14ac:dyDescent="0.2">
      <c r="A26" s="125"/>
    </row>
    <row r="27" spans="1:8" x14ac:dyDescent="0.2">
      <c r="A27" s="125"/>
    </row>
    <row r="28" spans="1:8" x14ac:dyDescent="0.2">
      <c r="A28" s="125"/>
    </row>
    <row r="29" spans="1:8" x14ac:dyDescent="0.2">
      <c r="A29" s="125"/>
    </row>
    <row r="33" spans="1:10" x14ac:dyDescent="0.2">
      <c r="G33" s="19" t="s">
        <v>40</v>
      </c>
    </row>
    <row r="34" spans="1:10" ht="16" x14ac:dyDescent="0.2">
      <c r="A34" s="125">
        <v>41429</v>
      </c>
      <c r="B34" s="19">
        <v>6</v>
      </c>
      <c r="C34" s="19" t="s">
        <v>41</v>
      </c>
      <c r="D34" s="19">
        <v>383.5</v>
      </c>
      <c r="E34" s="66"/>
      <c r="G34" s="19" t="s">
        <v>117</v>
      </c>
      <c r="H34" s="19" t="s">
        <v>118</v>
      </c>
    </row>
    <row r="35" spans="1:10" ht="16" x14ac:dyDescent="0.2">
      <c r="A35" s="125">
        <v>41443</v>
      </c>
      <c r="B35" s="19">
        <v>6</v>
      </c>
      <c r="D35" s="19">
        <v>141.5</v>
      </c>
      <c r="E35" s="66"/>
      <c r="G35" s="19" t="s">
        <v>26</v>
      </c>
      <c r="H35" s="19">
        <f>AVERAGE(D34:D35)</f>
        <v>262.5</v>
      </c>
    </row>
    <row r="36" spans="1:10" ht="16" x14ac:dyDescent="0.2">
      <c r="A36" s="125">
        <v>41457</v>
      </c>
      <c r="B36" s="19">
        <v>6</v>
      </c>
      <c r="D36" s="19">
        <v>270.5</v>
      </c>
      <c r="E36" s="66"/>
      <c r="G36" s="19" t="s">
        <v>27</v>
      </c>
      <c r="H36" s="19">
        <f>AVERAGE(D36:D38)</f>
        <v>107.33333333333333</v>
      </c>
    </row>
    <row r="37" spans="1:10" ht="16" x14ac:dyDescent="0.2">
      <c r="A37" s="125">
        <v>41473</v>
      </c>
      <c r="B37" s="19">
        <v>6</v>
      </c>
      <c r="D37" s="19">
        <v>15.5</v>
      </c>
      <c r="E37" s="66"/>
      <c r="G37" s="19" t="s">
        <v>28</v>
      </c>
      <c r="H37" s="19">
        <f>AVERAGE(D39:D40)</f>
        <v>57.5</v>
      </c>
    </row>
    <row r="38" spans="1:10" ht="16" x14ac:dyDescent="0.2">
      <c r="A38" s="125">
        <v>41485</v>
      </c>
      <c r="B38" s="19">
        <v>6</v>
      </c>
      <c r="D38" s="19">
        <v>36</v>
      </c>
      <c r="E38" s="66"/>
    </row>
    <row r="39" spans="1:10" ht="16" x14ac:dyDescent="0.2">
      <c r="A39" s="125">
        <v>41499</v>
      </c>
      <c r="B39" s="19">
        <v>6</v>
      </c>
      <c r="E39" s="66"/>
    </row>
    <row r="40" spans="1:10" ht="16" x14ac:dyDescent="0.2">
      <c r="A40" s="125">
        <v>41513</v>
      </c>
      <c r="B40" s="19">
        <v>6</v>
      </c>
      <c r="D40" s="19">
        <v>57.5</v>
      </c>
      <c r="E40" s="66"/>
    </row>
    <row r="41" spans="1:10" ht="16" x14ac:dyDescent="0.2">
      <c r="A41" s="125"/>
      <c r="E41" s="66"/>
    </row>
    <row r="42" spans="1:10" ht="16" x14ac:dyDescent="0.2">
      <c r="A42" s="125"/>
      <c r="E42" s="66"/>
    </row>
    <row r="43" spans="1:10" ht="16" x14ac:dyDescent="0.2">
      <c r="A43" s="125"/>
      <c r="E43" s="66"/>
    </row>
    <row r="44" spans="1:10" x14ac:dyDescent="0.2">
      <c r="A44" s="125"/>
    </row>
    <row r="45" spans="1:10" x14ac:dyDescent="0.2">
      <c r="A45" s="125"/>
    </row>
    <row r="46" spans="1:10" x14ac:dyDescent="0.2">
      <c r="A46" s="125"/>
    </row>
    <row r="48" spans="1:10" x14ac:dyDescent="0.2">
      <c r="J48" s="19" t="s">
        <v>204</v>
      </c>
    </row>
    <row r="49" spans="1:22" x14ac:dyDescent="0.2">
      <c r="G49" s="19" t="s">
        <v>46</v>
      </c>
      <c r="J49" s="19" t="s">
        <v>205</v>
      </c>
      <c r="K49" s="19" t="s">
        <v>206</v>
      </c>
      <c r="L49" s="19" t="s">
        <v>207</v>
      </c>
      <c r="M49" s="19" t="s">
        <v>208</v>
      </c>
    </row>
    <row r="50" spans="1:22" x14ac:dyDescent="0.2">
      <c r="A50" s="125">
        <v>41429</v>
      </c>
      <c r="B50" s="19">
        <v>11</v>
      </c>
      <c r="C50" s="19" t="s">
        <v>47</v>
      </c>
      <c r="D50" s="19">
        <v>109</v>
      </c>
      <c r="G50" s="19" t="s">
        <v>117</v>
      </c>
      <c r="H50" s="19" t="s">
        <v>118</v>
      </c>
      <c r="J50" s="19" t="s">
        <v>209</v>
      </c>
    </row>
    <row r="51" spans="1:22" x14ac:dyDescent="0.2">
      <c r="A51" s="125">
        <v>41443</v>
      </c>
      <c r="B51" s="19">
        <v>11</v>
      </c>
      <c r="D51" s="19">
        <v>30.5</v>
      </c>
      <c r="G51" s="19" t="s">
        <v>26</v>
      </c>
      <c r="H51" s="19">
        <f>AVERAGE(D50:D51)</f>
        <v>69.75</v>
      </c>
    </row>
    <row r="52" spans="1:22" x14ac:dyDescent="0.2">
      <c r="A52" s="125">
        <v>41457</v>
      </c>
      <c r="B52" s="19">
        <v>11</v>
      </c>
      <c r="D52" s="19">
        <v>148</v>
      </c>
      <c r="G52" s="19" t="s">
        <v>27</v>
      </c>
      <c r="H52" s="19">
        <f>AVERAGE(D52:D54)</f>
        <v>86.5</v>
      </c>
    </row>
    <row r="53" spans="1:22" x14ac:dyDescent="0.2">
      <c r="A53" s="125">
        <v>41473</v>
      </c>
      <c r="B53" s="19">
        <v>11</v>
      </c>
      <c r="G53" s="19" t="s">
        <v>28</v>
      </c>
      <c r="H53" s="19">
        <f>AVERAGE(D55:D56)</f>
        <v>116.75</v>
      </c>
    </row>
    <row r="54" spans="1:22" x14ac:dyDescent="0.2">
      <c r="A54" s="125">
        <v>41485</v>
      </c>
      <c r="B54" s="19">
        <v>11</v>
      </c>
      <c r="D54" s="19">
        <v>25</v>
      </c>
    </row>
    <row r="55" spans="1:22" x14ac:dyDescent="0.2">
      <c r="A55" s="125">
        <v>41499</v>
      </c>
      <c r="B55" s="19">
        <v>11</v>
      </c>
      <c r="D55" s="19">
        <v>202.5</v>
      </c>
    </row>
    <row r="56" spans="1:22" x14ac:dyDescent="0.2">
      <c r="A56" s="125">
        <v>41513</v>
      </c>
      <c r="B56" s="19">
        <v>11</v>
      </c>
      <c r="D56" s="19">
        <v>31</v>
      </c>
    </row>
    <row r="57" spans="1:22" x14ac:dyDescent="0.2">
      <c r="A57" s="125"/>
    </row>
    <row r="58" spans="1:22" x14ac:dyDescent="0.2">
      <c r="A58" s="125"/>
    </row>
    <row r="59" spans="1:22" x14ac:dyDescent="0.2">
      <c r="A59" s="125"/>
    </row>
    <row r="60" spans="1:22" x14ac:dyDescent="0.2">
      <c r="A60" s="125"/>
    </row>
    <row r="61" spans="1:22" x14ac:dyDescent="0.2">
      <c r="A61" s="125"/>
    </row>
    <row r="62" spans="1:22" x14ac:dyDescent="0.2">
      <c r="A62" s="125"/>
    </row>
    <row r="64" spans="1:22" x14ac:dyDescent="0.2">
      <c r="V64" s="19" t="s">
        <v>119</v>
      </c>
    </row>
    <row r="65" spans="1:8" x14ac:dyDescent="0.2">
      <c r="G65" s="19" t="s">
        <v>58</v>
      </c>
    </row>
    <row r="66" spans="1:8" x14ac:dyDescent="0.2">
      <c r="A66" s="125">
        <v>41429</v>
      </c>
      <c r="B66" s="19">
        <v>17</v>
      </c>
      <c r="C66" s="19" t="s">
        <v>59</v>
      </c>
      <c r="D66" s="19">
        <v>36</v>
      </c>
      <c r="G66" s="19" t="s">
        <v>117</v>
      </c>
      <c r="H66" s="19" t="s">
        <v>118</v>
      </c>
    </row>
    <row r="67" spans="1:8" x14ac:dyDescent="0.2">
      <c r="A67" s="125">
        <v>41443</v>
      </c>
      <c r="B67" s="19">
        <v>17</v>
      </c>
      <c r="D67" s="19">
        <v>36</v>
      </c>
      <c r="G67" s="19" t="s">
        <v>26</v>
      </c>
      <c r="H67" s="19">
        <f>AVERAGE(D66:D67)</f>
        <v>36</v>
      </c>
    </row>
    <row r="68" spans="1:8" x14ac:dyDescent="0.2">
      <c r="A68" s="125">
        <v>41457</v>
      </c>
      <c r="B68" s="19">
        <v>17</v>
      </c>
      <c r="D68" s="19">
        <v>442.5</v>
      </c>
      <c r="G68" s="19" t="s">
        <v>27</v>
      </c>
      <c r="H68" s="19">
        <f>AVERAGE(D68:D70)</f>
        <v>166.16666666666666</v>
      </c>
    </row>
    <row r="69" spans="1:8" x14ac:dyDescent="0.2">
      <c r="A69" s="125">
        <v>41473</v>
      </c>
      <c r="B69" s="19">
        <v>17</v>
      </c>
      <c r="D69" s="19">
        <v>20</v>
      </c>
      <c r="G69" s="19" t="s">
        <v>28</v>
      </c>
      <c r="H69" s="19">
        <f>AVERAGE(D71:D72)</f>
        <v>124.75</v>
      </c>
    </row>
    <row r="70" spans="1:8" x14ac:dyDescent="0.2">
      <c r="A70" s="125">
        <v>41485</v>
      </c>
      <c r="B70" s="19">
        <v>17</v>
      </c>
      <c r="D70" s="19">
        <v>36</v>
      </c>
    </row>
    <row r="71" spans="1:8" x14ac:dyDescent="0.2">
      <c r="A71" s="125">
        <v>41499</v>
      </c>
      <c r="B71" s="19">
        <v>17</v>
      </c>
      <c r="D71" s="19">
        <v>219</v>
      </c>
    </row>
    <row r="72" spans="1:8" x14ac:dyDescent="0.2">
      <c r="A72" s="125">
        <v>41513</v>
      </c>
      <c r="B72" s="19">
        <v>17</v>
      </c>
      <c r="D72" s="19">
        <v>30.5</v>
      </c>
    </row>
    <row r="73" spans="1:8" x14ac:dyDescent="0.2">
      <c r="A73" s="125"/>
    </row>
    <row r="74" spans="1:8" x14ac:dyDescent="0.2">
      <c r="A74" s="125"/>
    </row>
    <row r="75" spans="1:8" x14ac:dyDescent="0.2">
      <c r="A75" s="125"/>
    </row>
    <row r="76" spans="1:8" x14ac:dyDescent="0.2">
      <c r="A76" s="125"/>
    </row>
    <row r="77" spans="1:8" x14ac:dyDescent="0.2">
      <c r="A77" s="125"/>
    </row>
    <row r="78" spans="1:8" x14ac:dyDescent="0.2">
      <c r="A78" s="125"/>
    </row>
    <row r="81" spans="1:8" x14ac:dyDescent="0.2">
      <c r="G81" s="19" t="s">
        <v>66</v>
      </c>
    </row>
    <row r="82" spans="1:8" x14ac:dyDescent="0.2">
      <c r="A82" s="125">
        <v>41429</v>
      </c>
      <c r="B82" s="19">
        <v>21</v>
      </c>
      <c r="C82" s="19" t="s">
        <v>67</v>
      </c>
      <c r="G82" s="19" t="s">
        <v>117</v>
      </c>
      <c r="H82" s="19" t="s">
        <v>118</v>
      </c>
    </row>
    <row r="83" spans="1:8" x14ac:dyDescent="0.2">
      <c r="A83" s="125">
        <v>41443</v>
      </c>
      <c r="B83" s="19">
        <v>21</v>
      </c>
      <c r="D83" s="19">
        <v>206</v>
      </c>
      <c r="G83" s="19" t="s">
        <v>26</v>
      </c>
      <c r="H83" s="19">
        <f>AVERAGE(D82:D83)</f>
        <v>206</v>
      </c>
    </row>
    <row r="84" spans="1:8" x14ac:dyDescent="0.2">
      <c r="A84" s="125">
        <v>41457</v>
      </c>
      <c r="B84" s="19">
        <v>21</v>
      </c>
      <c r="D84" s="19">
        <v>542.5</v>
      </c>
      <c r="G84" s="19" t="s">
        <v>27</v>
      </c>
      <c r="H84" s="19">
        <f>AVERAGE(D84:D86)</f>
        <v>228.66666666666666</v>
      </c>
    </row>
    <row r="85" spans="1:8" x14ac:dyDescent="0.2">
      <c r="A85" s="125">
        <v>41473</v>
      </c>
      <c r="B85" s="19">
        <v>21</v>
      </c>
      <c r="D85" s="19">
        <v>97</v>
      </c>
      <c r="G85" s="19" t="s">
        <v>28</v>
      </c>
      <c r="H85" s="19">
        <f>AVERAGE(D87:D88)</f>
        <v>88.25</v>
      </c>
    </row>
    <row r="86" spans="1:8" x14ac:dyDescent="0.2">
      <c r="A86" s="125">
        <v>41485</v>
      </c>
      <c r="B86" s="19">
        <v>21</v>
      </c>
      <c r="D86" s="19">
        <v>46.5</v>
      </c>
    </row>
    <row r="87" spans="1:8" x14ac:dyDescent="0.2">
      <c r="A87" s="125">
        <v>41499</v>
      </c>
      <c r="B87" s="19">
        <v>21</v>
      </c>
      <c r="D87" s="19">
        <v>146</v>
      </c>
    </row>
    <row r="88" spans="1:8" x14ac:dyDescent="0.2">
      <c r="A88" s="125">
        <v>41513</v>
      </c>
      <c r="B88" s="19">
        <v>21</v>
      </c>
      <c r="D88" s="19">
        <v>30.5</v>
      </c>
    </row>
    <row r="89" spans="1:8" x14ac:dyDescent="0.2">
      <c r="A89" s="125"/>
    </row>
    <row r="90" spans="1:8" x14ac:dyDescent="0.2">
      <c r="A90" s="125"/>
    </row>
    <row r="91" spans="1:8" x14ac:dyDescent="0.2">
      <c r="A91" s="125"/>
    </row>
    <row r="92" spans="1:8" x14ac:dyDescent="0.2">
      <c r="A92" s="125"/>
    </row>
    <row r="93" spans="1:8" x14ac:dyDescent="0.2">
      <c r="A93" s="125"/>
    </row>
    <row r="94" spans="1:8" x14ac:dyDescent="0.2">
      <c r="A94" s="125"/>
    </row>
    <row r="97" spans="1:8" x14ac:dyDescent="0.2">
      <c r="G97" s="19" t="s">
        <v>78</v>
      </c>
    </row>
    <row r="98" spans="1:8" x14ac:dyDescent="0.2">
      <c r="A98" s="125">
        <v>41429</v>
      </c>
      <c r="B98" s="19">
        <v>27</v>
      </c>
      <c r="C98" s="19" t="s">
        <v>79</v>
      </c>
      <c r="D98" s="19">
        <v>213</v>
      </c>
      <c r="G98" s="19" t="s">
        <v>117</v>
      </c>
      <c r="H98" s="19" t="s">
        <v>118</v>
      </c>
    </row>
    <row r="99" spans="1:8" x14ac:dyDescent="0.2">
      <c r="A99" s="125">
        <v>41443</v>
      </c>
      <c r="B99" s="19">
        <v>27</v>
      </c>
      <c r="D99" s="19">
        <v>107.5</v>
      </c>
      <c r="G99" s="19" t="s">
        <v>26</v>
      </c>
      <c r="H99" s="19">
        <f>AVERAGE(D98:D99)</f>
        <v>160.25</v>
      </c>
    </row>
    <row r="100" spans="1:8" x14ac:dyDescent="0.2">
      <c r="A100" s="125">
        <v>41457</v>
      </c>
      <c r="B100" s="19">
        <v>27</v>
      </c>
      <c r="D100" s="19">
        <v>880.5</v>
      </c>
      <c r="G100" s="19" t="s">
        <v>27</v>
      </c>
      <c r="H100" s="19">
        <f>AVERAGE(D100:D102)</f>
        <v>450.25</v>
      </c>
    </row>
    <row r="101" spans="1:8" ht="15" customHeight="1" x14ac:dyDescent="0.2">
      <c r="A101" s="125">
        <v>41473</v>
      </c>
      <c r="B101" s="19">
        <v>27</v>
      </c>
      <c r="D101" s="128"/>
      <c r="E101" s="127"/>
      <c r="G101" s="19" t="s">
        <v>28</v>
      </c>
    </row>
    <row r="102" spans="1:8" x14ac:dyDescent="0.2">
      <c r="A102" s="125">
        <v>41485</v>
      </c>
      <c r="B102" s="19">
        <v>27</v>
      </c>
      <c r="D102" s="19">
        <v>20</v>
      </c>
    </row>
    <row r="103" spans="1:8" x14ac:dyDescent="0.2">
      <c r="A103" s="125">
        <v>41499</v>
      </c>
      <c r="B103" s="19">
        <v>27</v>
      </c>
    </row>
    <row r="104" spans="1:8" x14ac:dyDescent="0.2">
      <c r="A104" s="125">
        <v>41513</v>
      </c>
      <c r="B104" s="19">
        <v>27</v>
      </c>
    </row>
    <row r="105" spans="1:8" x14ac:dyDescent="0.2">
      <c r="A105" s="125"/>
    </row>
    <row r="106" spans="1:8" x14ac:dyDescent="0.2">
      <c r="A106" s="125"/>
    </row>
    <row r="107" spans="1:8" x14ac:dyDescent="0.2">
      <c r="A107" s="125"/>
    </row>
    <row r="108" spans="1:8" x14ac:dyDescent="0.2">
      <c r="A108" s="125"/>
    </row>
    <row r="109" spans="1:8" x14ac:dyDescent="0.2">
      <c r="A109" s="125"/>
    </row>
    <row r="110" spans="1:8" x14ac:dyDescent="0.2">
      <c r="A110" s="125"/>
    </row>
    <row r="113" spans="1:8" x14ac:dyDescent="0.2">
      <c r="G113" s="19" t="s">
        <v>80</v>
      </c>
    </row>
    <row r="114" spans="1:8" x14ac:dyDescent="0.2">
      <c r="A114" s="125">
        <v>41429</v>
      </c>
      <c r="B114" s="19">
        <v>28</v>
      </c>
      <c r="C114" s="19" t="s">
        <v>81</v>
      </c>
      <c r="D114" s="19">
        <v>309.5</v>
      </c>
      <c r="G114" s="19" t="s">
        <v>117</v>
      </c>
      <c r="H114" s="19" t="s">
        <v>118</v>
      </c>
    </row>
    <row r="115" spans="1:8" x14ac:dyDescent="0.2">
      <c r="A115" s="125">
        <v>41443</v>
      </c>
      <c r="B115" s="19">
        <v>28</v>
      </c>
      <c r="D115" s="19">
        <v>42</v>
      </c>
      <c r="G115" s="19" t="s">
        <v>26</v>
      </c>
      <c r="H115" s="19">
        <f>AVERAGE(D114:D115)</f>
        <v>175.75</v>
      </c>
    </row>
    <row r="116" spans="1:8" x14ac:dyDescent="0.2">
      <c r="A116" s="125">
        <v>41457</v>
      </c>
      <c r="B116" s="19">
        <v>28</v>
      </c>
      <c r="D116" s="19">
        <v>713.5</v>
      </c>
      <c r="G116" s="19" t="s">
        <v>27</v>
      </c>
      <c r="H116" s="19">
        <f>AVERAGE(D116:D118)</f>
        <v>272.5</v>
      </c>
    </row>
    <row r="117" spans="1:8" x14ac:dyDescent="0.2">
      <c r="A117" s="125">
        <v>41473</v>
      </c>
      <c r="B117" s="19">
        <v>28</v>
      </c>
      <c r="D117" s="19">
        <v>52</v>
      </c>
      <c r="G117" s="19" t="s">
        <v>28</v>
      </c>
      <c r="H117" s="19">
        <f>AVERAGE(D119:D120)</f>
        <v>119.5</v>
      </c>
    </row>
    <row r="118" spans="1:8" x14ac:dyDescent="0.2">
      <c r="A118" s="125">
        <v>41485</v>
      </c>
      <c r="B118" s="19">
        <v>28</v>
      </c>
      <c r="D118" s="19">
        <v>52</v>
      </c>
    </row>
    <row r="119" spans="1:8" x14ac:dyDescent="0.2">
      <c r="A119" s="125">
        <v>41499</v>
      </c>
      <c r="B119" s="19">
        <v>28</v>
      </c>
      <c r="D119" s="19">
        <v>153</v>
      </c>
    </row>
    <row r="120" spans="1:8" x14ac:dyDescent="0.2">
      <c r="A120" s="125">
        <v>41513</v>
      </c>
      <c r="B120" s="19">
        <v>28</v>
      </c>
      <c r="D120" s="19">
        <v>86</v>
      </c>
    </row>
    <row r="121" spans="1:8" x14ac:dyDescent="0.2">
      <c r="A121" s="125"/>
    </row>
    <row r="122" spans="1:8" x14ac:dyDescent="0.2">
      <c r="A122" s="125"/>
    </row>
    <row r="123" spans="1:8" x14ac:dyDescent="0.2">
      <c r="A123" s="125"/>
    </row>
    <row r="124" spans="1:8" x14ac:dyDescent="0.2">
      <c r="A124" s="125"/>
    </row>
    <row r="125" spans="1:8" x14ac:dyDescent="0.2">
      <c r="A125" s="125"/>
    </row>
    <row r="126" spans="1:8" x14ac:dyDescent="0.2">
      <c r="A126" s="12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workbookViewId="0">
      <selection activeCell="P5" sqref="P5"/>
    </sheetView>
  </sheetViews>
  <sheetFormatPr baseColWidth="10" defaultColWidth="9.1640625" defaultRowHeight="16" x14ac:dyDescent="0.2"/>
  <cols>
    <col min="1" max="1" width="16.83203125" style="66" bestFit="1" customWidth="1"/>
    <col min="2" max="14" width="9.1640625" style="66"/>
    <col min="15" max="15" width="11.6640625" style="66" customWidth="1"/>
    <col min="16" max="16" width="9.5" style="66" bestFit="1" customWidth="1"/>
    <col min="17" max="17" width="9.6640625" style="66" bestFit="1" customWidth="1"/>
    <col min="18" max="18" width="9.33203125" style="66" bestFit="1" customWidth="1"/>
    <col min="19" max="19" width="17" style="66" bestFit="1" customWidth="1"/>
    <col min="20" max="20" width="10.5" style="66" bestFit="1" customWidth="1"/>
    <col min="21" max="16384" width="9.1640625" style="66"/>
  </cols>
  <sheetData>
    <row r="1" spans="1:20" x14ac:dyDescent="0.2">
      <c r="A1" s="117" t="s">
        <v>95</v>
      </c>
      <c r="O1" s="117" t="s">
        <v>158</v>
      </c>
    </row>
    <row r="2" spans="1:20" x14ac:dyDescent="0.2">
      <c r="B2" s="111" t="s">
        <v>34</v>
      </c>
      <c r="C2" s="111" t="s">
        <v>32</v>
      </c>
      <c r="D2" s="111" t="s">
        <v>40</v>
      </c>
      <c r="P2" s="111" t="s">
        <v>95</v>
      </c>
      <c r="Q2" s="111" t="s">
        <v>91</v>
      </c>
      <c r="R2" s="111" t="s">
        <v>92</v>
      </c>
      <c r="S2" s="111" t="s">
        <v>93</v>
      </c>
      <c r="T2" s="111" t="s">
        <v>159</v>
      </c>
    </row>
    <row r="3" spans="1:20" x14ac:dyDescent="0.2">
      <c r="A3" s="66" t="s">
        <v>26</v>
      </c>
      <c r="B3" s="66">
        <v>25.5</v>
      </c>
      <c r="C3" s="19">
        <v>29.25</v>
      </c>
      <c r="D3" s="66">
        <v>262.5</v>
      </c>
      <c r="O3" s="66" t="s">
        <v>26</v>
      </c>
      <c r="P3" s="114">
        <f>AVERAGE(B3:D3)</f>
        <v>105.75</v>
      </c>
      <c r="Q3" s="114">
        <f>AVERAGE(B19:C19)</f>
        <v>115</v>
      </c>
      <c r="R3" s="114">
        <f>AVERAGE(B35:C35)</f>
        <v>139.375</v>
      </c>
      <c r="S3" s="114">
        <f>AVERAGE(B51)</f>
        <v>36</v>
      </c>
      <c r="T3" s="66">
        <v>104</v>
      </c>
    </row>
    <row r="4" spans="1:20" x14ac:dyDescent="0.2">
      <c r="A4" s="66" t="s">
        <v>27</v>
      </c>
      <c r="B4" s="66">
        <v>116.33333333333333</v>
      </c>
      <c r="C4" s="19">
        <v>824.66666666666697</v>
      </c>
      <c r="D4" s="66">
        <v>107.33333333333333</v>
      </c>
      <c r="O4" s="66" t="s">
        <v>27</v>
      </c>
      <c r="P4" s="114">
        <f>AVERAGE(B4:D4)</f>
        <v>349.44444444444457</v>
      </c>
      <c r="Q4" s="114">
        <f>AVERAGE(B20:C20)</f>
        <v>178.91666666666669</v>
      </c>
      <c r="R4" s="114">
        <f>AVERAGE(B36:C36)</f>
        <v>250.58333333333331</v>
      </c>
      <c r="S4" s="114">
        <f>AVERAGE(B52)</f>
        <v>166.16666666666666</v>
      </c>
      <c r="T4" s="66">
        <v>104</v>
      </c>
    </row>
    <row r="5" spans="1:20" x14ac:dyDescent="0.2">
      <c r="A5" s="66" t="s">
        <v>28</v>
      </c>
      <c r="B5" s="66">
        <v>0</v>
      </c>
      <c r="C5" s="19">
        <v>36</v>
      </c>
      <c r="D5" s="66">
        <v>57.5</v>
      </c>
      <c r="O5" s="66" t="s">
        <v>28</v>
      </c>
      <c r="P5" s="114">
        <f>AVERAGE(B5:D5)</f>
        <v>31.166666666666668</v>
      </c>
      <c r="Q5" s="114">
        <f>AVERAGE(B21:C21)</f>
        <v>58.375</v>
      </c>
      <c r="R5" s="114">
        <f>AVERAGE(B37:C37)</f>
        <v>103.875</v>
      </c>
      <c r="S5" s="114">
        <f>AVERAGE(B53)</f>
        <v>124.75</v>
      </c>
      <c r="T5" s="66">
        <v>104</v>
      </c>
    </row>
    <row r="6" spans="1:20" x14ac:dyDescent="0.2">
      <c r="P6" s="114"/>
      <c r="Q6" s="114"/>
      <c r="R6" s="114"/>
      <c r="S6" s="114"/>
    </row>
    <row r="7" spans="1:20" x14ac:dyDescent="0.2">
      <c r="P7" s="114"/>
      <c r="Q7" s="114"/>
      <c r="R7" s="114"/>
      <c r="S7" s="114"/>
    </row>
    <row r="9" spans="1:20" x14ac:dyDescent="0.2">
      <c r="O9" s="66" t="s">
        <v>160</v>
      </c>
      <c r="P9" s="114">
        <f>AVERAGE(P3:P7)</f>
        <v>162.12037037037041</v>
      </c>
      <c r="Q9" s="114">
        <f>AVERAGE(Q3:Q7)</f>
        <v>117.43055555555556</v>
      </c>
      <c r="R9" s="114">
        <f>AVERAGE(R3:R7)</f>
        <v>164.61111111111111</v>
      </c>
      <c r="S9" s="114">
        <f>AVERAGE(S3:S7)</f>
        <v>108.97222222222221</v>
      </c>
    </row>
    <row r="17" spans="1:3" x14ac:dyDescent="0.2">
      <c r="A17" s="117" t="s">
        <v>157</v>
      </c>
    </row>
    <row r="18" spans="1:3" x14ac:dyDescent="0.2">
      <c r="B18" s="111" t="s">
        <v>46</v>
      </c>
      <c r="C18" s="111" t="s">
        <v>78</v>
      </c>
    </row>
    <row r="19" spans="1:3" x14ac:dyDescent="0.2">
      <c r="A19" s="66" t="s">
        <v>26</v>
      </c>
      <c r="B19" s="66">
        <v>69.75</v>
      </c>
      <c r="C19" s="66">
        <v>160.25</v>
      </c>
    </row>
    <row r="20" spans="1:3" x14ac:dyDescent="0.2">
      <c r="A20" s="66" t="s">
        <v>27</v>
      </c>
      <c r="B20" s="66">
        <v>57.666666666666664</v>
      </c>
      <c r="C20" s="66">
        <v>300.16666666666669</v>
      </c>
    </row>
    <row r="21" spans="1:3" x14ac:dyDescent="0.2">
      <c r="A21" s="66" t="s">
        <v>28</v>
      </c>
      <c r="B21" s="66">
        <v>116.75</v>
      </c>
      <c r="C21" s="66">
        <v>0</v>
      </c>
    </row>
    <row r="33" spans="1:3" x14ac:dyDescent="0.2">
      <c r="A33" s="117" t="s">
        <v>101</v>
      </c>
    </row>
    <row r="34" spans="1:3" x14ac:dyDescent="0.2">
      <c r="B34" s="111" t="s">
        <v>66</v>
      </c>
      <c r="C34" s="111" t="s">
        <v>80</v>
      </c>
    </row>
    <row r="35" spans="1:3" x14ac:dyDescent="0.2">
      <c r="A35" s="66" t="s">
        <v>26</v>
      </c>
      <c r="B35" s="66">
        <v>103</v>
      </c>
      <c r="C35" s="66">
        <v>175.75</v>
      </c>
    </row>
    <row r="36" spans="1:3" x14ac:dyDescent="0.2">
      <c r="A36" s="66" t="s">
        <v>27</v>
      </c>
      <c r="B36" s="66">
        <v>228.66666666666666</v>
      </c>
      <c r="C36" s="66">
        <v>272.5</v>
      </c>
    </row>
    <row r="37" spans="1:3" x14ac:dyDescent="0.2">
      <c r="A37" s="66" t="s">
        <v>28</v>
      </c>
      <c r="B37" s="66">
        <v>88.25</v>
      </c>
      <c r="C37" s="66">
        <v>119.5</v>
      </c>
    </row>
    <row r="49" spans="1:2" x14ac:dyDescent="0.2">
      <c r="A49" s="117" t="s">
        <v>93</v>
      </c>
    </row>
    <row r="50" spans="1:2" x14ac:dyDescent="0.2">
      <c r="B50" s="111" t="s">
        <v>58</v>
      </c>
    </row>
    <row r="51" spans="1:2" x14ac:dyDescent="0.2">
      <c r="A51" s="66" t="s">
        <v>26</v>
      </c>
      <c r="B51" s="66">
        <v>36</v>
      </c>
    </row>
    <row r="52" spans="1:2" x14ac:dyDescent="0.2">
      <c r="A52" s="66" t="s">
        <v>27</v>
      </c>
      <c r="B52" s="66">
        <v>166.16666666666666</v>
      </c>
    </row>
    <row r="53" spans="1:2" x14ac:dyDescent="0.2">
      <c r="A53" s="66" t="s">
        <v>28</v>
      </c>
      <c r="B53" s="66">
        <v>124.75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23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 x14ac:dyDescent="0.2">
      <c r="B2" s="63" t="s">
        <v>162</v>
      </c>
      <c r="C2" s="63" t="s">
        <v>104</v>
      </c>
      <c r="D2" s="63" t="s">
        <v>149</v>
      </c>
      <c r="E2" s="63"/>
    </row>
    <row r="3" spans="1:5" x14ac:dyDescent="0.2">
      <c r="A3" t="s">
        <v>103</v>
      </c>
      <c r="B3">
        <v>4.8499999999999996</v>
      </c>
      <c r="C3">
        <f>B3*0.0254</f>
        <v>0.12318999999999998</v>
      </c>
      <c r="D3" s="19">
        <v>4.42</v>
      </c>
    </row>
    <row r="4" spans="1:5" x14ac:dyDescent="0.2">
      <c r="A4" t="s">
        <v>24</v>
      </c>
      <c r="B4">
        <v>3.78</v>
      </c>
      <c r="C4">
        <f t="shared" ref="C4:C11" si="0">B4*0.0254</f>
        <v>9.6011999999999986E-2</v>
      </c>
      <c r="D4" s="19">
        <v>3.55</v>
      </c>
    </row>
    <row r="5" spans="1:5" x14ac:dyDescent="0.2">
      <c r="A5" t="s">
        <v>25</v>
      </c>
      <c r="B5" s="19">
        <v>3.32</v>
      </c>
      <c r="C5">
        <f t="shared" si="0"/>
        <v>8.4327999999999986E-2</v>
      </c>
      <c r="D5" s="19">
        <v>3.62</v>
      </c>
    </row>
    <row r="6" spans="1:5" x14ac:dyDescent="0.2">
      <c r="A6" t="s">
        <v>26</v>
      </c>
      <c r="B6">
        <v>8.3000000000000007</v>
      </c>
      <c r="C6">
        <f t="shared" si="0"/>
        <v>0.21082000000000001</v>
      </c>
      <c r="D6" s="19">
        <v>3.71</v>
      </c>
    </row>
    <row r="7" spans="1:5" x14ac:dyDescent="0.2">
      <c r="A7" t="s">
        <v>27</v>
      </c>
      <c r="B7">
        <v>3.81</v>
      </c>
      <c r="C7">
        <f t="shared" si="0"/>
        <v>9.6773999999999999E-2</v>
      </c>
      <c r="D7" s="19">
        <v>4.38</v>
      </c>
    </row>
    <row r="8" spans="1:5" x14ac:dyDescent="0.2">
      <c r="A8" t="s">
        <v>28</v>
      </c>
      <c r="B8">
        <v>7.3</v>
      </c>
      <c r="C8">
        <f t="shared" si="0"/>
        <v>0.18542</v>
      </c>
      <c r="D8" s="19">
        <v>4.43</v>
      </c>
    </row>
    <row r="9" spans="1:5" x14ac:dyDescent="0.2">
      <c r="A9" t="s">
        <v>29</v>
      </c>
      <c r="B9">
        <v>0.77</v>
      </c>
      <c r="C9">
        <f t="shared" si="0"/>
        <v>1.9557999999999999E-2</v>
      </c>
      <c r="D9" s="19">
        <v>3.98</v>
      </c>
    </row>
    <row r="10" spans="1:5" x14ac:dyDescent="0.2">
      <c r="A10" t="s">
        <v>30</v>
      </c>
      <c r="B10">
        <v>3.85</v>
      </c>
      <c r="C10">
        <f t="shared" si="0"/>
        <v>9.7790000000000002E-2</v>
      </c>
      <c r="D10" s="19">
        <v>3.49</v>
      </c>
    </row>
    <row r="11" spans="1:5" x14ac:dyDescent="0.2">
      <c r="A11" t="s">
        <v>31</v>
      </c>
      <c r="B11">
        <v>1.48</v>
      </c>
      <c r="C11">
        <f t="shared" si="0"/>
        <v>3.7592E-2</v>
      </c>
      <c r="D11" s="19">
        <v>3.43</v>
      </c>
    </row>
    <row r="12" spans="1:5" x14ac:dyDescent="0.2">
      <c r="D12" s="19"/>
    </row>
    <row r="13" spans="1:5" x14ac:dyDescent="0.2">
      <c r="D13" s="19"/>
    </row>
    <row r="15" spans="1:5" s="17" customFormat="1" x14ac:dyDescent="0.2"/>
    <row r="16" spans="1:5" s="17" customFormat="1" x14ac:dyDescent="0.2"/>
    <row r="17" spans="2:6" s="17" customFormat="1" x14ac:dyDescent="0.2"/>
    <row r="18" spans="2:6" s="17" customFormat="1" x14ac:dyDescent="0.2">
      <c r="B18" s="17" t="s">
        <v>147</v>
      </c>
    </row>
    <row r="19" spans="2:6" s="17" customFormat="1" x14ac:dyDescent="0.2">
      <c r="B19" s="17" t="s">
        <v>163</v>
      </c>
    </row>
    <row r="20" spans="2:6" s="17" customFormat="1" ht="15.75" customHeight="1" x14ac:dyDescent="0.2"/>
    <row r="21" spans="2:6" s="17" customFormat="1" x14ac:dyDescent="0.2"/>
    <row r="23" spans="2:6" x14ac:dyDescent="0.2">
      <c r="F2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Data Linked</vt:lpstr>
      <vt:lpstr>TNTP</vt:lpstr>
      <vt:lpstr>Yearly Averages By Site</vt:lpstr>
      <vt:lpstr>Graphs</vt:lpstr>
      <vt:lpstr>Water Clarity Revised</vt:lpstr>
      <vt:lpstr>Bacteria</vt:lpstr>
      <vt:lpstr>Bacteria (F.e.) 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2020-05-21T16:33:55Z</dcterms:modified>
</cp:coreProperties>
</file>